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0" windowWidth="15480" windowHeight="8190" tabRatio="670"/>
  </bookViews>
  <sheets>
    <sheet name="HY Financials" sheetId="1" r:id="rId1"/>
    <sheet name="Trial Balance" sheetId="12" state="hidden" r:id="rId2"/>
    <sheet name="Notes" sheetId="2" r:id="rId3"/>
    <sheet name="Annexure 1" sheetId="3" r:id="rId4"/>
    <sheet name="Annexure 2" sheetId="19" r:id="rId5"/>
    <sheet name="Annexure 3" sheetId="20" r:id="rId6"/>
    <sheet name="Annexure 2-" sheetId="9" state="hidden" r:id="rId7"/>
    <sheet name="NAV 28.03.13" sheetId="18" state="hidden" r:id="rId8"/>
    <sheet name="NAV 31.03.2013" sheetId="14" state="hidden" r:id="rId9"/>
    <sheet name="AVG AUM" sheetId="17" state="hidden" r:id="rId10"/>
    <sheet name="TB" sheetId="6" state="hidden" r:id="rId11"/>
    <sheet name="Mapping" sheetId="8" state="hidden" r:id="rId12"/>
    <sheet name="Master2" sheetId="5" state="hidden" r:id="rId13"/>
    <sheet name="Unit Capital" sheetId="16" state="hidden" r:id="rId14"/>
    <sheet name="mgmt fee working" sheetId="15" state="hidden" r:id="rId15"/>
  </sheets>
  <definedNames>
    <definedName name="_xlnm._FilterDatabase" localSheetId="4" hidden="1">'Annexure 2'!$A$8:$F$79</definedName>
    <definedName name="_xlnm._FilterDatabase" localSheetId="0" hidden="1">'HY Financials'!$A$5:$Y$165</definedName>
    <definedName name="_xlnm._FilterDatabase" localSheetId="11" hidden="1">Mapping!$A$1:$C$330</definedName>
    <definedName name="_xlnm._FilterDatabase" localSheetId="7" hidden="1">'NAV 28.03.13'!$A$1:$K$111</definedName>
    <definedName name="_xlnm._FilterDatabase" localSheetId="8" hidden="1">'NAV 31.03.2013'!$A$1:$X$149</definedName>
    <definedName name="_xlnm._FilterDatabase" localSheetId="10" hidden="1">TB!$A$1:$O$1685</definedName>
    <definedName name="_xlnm._FilterDatabase" localSheetId="1" hidden="1">'Trial Balance'!$A$2:$N$2255</definedName>
    <definedName name="_xlnm._FilterDatabase" localSheetId="13" hidden="1">'Unit Capital'!$A$1:$P$2169</definedName>
    <definedName name="Excel_BuiltIn__FilterDatabase_4" localSheetId="5">#REF!</definedName>
    <definedName name="Excel_BuiltIn__FilterDatabase_4">#REF!</definedName>
    <definedName name="Excel_BuiltIn__FilterDatabase_5">Master2!$A$1:$D$613</definedName>
    <definedName name="_xlnm.Print_Area" localSheetId="0">'HY Financials'!$A$1:$Y$167</definedName>
    <definedName name="_xlnm.Print_Titles" localSheetId="0">'HY Financials'!$A:$C</definedName>
    <definedName name="TSS" localSheetId="5">#REF!</definedName>
    <definedName name="TSS">#REF!</definedName>
    <definedName name="TSSN" localSheetId="5">#REF!</definedName>
    <definedName name="TSSN">#REF!</definedName>
  </definedNames>
  <calcPr calcId="124519" calcOnSave="0"/>
</workbook>
</file>

<file path=xl/calcChain.xml><?xml version="1.0" encoding="utf-8"?>
<calcChain xmlns="http://schemas.openxmlformats.org/spreadsheetml/2006/main">
  <c r="G27" i="20"/>
  <c r="E43" i="19"/>
  <c r="E42"/>
  <c r="E41"/>
  <c r="A5" i="2"/>
  <c r="G2170" i="12"/>
  <c r="H2170" s="1"/>
  <c r="G2255"/>
  <c r="H2255" s="1"/>
  <c r="G2254"/>
  <c r="H2254" s="1"/>
  <c r="G2253"/>
  <c r="H2253" s="1"/>
  <c r="G2252"/>
  <c r="H2252" s="1"/>
  <c r="G2251"/>
  <c r="H2251" s="1"/>
  <c r="G2250"/>
  <c r="H2250" s="1"/>
  <c r="G2249"/>
  <c r="H2249" s="1"/>
  <c r="G2248"/>
  <c r="H2248" s="1"/>
  <c r="G2247"/>
  <c r="H2247" s="1"/>
  <c r="G2246"/>
  <c r="H2246" s="1"/>
  <c r="G2245"/>
  <c r="H2245" s="1"/>
  <c r="G2244"/>
  <c r="H2244" s="1"/>
  <c r="G2243"/>
  <c r="H2243" s="1"/>
  <c r="G2242"/>
  <c r="H2242" s="1"/>
  <c r="G2241"/>
  <c r="H2241" s="1"/>
  <c r="G2240"/>
  <c r="H2240" s="1"/>
  <c r="G2239"/>
  <c r="H2239" s="1"/>
  <c r="G2238"/>
  <c r="H2238" s="1"/>
  <c r="G2237"/>
  <c r="H2237" s="1"/>
  <c r="G2236"/>
  <c r="H2236" s="1"/>
  <c r="G2235"/>
  <c r="H2235" s="1"/>
  <c r="G2234"/>
  <c r="H2234" s="1"/>
  <c r="G2233"/>
  <c r="H2233" s="1"/>
  <c r="G2232"/>
  <c r="H2232" s="1"/>
  <c r="G2231"/>
  <c r="H2231" s="1"/>
  <c r="G2230"/>
  <c r="H2230" s="1"/>
  <c r="G2229"/>
  <c r="H2229" s="1"/>
  <c r="G2228"/>
  <c r="H2228" s="1"/>
  <c r="G2227"/>
  <c r="H2227" s="1"/>
  <c r="G2226"/>
  <c r="H2226" s="1"/>
  <c r="G2225"/>
  <c r="H2225" s="1"/>
  <c r="G2224"/>
  <c r="H2224" s="1"/>
  <c r="G2223"/>
  <c r="H2223" s="1"/>
  <c r="G2222"/>
  <c r="H2222" s="1"/>
  <c r="G2221"/>
  <c r="H2221" s="1"/>
  <c r="G2220"/>
  <c r="H2220" s="1"/>
  <c r="G2219"/>
  <c r="H2219" s="1"/>
  <c r="G2218"/>
  <c r="H2218" s="1"/>
  <c r="G2217"/>
  <c r="H2217" s="1"/>
  <c r="G2216"/>
  <c r="H2216" s="1"/>
  <c r="G2215"/>
  <c r="H2215" s="1"/>
  <c r="G2214"/>
  <c r="H2214" s="1"/>
  <c r="G2213"/>
  <c r="H2213" s="1"/>
  <c r="G2212"/>
  <c r="H2212" s="1"/>
  <c r="G2211"/>
  <c r="H2211" s="1"/>
  <c r="G2210"/>
  <c r="H2210" s="1"/>
  <c r="G2209"/>
  <c r="H2209" s="1"/>
  <c r="G2208"/>
  <c r="H2208" s="1"/>
  <c r="G2207"/>
  <c r="H2207" s="1"/>
  <c r="G2206"/>
  <c r="H2206" s="1"/>
  <c r="G2205"/>
  <c r="H2205" s="1"/>
  <c r="G2204"/>
  <c r="H2204" s="1"/>
  <c r="G2203"/>
  <c r="H2203" s="1"/>
  <c r="G2202"/>
  <c r="H2202" s="1"/>
  <c r="G2201"/>
  <c r="H2201" s="1"/>
  <c r="G2200"/>
  <c r="H2200" s="1"/>
  <c r="G2199"/>
  <c r="H2199" s="1"/>
  <c r="G2198"/>
  <c r="H2198" s="1"/>
  <c r="G2197"/>
  <c r="H2197" s="1"/>
  <c r="G2196"/>
  <c r="H2196" s="1"/>
  <c r="G2195"/>
  <c r="H2195" s="1"/>
  <c r="G2194"/>
  <c r="H2194" s="1"/>
  <c r="G2193"/>
  <c r="H2193" s="1"/>
  <c r="G2192"/>
  <c r="H2192" s="1"/>
  <c r="G2191"/>
  <c r="H2191" s="1"/>
  <c r="G2190"/>
  <c r="H2190" s="1"/>
  <c r="G2189"/>
  <c r="H2189" s="1"/>
  <c r="G2188"/>
  <c r="H2188" s="1"/>
  <c r="G2187"/>
  <c r="H2187" s="1"/>
  <c r="G2186"/>
  <c r="H2186" s="1"/>
  <c r="G2185"/>
  <c r="H2185" s="1"/>
  <c r="G2184"/>
  <c r="H2184" s="1"/>
  <c r="G2183"/>
  <c r="H2183" s="1"/>
  <c r="G2182"/>
  <c r="H2182" s="1"/>
  <c r="G2181"/>
  <c r="H2181" s="1"/>
  <c r="G2180"/>
  <c r="H2180" s="1"/>
  <c r="G2179"/>
  <c r="H2179" s="1"/>
  <c r="G2178"/>
  <c r="H2178" s="1"/>
  <c r="G2177"/>
  <c r="H2177" s="1"/>
  <c r="G2176"/>
  <c r="H2176" s="1"/>
  <c r="G2175"/>
  <c r="H2175" s="1"/>
  <c r="G2174"/>
  <c r="H2174" s="1"/>
  <c r="G2173"/>
  <c r="H2173" s="1"/>
  <c r="G2172"/>
  <c r="H2172" s="1"/>
  <c r="G2171"/>
  <c r="H2171" s="1"/>
  <c r="G2169"/>
  <c r="H2169" s="1"/>
  <c r="G2168"/>
  <c r="H2168" s="1"/>
  <c r="G2167"/>
  <c r="H2167" s="1"/>
  <c r="G2166"/>
  <c r="H2166" s="1"/>
  <c r="G2165"/>
  <c r="H2165" s="1"/>
  <c r="G2164"/>
  <c r="H2164" s="1"/>
  <c r="G2163"/>
  <c r="H2163" s="1"/>
  <c r="G2162"/>
  <c r="H2162" s="1"/>
  <c r="G2161"/>
  <c r="H2161" s="1"/>
  <c r="G2160"/>
  <c r="H2160" s="1"/>
  <c r="G2159"/>
  <c r="H2159" s="1"/>
  <c r="G2158"/>
  <c r="H2158" s="1"/>
  <c r="G2157"/>
  <c r="H2157" s="1"/>
  <c r="G2156"/>
  <c r="H2156" s="1"/>
  <c r="G2155"/>
  <c r="H2155" s="1"/>
  <c r="G2154"/>
  <c r="H2154" s="1"/>
  <c r="G2153"/>
  <c r="H2153" s="1"/>
  <c r="G2152"/>
  <c r="H2152" s="1"/>
  <c r="G2151"/>
  <c r="H2151" s="1"/>
  <c r="G2150"/>
  <c r="H2150" s="1"/>
  <c r="G2149"/>
  <c r="H2149" s="1"/>
  <c r="G2148"/>
  <c r="H2148" s="1"/>
  <c r="G2147"/>
  <c r="H2147" s="1"/>
  <c r="G2146"/>
  <c r="H2146" s="1"/>
  <c r="G2145"/>
  <c r="H2145" s="1"/>
  <c r="G2144"/>
  <c r="H2144" s="1"/>
  <c r="G2143"/>
  <c r="H2143" s="1"/>
  <c r="G2142"/>
  <c r="H2142" s="1"/>
  <c r="G2141"/>
  <c r="H2141" s="1"/>
  <c r="G2140"/>
  <c r="H2140" s="1"/>
  <c r="G2139"/>
  <c r="H2139" s="1"/>
  <c r="G2138"/>
  <c r="H2138" s="1"/>
  <c r="G2137"/>
  <c r="H2137" s="1"/>
  <c r="G2136"/>
  <c r="H2136" s="1"/>
  <c r="G2135"/>
  <c r="H2135" s="1"/>
  <c r="G2134"/>
  <c r="H2134" s="1"/>
  <c r="G2133"/>
  <c r="H2133" s="1"/>
  <c r="G2132"/>
  <c r="H2132" s="1"/>
  <c r="G2131"/>
  <c r="H2131" s="1"/>
  <c r="G2130"/>
  <c r="H2130" s="1"/>
  <c r="G2129"/>
  <c r="H2129" s="1"/>
  <c r="G2128"/>
  <c r="H2128" s="1"/>
  <c r="G2127"/>
  <c r="H2127" s="1"/>
  <c r="G2126"/>
  <c r="H2126" s="1"/>
  <c r="G2125"/>
  <c r="H2125" s="1"/>
  <c r="G2124"/>
  <c r="H2124" s="1"/>
  <c r="G2123"/>
  <c r="H2123" s="1"/>
  <c r="G2122"/>
  <c r="H2122" s="1"/>
  <c r="G2121"/>
  <c r="H2121" s="1"/>
  <c r="G2120"/>
  <c r="H2120" s="1"/>
  <c r="G2119"/>
  <c r="H2119" s="1"/>
  <c r="G2118"/>
  <c r="H2118" s="1"/>
  <c r="G2117"/>
  <c r="H2117" s="1"/>
  <c r="G2116"/>
  <c r="H2116" s="1"/>
  <c r="G2115"/>
  <c r="H2115" s="1"/>
  <c r="G2114"/>
  <c r="H2114" s="1"/>
  <c r="G2113"/>
  <c r="H2113" s="1"/>
  <c r="G2112"/>
  <c r="H2112" s="1"/>
  <c r="G2111"/>
  <c r="H2111" s="1"/>
  <c r="G2110"/>
  <c r="H2110" s="1"/>
  <c r="G2109"/>
  <c r="H2109" s="1"/>
  <c r="G2108"/>
  <c r="H2108" s="1"/>
  <c r="G2107"/>
  <c r="H2107" s="1"/>
  <c r="G2106"/>
  <c r="H2106" s="1"/>
  <c r="G2105"/>
  <c r="H2105" s="1"/>
  <c r="G2104"/>
  <c r="H2104" s="1"/>
  <c r="G2103"/>
  <c r="H2103" s="1"/>
  <c r="G2102"/>
  <c r="H2102" s="1"/>
  <c r="G2101"/>
  <c r="H2101" s="1"/>
  <c r="G2100"/>
  <c r="H2100" s="1"/>
  <c r="G2099"/>
  <c r="H2099" s="1"/>
  <c r="G2098"/>
  <c r="H2098" s="1"/>
  <c r="G2097"/>
  <c r="H2097" s="1"/>
  <c r="G2096"/>
  <c r="H2096" s="1"/>
  <c r="G2095"/>
  <c r="H2095" s="1"/>
  <c r="G2094"/>
  <c r="H2094" s="1"/>
  <c r="G2093"/>
  <c r="H2093" s="1"/>
  <c r="G2092"/>
  <c r="H2092" s="1"/>
  <c r="G2091"/>
  <c r="H2091" s="1"/>
  <c r="G2090"/>
  <c r="H2090" s="1"/>
  <c r="G2089"/>
  <c r="H2089" s="1"/>
  <c r="G2088"/>
  <c r="H2088" s="1"/>
  <c r="G2087"/>
  <c r="H2087" s="1"/>
  <c r="G2086"/>
  <c r="H2086" s="1"/>
  <c r="G2085"/>
  <c r="H2085" s="1"/>
  <c r="G2084"/>
  <c r="H2084" s="1"/>
  <c r="G2083"/>
  <c r="H2083" s="1"/>
  <c r="G2082"/>
  <c r="H2082" s="1"/>
  <c r="G2081"/>
  <c r="H2081" s="1"/>
  <c r="G2080"/>
  <c r="H2080" s="1"/>
  <c r="G2079"/>
  <c r="H2079" s="1"/>
  <c r="G2078"/>
  <c r="H2078" s="1"/>
  <c r="G2077"/>
  <c r="H2077" s="1"/>
  <c r="G2076"/>
  <c r="H2076" s="1"/>
  <c r="G2075"/>
  <c r="H2075" s="1"/>
  <c r="G2074"/>
  <c r="H2074" s="1"/>
  <c r="G2073"/>
  <c r="H2073" s="1"/>
  <c r="G2072"/>
  <c r="H2072" s="1"/>
  <c r="G2071"/>
  <c r="H2071" s="1"/>
  <c r="G2070"/>
  <c r="H2070" s="1"/>
  <c r="G2069"/>
  <c r="H2069" s="1"/>
  <c r="G2068"/>
  <c r="H2068" s="1"/>
  <c r="G2067"/>
  <c r="H2067" s="1"/>
  <c r="G2066"/>
  <c r="H2066" s="1"/>
  <c r="G2065"/>
  <c r="H2065" s="1"/>
  <c r="G2064"/>
  <c r="H2064" s="1"/>
  <c r="G2063"/>
  <c r="H2063" s="1"/>
  <c r="G2062"/>
  <c r="H2062" s="1"/>
  <c r="G2061"/>
  <c r="H2061" s="1"/>
  <c r="G2060"/>
  <c r="H2060" s="1"/>
  <c r="G2059"/>
  <c r="H2059" s="1"/>
  <c r="G2058"/>
  <c r="H2058" s="1"/>
  <c r="G2057"/>
  <c r="H2057" s="1"/>
  <c r="G2056"/>
  <c r="H2056" s="1"/>
  <c r="G2055"/>
  <c r="H2055" s="1"/>
  <c r="G2054"/>
  <c r="H2054" s="1"/>
  <c r="G2053"/>
  <c r="H2053" s="1"/>
  <c r="G2052"/>
  <c r="H2052" s="1"/>
  <c r="G2051"/>
  <c r="H2051" s="1"/>
  <c r="G2050"/>
  <c r="H2050" s="1"/>
  <c r="G2049"/>
  <c r="H2049" s="1"/>
  <c r="G2048"/>
  <c r="H2048" s="1"/>
  <c r="G2047"/>
  <c r="H2047" s="1"/>
  <c r="G2046"/>
  <c r="H2046" s="1"/>
  <c r="G2045"/>
  <c r="H2045" s="1"/>
  <c r="G2044"/>
  <c r="H2044" s="1"/>
  <c r="G2043"/>
  <c r="H2043" s="1"/>
  <c r="G2042"/>
  <c r="H2042" s="1"/>
  <c r="G2041"/>
  <c r="H2041" s="1"/>
  <c r="G2040"/>
  <c r="H2040" s="1"/>
  <c r="G2039"/>
  <c r="H2039" s="1"/>
  <c r="G2038"/>
  <c r="H2038" s="1"/>
  <c r="G2037"/>
  <c r="H2037" s="1"/>
  <c r="G2036"/>
  <c r="H2036" s="1"/>
  <c r="G2035"/>
  <c r="H2035" s="1"/>
  <c r="G2034"/>
  <c r="H2034" s="1"/>
  <c r="G2033"/>
  <c r="H2033" s="1"/>
  <c r="G2032"/>
  <c r="H2032" s="1"/>
  <c r="G2031"/>
  <c r="H2031" s="1"/>
  <c r="G2030"/>
  <c r="H2030" s="1"/>
  <c r="G2029"/>
  <c r="H2029" s="1"/>
  <c r="G2028"/>
  <c r="H2028" s="1"/>
  <c r="G2027"/>
  <c r="H2027" s="1"/>
  <c r="G2026"/>
  <c r="H2026" s="1"/>
  <c r="G2025"/>
  <c r="H2025" s="1"/>
  <c r="G2024"/>
  <c r="H2024" s="1"/>
  <c r="G2023"/>
  <c r="H2023" s="1"/>
  <c r="G2022"/>
  <c r="H2022" s="1"/>
  <c r="G2021"/>
  <c r="H2021" s="1"/>
  <c r="G2020"/>
  <c r="H2020" s="1"/>
  <c r="G2019"/>
  <c r="H2019" s="1"/>
  <c r="G2018"/>
  <c r="H2018" s="1"/>
  <c r="G2017"/>
  <c r="H2017" s="1"/>
  <c r="G2016"/>
  <c r="H2016" s="1"/>
  <c r="G2015"/>
  <c r="H2015" s="1"/>
  <c r="G2014"/>
  <c r="H2014" s="1"/>
  <c r="G2013"/>
  <c r="H2013" s="1"/>
  <c r="G2012"/>
  <c r="H2012" s="1"/>
  <c r="G2011"/>
  <c r="H2011" s="1"/>
  <c r="G2010"/>
  <c r="H2010" s="1"/>
  <c r="G2009"/>
  <c r="H2009" s="1"/>
  <c r="G2008"/>
  <c r="H2008" s="1"/>
  <c r="G2007"/>
  <c r="H2007" s="1"/>
  <c r="G2006"/>
  <c r="H2006" s="1"/>
  <c r="G2005"/>
  <c r="H2005" s="1"/>
  <c r="G2004"/>
  <c r="H2004" s="1"/>
  <c r="G2003"/>
  <c r="H2003" s="1"/>
  <c r="G2002"/>
  <c r="H2002" s="1"/>
  <c r="G2001"/>
  <c r="H2001" s="1"/>
  <c r="G2000"/>
  <c r="H2000" s="1"/>
  <c r="G1999"/>
  <c r="H1999" s="1"/>
  <c r="G1998"/>
  <c r="H1998" s="1"/>
  <c r="G1997"/>
  <c r="H1997" s="1"/>
  <c r="G1996"/>
  <c r="H1996" s="1"/>
  <c r="G1995"/>
  <c r="H1995" s="1"/>
  <c r="G1994"/>
  <c r="H1994" s="1"/>
  <c r="G1993"/>
  <c r="H1993" s="1"/>
  <c r="G1992"/>
  <c r="H1992" s="1"/>
  <c r="G1991"/>
  <c r="H1991" s="1"/>
  <c r="G1990"/>
  <c r="H1990" s="1"/>
  <c r="G1989"/>
  <c r="H1989" s="1"/>
  <c r="G1988"/>
  <c r="H1988" s="1"/>
  <c r="G1987"/>
  <c r="H1987" s="1"/>
  <c r="G1986"/>
  <c r="H1986" s="1"/>
  <c r="G1985"/>
  <c r="H1985" s="1"/>
  <c r="G1984"/>
  <c r="H1984" s="1"/>
  <c r="G1983"/>
  <c r="H1983" s="1"/>
  <c r="G1982"/>
  <c r="H1982" s="1"/>
  <c r="G1981"/>
  <c r="H1981" s="1"/>
  <c r="G1980"/>
  <c r="H1980" s="1"/>
  <c r="G1979"/>
  <c r="H1979" s="1"/>
  <c r="G1978"/>
  <c r="H1978" s="1"/>
  <c r="G1977"/>
  <c r="H1977" s="1"/>
  <c r="G1976"/>
  <c r="H1976" s="1"/>
  <c r="G1975"/>
  <c r="H1975" s="1"/>
  <c r="G1974"/>
  <c r="H1974" s="1"/>
  <c r="G1973"/>
  <c r="H1973" s="1"/>
  <c r="G1972"/>
  <c r="H1972" s="1"/>
  <c r="G1971"/>
  <c r="H1971" s="1"/>
  <c r="G1970"/>
  <c r="H1970" s="1"/>
  <c r="G1969"/>
  <c r="H1969" s="1"/>
  <c r="G1968"/>
  <c r="H1968" s="1"/>
  <c r="G1967"/>
  <c r="H1967" s="1"/>
  <c r="G1966"/>
  <c r="H1966" s="1"/>
  <c r="G1965"/>
  <c r="H1965" s="1"/>
  <c r="G1964"/>
  <c r="H1964" s="1"/>
  <c r="G1963"/>
  <c r="H1963" s="1"/>
  <c r="G1962"/>
  <c r="H1962" s="1"/>
  <c r="G1961"/>
  <c r="H1961" s="1"/>
  <c r="G1960"/>
  <c r="H1960" s="1"/>
  <c r="G1959"/>
  <c r="H1959" s="1"/>
  <c r="G1958"/>
  <c r="H1958" s="1"/>
  <c r="G1957"/>
  <c r="H1957" s="1"/>
  <c r="G1956"/>
  <c r="H1956" s="1"/>
  <c r="G1955"/>
  <c r="H1955" s="1"/>
  <c r="G1954"/>
  <c r="H1954" s="1"/>
  <c r="G1953"/>
  <c r="H1953" s="1"/>
  <c r="G1952"/>
  <c r="H1952" s="1"/>
  <c r="G1951"/>
  <c r="H1951" s="1"/>
  <c r="G1950"/>
  <c r="H1950" s="1"/>
  <c r="G1949"/>
  <c r="H1949" s="1"/>
  <c r="G1948"/>
  <c r="H1948" s="1"/>
  <c r="G1947"/>
  <c r="H1947" s="1"/>
  <c r="G1946"/>
  <c r="H1946" s="1"/>
  <c r="G1945"/>
  <c r="H1945" s="1"/>
  <c r="G1944"/>
  <c r="H1944" s="1"/>
  <c r="G1943"/>
  <c r="H1943" s="1"/>
  <c r="G1942"/>
  <c r="H1942" s="1"/>
  <c r="G1941"/>
  <c r="H1941" s="1"/>
  <c r="G1940"/>
  <c r="H1940" s="1"/>
  <c r="G1939"/>
  <c r="H1939" s="1"/>
  <c r="G1938"/>
  <c r="H1938" s="1"/>
  <c r="G1937"/>
  <c r="H1937" s="1"/>
  <c r="G1936"/>
  <c r="H1936" s="1"/>
  <c r="G1935"/>
  <c r="H1935" s="1"/>
  <c r="G1934"/>
  <c r="H1934" s="1"/>
  <c r="G1933"/>
  <c r="H1933" s="1"/>
  <c r="G1932"/>
  <c r="H1932" s="1"/>
  <c r="G1931"/>
  <c r="H1931" s="1"/>
  <c r="G1930"/>
  <c r="H1930" s="1"/>
  <c r="G1929"/>
  <c r="H1929" s="1"/>
  <c r="G1928"/>
  <c r="H1928" s="1"/>
  <c r="G1927"/>
  <c r="H1927" s="1"/>
  <c r="G1926"/>
  <c r="H1926" s="1"/>
  <c r="G1925"/>
  <c r="H1925" s="1"/>
  <c r="G1924"/>
  <c r="H1924" s="1"/>
  <c r="G1923"/>
  <c r="H1923" s="1"/>
  <c r="G1922"/>
  <c r="H1922" s="1"/>
  <c r="G1921"/>
  <c r="H1921" s="1"/>
  <c r="G1920"/>
  <c r="H1920" s="1"/>
  <c r="G1919"/>
  <c r="H1919" s="1"/>
  <c r="G1918"/>
  <c r="H1918" s="1"/>
  <c r="G1917"/>
  <c r="H1917" s="1"/>
  <c r="G1916"/>
  <c r="H1916" s="1"/>
  <c r="G1915"/>
  <c r="H1915" s="1"/>
  <c r="G1914"/>
  <c r="H1914" s="1"/>
  <c r="G1913"/>
  <c r="H1913" s="1"/>
  <c r="G1912"/>
  <c r="H1912" s="1"/>
  <c r="G1911"/>
  <c r="H1911" s="1"/>
  <c r="G1910"/>
  <c r="H1910" s="1"/>
  <c r="G1909"/>
  <c r="H1909" s="1"/>
  <c r="G1908"/>
  <c r="H1908" s="1"/>
  <c r="G1907"/>
  <c r="H1907" s="1"/>
  <c r="G1906"/>
  <c r="H1906" s="1"/>
  <c r="G1905"/>
  <c r="H1905" s="1"/>
  <c r="G1904"/>
  <c r="H1904" s="1"/>
  <c r="G1903"/>
  <c r="H1903" s="1"/>
  <c r="G1902"/>
  <c r="H1902" s="1"/>
  <c r="G1901"/>
  <c r="H1901" s="1"/>
  <c r="G1900"/>
  <c r="H1900" s="1"/>
  <c r="G1899"/>
  <c r="H1899" s="1"/>
  <c r="G1898"/>
  <c r="H1898" s="1"/>
  <c r="G1897"/>
  <c r="H1897" s="1"/>
  <c r="G1896"/>
  <c r="H1896" s="1"/>
  <c r="G1895"/>
  <c r="H1895" s="1"/>
  <c r="G1894"/>
  <c r="H1894" s="1"/>
  <c r="G1893"/>
  <c r="H1893" s="1"/>
  <c r="G1892"/>
  <c r="H1892" s="1"/>
  <c r="G1891"/>
  <c r="H1891" s="1"/>
  <c r="G1890"/>
  <c r="H1890" s="1"/>
  <c r="G1889"/>
  <c r="H1889" s="1"/>
  <c r="G1888"/>
  <c r="H1888" s="1"/>
  <c r="G1887"/>
  <c r="H1887" s="1"/>
  <c r="G1886"/>
  <c r="H1886" s="1"/>
  <c r="G1885"/>
  <c r="H1885" s="1"/>
  <c r="G1884"/>
  <c r="H1884" s="1"/>
  <c r="G1883"/>
  <c r="H1883" s="1"/>
  <c r="G1882"/>
  <c r="H1882" s="1"/>
  <c r="G1881"/>
  <c r="H1881" s="1"/>
  <c r="G1880"/>
  <c r="H1880" s="1"/>
  <c r="G1879"/>
  <c r="H1879" s="1"/>
  <c r="G1878"/>
  <c r="H1878" s="1"/>
  <c r="G1877"/>
  <c r="H1877" s="1"/>
  <c r="G1876"/>
  <c r="H1876" s="1"/>
  <c r="G1875"/>
  <c r="H1875" s="1"/>
  <c r="G1874"/>
  <c r="H1874" s="1"/>
  <c r="G1873"/>
  <c r="H1873" s="1"/>
  <c r="G1872"/>
  <c r="H1872" s="1"/>
  <c r="G1871"/>
  <c r="H1871" s="1"/>
  <c r="G1870"/>
  <c r="H1870" s="1"/>
  <c r="G1869"/>
  <c r="H1869" s="1"/>
  <c r="G1868"/>
  <c r="H1868" s="1"/>
  <c r="G1867"/>
  <c r="H1867" s="1"/>
  <c r="G1866"/>
  <c r="H1866" s="1"/>
  <c r="G1865"/>
  <c r="H1865" s="1"/>
  <c r="G1864"/>
  <c r="H1864" s="1"/>
  <c r="G1863"/>
  <c r="H1863" s="1"/>
  <c r="G1862"/>
  <c r="H1862" s="1"/>
  <c r="G1861"/>
  <c r="H1861" s="1"/>
  <c r="G1860"/>
  <c r="H1860" s="1"/>
  <c r="G1859"/>
  <c r="H1859" s="1"/>
  <c r="G1858"/>
  <c r="H1858" s="1"/>
  <c r="G1857"/>
  <c r="H1857" s="1"/>
  <c r="G1856"/>
  <c r="H1856" s="1"/>
  <c r="G1855"/>
  <c r="H1855" s="1"/>
  <c r="G1854"/>
  <c r="H1854" s="1"/>
  <c r="G1853"/>
  <c r="H1853" s="1"/>
  <c r="G1852"/>
  <c r="H1852" s="1"/>
  <c r="G1851"/>
  <c r="H1851" s="1"/>
  <c r="G1850"/>
  <c r="H1850" s="1"/>
  <c r="G1849"/>
  <c r="H1849" s="1"/>
  <c r="G1848"/>
  <c r="H1848" s="1"/>
  <c r="G1847"/>
  <c r="H1847" s="1"/>
  <c r="G1846"/>
  <c r="H1846" s="1"/>
  <c r="G1845"/>
  <c r="H1845" s="1"/>
  <c r="G1844"/>
  <c r="H1844" s="1"/>
  <c r="G1843"/>
  <c r="H1843" s="1"/>
  <c r="G1842"/>
  <c r="H1842" s="1"/>
  <c r="G1841"/>
  <c r="H1841" s="1"/>
  <c r="G1840"/>
  <c r="H1840" s="1"/>
  <c r="G1839"/>
  <c r="H1839" s="1"/>
  <c r="G1838"/>
  <c r="H1838" s="1"/>
  <c r="G1837"/>
  <c r="H1837" s="1"/>
  <c r="G1836"/>
  <c r="H1836" s="1"/>
  <c r="G1835"/>
  <c r="H1835" s="1"/>
  <c r="G1834"/>
  <c r="H1834" s="1"/>
  <c r="G1833"/>
  <c r="H1833" s="1"/>
  <c r="G1832"/>
  <c r="H1832" s="1"/>
  <c r="G1831"/>
  <c r="H1831" s="1"/>
  <c r="G1830"/>
  <c r="H1830" s="1"/>
  <c r="G1829"/>
  <c r="H1829" s="1"/>
  <c r="G1828"/>
  <c r="H1828" s="1"/>
  <c r="G1827"/>
  <c r="H1827" s="1"/>
  <c r="G1826"/>
  <c r="H1826" s="1"/>
  <c r="G1825"/>
  <c r="H1825" s="1"/>
  <c r="G1824"/>
  <c r="H1824" s="1"/>
  <c r="G1823"/>
  <c r="H1823" s="1"/>
  <c r="G1822"/>
  <c r="H1822" s="1"/>
  <c r="G1821"/>
  <c r="H1821" s="1"/>
  <c r="G1820"/>
  <c r="H1820" s="1"/>
  <c r="G1819"/>
  <c r="H1819" s="1"/>
  <c r="G1818"/>
  <c r="H1818" s="1"/>
  <c r="G1817"/>
  <c r="H1817" s="1"/>
  <c r="G1816"/>
  <c r="H1816" s="1"/>
  <c r="G1815"/>
  <c r="H1815" s="1"/>
  <c r="G1814"/>
  <c r="H1814" s="1"/>
  <c r="G1813"/>
  <c r="H1813" s="1"/>
  <c r="G1812"/>
  <c r="H1812" s="1"/>
  <c r="G1811"/>
  <c r="H1811" s="1"/>
  <c r="G1810"/>
  <c r="H1810" s="1"/>
  <c r="G1809"/>
  <c r="H1809" s="1"/>
  <c r="G1808"/>
  <c r="H1808" s="1"/>
  <c r="G1807"/>
  <c r="H1807" s="1"/>
  <c r="G1806"/>
  <c r="H1806" s="1"/>
  <c r="G1805"/>
  <c r="H1805" s="1"/>
  <c r="G1804"/>
  <c r="H1804" s="1"/>
  <c r="G1803"/>
  <c r="H1803" s="1"/>
  <c r="G1802"/>
  <c r="H1802" s="1"/>
  <c r="G1801"/>
  <c r="H1801" s="1"/>
  <c r="G1800"/>
  <c r="H1800" s="1"/>
  <c r="G1799"/>
  <c r="H1799" s="1"/>
  <c r="G1798"/>
  <c r="H1798" s="1"/>
  <c r="G1797"/>
  <c r="H1797" s="1"/>
  <c r="G1796"/>
  <c r="H1796" s="1"/>
  <c r="G1795"/>
  <c r="H1795" s="1"/>
  <c r="G1794"/>
  <c r="H1794" s="1"/>
  <c r="G1793"/>
  <c r="H1793" s="1"/>
  <c r="G1792"/>
  <c r="H1792" s="1"/>
  <c r="G1791"/>
  <c r="H1791" s="1"/>
  <c r="G1790"/>
  <c r="H1790" s="1"/>
  <c r="G1789"/>
  <c r="H1789" s="1"/>
  <c r="G1788"/>
  <c r="H1788" s="1"/>
  <c r="G1787"/>
  <c r="H1787" s="1"/>
  <c r="G1786"/>
  <c r="H1786" s="1"/>
  <c r="G1785"/>
  <c r="H1785" s="1"/>
  <c r="G1784"/>
  <c r="H1784" s="1"/>
  <c r="G1783"/>
  <c r="H1783" s="1"/>
  <c r="G1782"/>
  <c r="H1782" s="1"/>
  <c r="G1781"/>
  <c r="H1781" s="1"/>
  <c r="G1780"/>
  <c r="H1780" s="1"/>
  <c r="G1779"/>
  <c r="H1779" s="1"/>
  <c r="G1778"/>
  <c r="H1778" s="1"/>
  <c r="G1777"/>
  <c r="H1777" s="1"/>
  <c r="G1776"/>
  <c r="H1776" s="1"/>
  <c r="G1775"/>
  <c r="H1775" s="1"/>
  <c r="G1774"/>
  <c r="H1774" s="1"/>
  <c r="G1773"/>
  <c r="H1773" s="1"/>
  <c r="G1772"/>
  <c r="H1772" s="1"/>
  <c r="G1771"/>
  <c r="H1771" s="1"/>
  <c r="G1770"/>
  <c r="H1770" s="1"/>
  <c r="G1769"/>
  <c r="H1769" s="1"/>
  <c r="G1768"/>
  <c r="H1768" s="1"/>
  <c r="G1767"/>
  <c r="H1767" s="1"/>
  <c r="G1766"/>
  <c r="H1766" s="1"/>
  <c r="G1765"/>
  <c r="H1765" s="1"/>
  <c r="G1764"/>
  <c r="H1764" s="1"/>
  <c r="G1763"/>
  <c r="H1763" s="1"/>
  <c r="G1762"/>
  <c r="H1762" s="1"/>
  <c r="G1761"/>
  <c r="H1761" s="1"/>
  <c r="G1760"/>
  <c r="H1760" s="1"/>
  <c r="G1759"/>
  <c r="H1759" s="1"/>
  <c r="G1758"/>
  <c r="H1758" s="1"/>
  <c r="G1757"/>
  <c r="H1757" s="1"/>
  <c r="G1756"/>
  <c r="H1756" s="1"/>
  <c r="G1755"/>
  <c r="H1755" s="1"/>
  <c r="G1754"/>
  <c r="H1754" s="1"/>
  <c r="G1753"/>
  <c r="H1753" s="1"/>
  <c r="G1752"/>
  <c r="H1752" s="1"/>
  <c r="G1751"/>
  <c r="H1751" s="1"/>
  <c r="G1750"/>
  <c r="H1750" s="1"/>
  <c r="G1749"/>
  <c r="H1749" s="1"/>
  <c r="G1748"/>
  <c r="H1748" s="1"/>
  <c r="G1747"/>
  <c r="H1747" s="1"/>
  <c r="G1746"/>
  <c r="H1746" s="1"/>
  <c r="G1745"/>
  <c r="H1745" s="1"/>
  <c r="G1744"/>
  <c r="H1744" s="1"/>
  <c r="G1743"/>
  <c r="H1743" s="1"/>
  <c r="G1742"/>
  <c r="H1742" s="1"/>
  <c r="G1741"/>
  <c r="H1741" s="1"/>
  <c r="G1740"/>
  <c r="H1740" s="1"/>
  <c r="G1739"/>
  <c r="H1739" s="1"/>
  <c r="G1738"/>
  <c r="H1738" s="1"/>
  <c r="G1737"/>
  <c r="H1737" s="1"/>
  <c r="G1736"/>
  <c r="H1736" s="1"/>
  <c r="G1735"/>
  <c r="H1735" s="1"/>
  <c r="G1734"/>
  <c r="H1734" s="1"/>
  <c r="G1733"/>
  <c r="H1733" s="1"/>
  <c r="G1732"/>
  <c r="H1732" s="1"/>
  <c r="G1731"/>
  <c r="H1731" s="1"/>
  <c r="G1730"/>
  <c r="H1730" s="1"/>
  <c r="G1729"/>
  <c r="H1729" s="1"/>
  <c r="G1728"/>
  <c r="H1728" s="1"/>
  <c r="G1727"/>
  <c r="H1727" s="1"/>
  <c r="G1726"/>
  <c r="H1726" s="1"/>
  <c r="G1725"/>
  <c r="H1725" s="1"/>
  <c r="G1724"/>
  <c r="H1724" s="1"/>
  <c r="G1723"/>
  <c r="H1723" s="1"/>
  <c r="G1722"/>
  <c r="H1722" s="1"/>
  <c r="G1721"/>
  <c r="H1721" s="1"/>
  <c r="G1720"/>
  <c r="H1720" s="1"/>
  <c r="G1719"/>
  <c r="H1719" s="1"/>
  <c r="G1718"/>
  <c r="H1718" s="1"/>
  <c r="G1717"/>
  <c r="H1717" s="1"/>
  <c r="G1716"/>
  <c r="H1716" s="1"/>
  <c r="G1715"/>
  <c r="H1715" s="1"/>
  <c r="G1714"/>
  <c r="H1714" s="1"/>
  <c r="G1713"/>
  <c r="H1713" s="1"/>
  <c r="G1712"/>
  <c r="H1712" s="1"/>
  <c r="G1711"/>
  <c r="H1711" s="1"/>
  <c r="G1710"/>
  <c r="H1710" s="1"/>
  <c r="G1709"/>
  <c r="H1709" s="1"/>
  <c r="G1708"/>
  <c r="H1708" s="1"/>
  <c r="G1707"/>
  <c r="H1707" s="1"/>
  <c r="G1706"/>
  <c r="H1706" s="1"/>
  <c r="G1705"/>
  <c r="H1705" s="1"/>
  <c r="G1704"/>
  <c r="H1704" s="1"/>
  <c r="G1703"/>
  <c r="H1703" s="1"/>
  <c r="G1702"/>
  <c r="H1702" s="1"/>
  <c r="G1701"/>
  <c r="H1701" s="1"/>
  <c r="G1700"/>
  <c r="H1700" s="1"/>
  <c r="G1699"/>
  <c r="H1699" s="1"/>
  <c r="G1698"/>
  <c r="H1698" s="1"/>
  <c r="G1697"/>
  <c r="H1697" s="1"/>
  <c r="G1696"/>
  <c r="H1696" s="1"/>
  <c r="G1695"/>
  <c r="H1695" s="1"/>
  <c r="G1694"/>
  <c r="H1694" s="1"/>
  <c r="G1693"/>
  <c r="H1693" s="1"/>
  <c r="G1692"/>
  <c r="H1692" s="1"/>
  <c r="G1691"/>
  <c r="H1691" s="1"/>
  <c r="G1690"/>
  <c r="H1690" s="1"/>
  <c r="G1689"/>
  <c r="H1689" s="1"/>
  <c r="G1688"/>
  <c r="H1688" s="1"/>
  <c r="G1687"/>
  <c r="H1687" s="1"/>
  <c r="G1686"/>
  <c r="H1686" s="1"/>
  <c r="G1685"/>
  <c r="H1685" s="1"/>
  <c r="G1684"/>
  <c r="H1684" s="1"/>
  <c r="G1683"/>
  <c r="H1683" s="1"/>
  <c r="G1682"/>
  <c r="H1682" s="1"/>
  <c r="G1681"/>
  <c r="H1681" s="1"/>
  <c r="G1680"/>
  <c r="H1680" s="1"/>
  <c r="G1679"/>
  <c r="H1679" s="1"/>
  <c r="G1678"/>
  <c r="H1678" s="1"/>
  <c r="G1677"/>
  <c r="H1677" s="1"/>
  <c r="G1676"/>
  <c r="H1676" s="1"/>
  <c r="G1675"/>
  <c r="H1675" s="1"/>
  <c r="G1674"/>
  <c r="H1674" s="1"/>
  <c r="G1673"/>
  <c r="H1673" s="1"/>
  <c r="G1672"/>
  <c r="H1672" s="1"/>
  <c r="G1671"/>
  <c r="H1671" s="1"/>
  <c r="G1670"/>
  <c r="H1670" s="1"/>
  <c r="G1669"/>
  <c r="H1669" s="1"/>
  <c r="G1668"/>
  <c r="H1668" s="1"/>
  <c r="G1667"/>
  <c r="H1667" s="1"/>
  <c r="G1666"/>
  <c r="H1666" s="1"/>
  <c r="G1665"/>
  <c r="H1665" s="1"/>
  <c r="G1664"/>
  <c r="H1664" s="1"/>
  <c r="G1663"/>
  <c r="H1663" s="1"/>
  <c r="G1662"/>
  <c r="H1662" s="1"/>
  <c r="G1661"/>
  <c r="H1661" s="1"/>
  <c r="G1660"/>
  <c r="H1660" s="1"/>
  <c r="G1659"/>
  <c r="H1659" s="1"/>
  <c r="G1658"/>
  <c r="H1658" s="1"/>
  <c r="G1657"/>
  <c r="H1657" s="1"/>
  <c r="G1656"/>
  <c r="H1656" s="1"/>
  <c r="G1655"/>
  <c r="H1655" s="1"/>
  <c r="G1654"/>
  <c r="H1654" s="1"/>
  <c r="G1653"/>
  <c r="H1653" s="1"/>
  <c r="G1652"/>
  <c r="H1652" s="1"/>
  <c r="G1651"/>
  <c r="H1651" s="1"/>
  <c r="G1650"/>
  <c r="H1650" s="1"/>
  <c r="G1649"/>
  <c r="H1649" s="1"/>
  <c r="G1648"/>
  <c r="H1648" s="1"/>
  <c r="G1647"/>
  <c r="H1647" s="1"/>
  <c r="G1646"/>
  <c r="H1646" s="1"/>
  <c r="G1645"/>
  <c r="H1645" s="1"/>
  <c r="G1644"/>
  <c r="H1644" s="1"/>
  <c r="G1643"/>
  <c r="H1643" s="1"/>
  <c r="G1642"/>
  <c r="H1642" s="1"/>
  <c r="G1641"/>
  <c r="H1641" s="1"/>
  <c r="G1640"/>
  <c r="H1640" s="1"/>
  <c r="G1639"/>
  <c r="H1639" s="1"/>
  <c r="G1638"/>
  <c r="H1638" s="1"/>
  <c r="G1637"/>
  <c r="H1637" s="1"/>
  <c r="G1636"/>
  <c r="H1636" s="1"/>
  <c r="G1635"/>
  <c r="H1635" s="1"/>
  <c r="G1634"/>
  <c r="H1634" s="1"/>
  <c r="G1633"/>
  <c r="H1633" s="1"/>
  <c r="G1632"/>
  <c r="H1632" s="1"/>
  <c r="G1631"/>
  <c r="H1631" s="1"/>
  <c r="G1630"/>
  <c r="H1630" s="1"/>
  <c r="G1629"/>
  <c r="H1629" s="1"/>
  <c r="G1628"/>
  <c r="H1628" s="1"/>
  <c r="G1627"/>
  <c r="H1627" s="1"/>
  <c r="G1626"/>
  <c r="H1626" s="1"/>
  <c r="G1625"/>
  <c r="H1625" s="1"/>
  <c r="G1624"/>
  <c r="H1624" s="1"/>
  <c r="G1623"/>
  <c r="H1623" s="1"/>
  <c r="G1622"/>
  <c r="H1622" s="1"/>
  <c r="G1621"/>
  <c r="H1621" s="1"/>
  <c r="G1620"/>
  <c r="H1620" s="1"/>
  <c r="G1619"/>
  <c r="H1619" s="1"/>
  <c r="G1618"/>
  <c r="H1618" s="1"/>
  <c r="G1617"/>
  <c r="H1617" s="1"/>
  <c r="G1616"/>
  <c r="H1616" s="1"/>
  <c r="G1615"/>
  <c r="H1615" s="1"/>
  <c r="G1614"/>
  <c r="H1614" s="1"/>
  <c r="G1613"/>
  <c r="H1613" s="1"/>
  <c r="G1612"/>
  <c r="H1612" s="1"/>
  <c r="G1611"/>
  <c r="H1611" s="1"/>
  <c r="G1610"/>
  <c r="H1610" s="1"/>
  <c r="G1609"/>
  <c r="H1609" s="1"/>
  <c r="G1608"/>
  <c r="H1608" s="1"/>
  <c r="G1607"/>
  <c r="H1607" s="1"/>
  <c r="G1606"/>
  <c r="H1606" s="1"/>
  <c r="G1605"/>
  <c r="H1605" s="1"/>
  <c r="G1604"/>
  <c r="H1604" s="1"/>
  <c r="G1603"/>
  <c r="H1603" s="1"/>
  <c r="G1602"/>
  <c r="H1602" s="1"/>
  <c r="G1601"/>
  <c r="H1601" s="1"/>
  <c r="G1600"/>
  <c r="H1600" s="1"/>
  <c r="G1599"/>
  <c r="H1599" s="1"/>
  <c r="G1598"/>
  <c r="H1598" s="1"/>
  <c r="G1597"/>
  <c r="H1597" s="1"/>
  <c r="G1596"/>
  <c r="H1596" s="1"/>
  <c r="G1595"/>
  <c r="H1595" s="1"/>
  <c r="G1594"/>
  <c r="H1594" s="1"/>
  <c r="G1593"/>
  <c r="H1593" s="1"/>
  <c r="G1592"/>
  <c r="H1592" s="1"/>
  <c r="G1591"/>
  <c r="H1591" s="1"/>
  <c r="G1590"/>
  <c r="H1590" s="1"/>
  <c r="G1589"/>
  <c r="H1589" s="1"/>
  <c r="G1588"/>
  <c r="H1588" s="1"/>
  <c r="G1587"/>
  <c r="H1587" s="1"/>
  <c r="G1586"/>
  <c r="H1586" s="1"/>
  <c r="G1585"/>
  <c r="H1585" s="1"/>
  <c r="G1584"/>
  <c r="H1584" s="1"/>
  <c r="G1583"/>
  <c r="H1583" s="1"/>
  <c r="G1582"/>
  <c r="H1582" s="1"/>
  <c r="G1581"/>
  <c r="H1581" s="1"/>
  <c r="G1580"/>
  <c r="H1580" s="1"/>
  <c r="G1579"/>
  <c r="H1579" s="1"/>
  <c r="G1578"/>
  <c r="H1578" s="1"/>
  <c r="G1577"/>
  <c r="H1577" s="1"/>
  <c r="G1576"/>
  <c r="H1576" s="1"/>
  <c r="G1575"/>
  <c r="H1575" s="1"/>
  <c r="G1574"/>
  <c r="H1574" s="1"/>
  <c r="G1573"/>
  <c r="H1573" s="1"/>
  <c r="G1572"/>
  <c r="H1572" s="1"/>
  <c r="G1571"/>
  <c r="H1571" s="1"/>
  <c r="G1570"/>
  <c r="H1570" s="1"/>
  <c r="G1569"/>
  <c r="H1569" s="1"/>
  <c r="G1568"/>
  <c r="H1568" s="1"/>
  <c r="G1567"/>
  <c r="H1567" s="1"/>
  <c r="G1566"/>
  <c r="H1566" s="1"/>
  <c r="G1565"/>
  <c r="H1565" s="1"/>
  <c r="G1564"/>
  <c r="H1564" s="1"/>
  <c r="G1563"/>
  <c r="H1563" s="1"/>
  <c r="G1562"/>
  <c r="H1562" s="1"/>
  <c r="G1561"/>
  <c r="H1561" s="1"/>
  <c r="G1560"/>
  <c r="H1560" s="1"/>
  <c r="G1559"/>
  <c r="H1559" s="1"/>
  <c r="G1558"/>
  <c r="H1558" s="1"/>
  <c r="G1557"/>
  <c r="H1557" s="1"/>
  <c r="G1556"/>
  <c r="H1556" s="1"/>
  <c r="G1555"/>
  <c r="H1555" s="1"/>
  <c r="G1554"/>
  <c r="H1554" s="1"/>
  <c r="G1553"/>
  <c r="H1553" s="1"/>
  <c r="G1552"/>
  <c r="H1552" s="1"/>
  <c r="G1551"/>
  <c r="H1551" s="1"/>
  <c r="G1550"/>
  <c r="H1550" s="1"/>
  <c r="G1549"/>
  <c r="H1549" s="1"/>
  <c r="G1548"/>
  <c r="H1548" s="1"/>
  <c r="G1547"/>
  <c r="H1547" s="1"/>
  <c r="G1546"/>
  <c r="H1546" s="1"/>
  <c r="G1545"/>
  <c r="H1545" s="1"/>
  <c r="G1544"/>
  <c r="H1544" s="1"/>
  <c r="G1543"/>
  <c r="H1543" s="1"/>
  <c r="G1542"/>
  <c r="H1542" s="1"/>
  <c r="G1541"/>
  <c r="H1541" s="1"/>
  <c r="G1540"/>
  <c r="H1540" s="1"/>
  <c r="G1539"/>
  <c r="H1539" s="1"/>
  <c r="G1538"/>
  <c r="H1538" s="1"/>
  <c r="G1537"/>
  <c r="H1537" s="1"/>
  <c r="G1536"/>
  <c r="H1536" s="1"/>
  <c r="G1535"/>
  <c r="H1535" s="1"/>
  <c r="G1534"/>
  <c r="H1534" s="1"/>
  <c r="G1533"/>
  <c r="H1533" s="1"/>
  <c r="G1532"/>
  <c r="H1532" s="1"/>
  <c r="G1531"/>
  <c r="H1531" s="1"/>
  <c r="G1530"/>
  <c r="H1530" s="1"/>
  <c r="G1529"/>
  <c r="H1529" s="1"/>
  <c r="G1528"/>
  <c r="H1528" s="1"/>
  <c r="G1527"/>
  <c r="H1527" s="1"/>
  <c r="G1526"/>
  <c r="H1526" s="1"/>
  <c r="G1525"/>
  <c r="H1525" s="1"/>
  <c r="G1524"/>
  <c r="H1524" s="1"/>
  <c r="G1523"/>
  <c r="H1523" s="1"/>
  <c r="G1522"/>
  <c r="H1522" s="1"/>
  <c r="G1521"/>
  <c r="H1521" s="1"/>
  <c r="G1520"/>
  <c r="H1520" s="1"/>
  <c r="G1519"/>
  <c r="H1519" s="1"/>
  <c r="G1518"/>
  <c r="H1518" s="1"/>
  <c r="G1517"/>
  <c r="H1517" s="1"/>
  <c r="G1516"/>
  <c r="H1516" s="1"/>
  <c r="G1515"/>
  <c r="H1515" s="1"/>
  <c r="G1514"/>
  <c r="H1514" s="1"/>
  <c r="G1513"/>
  <c r="H1513" s="1"/>
  <c r="G1512"/>
  <c r="H1512" s="1"/>
  <c r="G1511"/>
  <c r="H1511" s="1"/>
  <c r="G1510"/>
  <c r="H1510" s="1"/>
  <c r="G1509"/>
  <c r="H1509" s="1"/>
  <c r="G1508"/>
  <c r="H1508" s="1"/>
  <c r="G1507"/>
  <c r="H1507" s="1"/>
  <c r="G1506"/>
  <c r="H1506" s="1"/>
  <c r="G1505"/>
  <c r="H1505" s="1"/>
  <c r="G1504"/>
  <c r="H1504" s="1"/>
  <c r="G1503"/>
  <c r="H1503" s="1"/>
  <c r="G1502"/>
  <c r="H1502" s="1"/>
  <c r="G1501"/>
  <c r="H1501" s="1"/>
  <c r="G1500"/>
  <c r="H1500" s="1"/>
  <c r="G1499"/>
  <c r="H1499" s="1"/>
  <c r="G1498"/>
  <c r="H1498" s="1"/>
  <c r="G1497"/>
  <c r="H1497" s="1"/>
  <c r="G1496"/>
  <c r="H1496" s="1"/>
  <c r="G1495"/>
  <c r="H1495" s="1"/>
  <c r="G1494"/>
  <c r="H1494" s="1"/>
  <c r="G1493"/>
  <c r="H1493" s="1"/>
  <c r="G1492"/>
  <c r="H1492" s="1"/>
  <c r="G1491"/>
  <c r="H1491" s="1"/>
  <c r="G1490"/>
  <c r="H1490" s="1"/>
  <c r="G1489"/>
  <c r="H1489" s="1"/>
  <c r="G1488"/>
  <c r="H1488" s="1"/>
  <c r="G1487"/>
  <c r="H1487" s="1"/>
  <c r="G1486"/>
  <c r="H1486" s="1"/>
  <c r="G1485"/>
  <c r="H1485" s="1"/>
  <c r="G1484"/>
  <c r="H1484" s="1"/>
  <c r="G1483"/>
  <c r="H1483" s="1"/>
  <c r="G1482"/>
  <c r="H1482" s="1"/>
  <c r="G1481"/>
  <c r="H1481" s="1"/>
  <c r="G1480"/>
  <c r="H1480" s="1"/>
  <c r="G1479"/>
  <c r="H1479" s="1"/>
  <c r="G1478"/>
  <c r="H1478" s="1"/>
  <c r="G1477"/>
  <c r="H1477" s="1"/>
  <c r="G1476"/>
  <c r="H1476" s="1"/>
  <c r="G1475"/>
  <c r="H1475" s="1"/>
  <c r="G1474"/>
  <c r="H1474" s="1"/>
  <c r="G1473"/>
  <c r="H1473" s="1"/>
  <c r="G1472"/>
  <c r="H1472" s="1"/>
  <c r="G1471"/>
  <c r="H1471" s="1"/>
  <c r="G1470"/>
  <c r="H1470" s="1"/>
  <c r="G1469"/>
  <c r="H1469" s="1"/>
  <c r="G1468"/>
  <c r="H1468" s="1"/>
  <c r="G1467"/>
  <c r="H1467" s="1"/>
  <c r="G1466"/>
  <c r="H1466" s="1"/>
  <c r="G1465"/>
  <c r="H1465" s="1"/>
  <c r="G1464"/>
  <c r="H1464" s="1"/>
  <c r="G1463"/>
  <c r="H1463" s="1"/>
  <c r="G1462"/>
  <c r="H1462" s="1"/>
  <c r="G1461"/>
  <c r="H1461" s="1"/>
  <c r="G1460"/>
  <c r="H1460" s="1"/>
  <c r="G1459"/>
  <c r="H1459" s="1"/>
  <c r="G1458"/>
  <c r="H1458" s="1"/>
  <c r="G1457"/>
  <c r="H1457" s="1"/>
  <c r="G1456"/>
  <c r="H1456" s="1"/>
  <c r="G1455"/>
  <c r="H1455" s="1"/>
  <c r="G1454"/>
  <c r="H1454" s="1"/>
  <c r="G1453"/>
  <c r="H1453" s="1"/>
  <c r="G1452"/>
  <c r="H1452" s="1"/>
  <c r="G1451"/>
  <c r="H1451" s="1"/>
  <c r="G1450"/>
  <c r="H1450" s="1"/>
  <c r="G1449"/>
  <c r="H1449" s="1"/>
  <c r="G1448"/>
  <c r="H1448" s="1"/>
  <c r="G1447"/>
  <c r="H1447" s="1"/>
  <c r="G1446"/>
  <c r="H1446" s="1"/>
  <c r="G1445"/>
  <c r="H1445" s="1"/>
  <c r="G1444"/>
  <c r="H1444" s="1"/>
  <c r="G1443"/>
  <c r="H1443" s="1"/>
  <c r="G1442"/>
  <c r="H1442" s="1"/>
  <c r="G1441"/>
  <c r="H1441" s="1"/>
  <c r="G1440"/>
  <c r="H1440" s="1"/>
  <c r="G1439"/>
  <c r="H1439" s="1"/>
  <c r="G1438"/>
  <c r="H1438" s="1"/>
  <c r="G1437"/>
  <c r="H1437" s="1"/>
  <c r="G1436"/>
  <c r="H1436" s="1"/>
  <c r="G1435"/>
  <c r="H1435" s="1"/>
  <c r="G1434"/>
  <c r="H1434" s="1"/>
  <c r="G1433"/>
  <c r="H1433" s="1"/>
  <c r="G1432"/>
  <c r="H1432" s="1"/>
  <c r="G1431"/>
  <c r="H1431" s="1"/>
  <c r="G1430"/>
  <c r="H1430" s="1"/>
  <c r="G1429"/>
  <c r="H1429" s="1"/>
  <c r="G1428"/>
  <c r="H1428" s="1"/>
  <c r="G1427"/>
  <c r="H1427" s="1"/>
  <c r="G1426"/>
  <c r="H1426" s="1"/>
  <c r="G1425"/>
  <c r="H1425" s="1"/>
  <c r="G1424"/>
  <c r="H1424" s="1"/>
  <c r="G1423"/>
  <c r="H1423" s="1"/>
  <c r="G1422"/>
  <c r="H1422" s="1"/>
  <c r="G1421"/>
  <c r="H1421" s="1"/>
  <c r="G1420"/>
  <c r="H1420" s="1"/>
  <c r="G1419"/>
  <c r="H1419" s="1"/>
  <c r="G1418"/>
  <c r="H1418" s="1"/>
  <c r="G1417"/>
  <c r="H1417" s="1"/>
  <c r="G1416"/>
  <c r="H1416" s="1"/>
  <c r="G1415"/>
  <c r="H1415" s="1"/>
  <c r="G1414"/>
  <c r="H1414" s="1"/>
  <c r="G1413"/>
  <c r="H1413" s="1"/>
  <c r="G1412"/>
  <c r="H1412" s="1"/>
  <c r="G1411"/>
  <c r="H1411" s="1"/>
  <c r="G1410"/>
  <c r="H1410" s="1"/>
  <c r="G1409"/>
  <c r="H1409" s="1"/>
  <c r="G1408"/>
  <c r="H1408" s="1"/>
  <c r="G1407"/>
  <c r="H1407" s="1"/>
  <c r="G1406"/>
  <c r="H1406" s="1"/>
  <c r="G1405"/>
  <c r="H1405" s="1"/>
  <c r="G1404"/>
  <c r="H1404" s="1"/>
  <c r="G1403"/>
  <c r="H1403" s="1"/>
  <c r="G1402"/>
  <c r="H1402" s="1"/>
  <c r="G1401"/>
  <c r="H1401" s="1"/>
  <c r="G1400"/>
  <c r="H1400" s="1"/>
  <c r="G1399"/>
  <c r="H1399" s="1"/>
  <c r="G1398"/>
  <c r="H1398" s="1"/>
  <c r="G1397"/>
  <c r="H1397" s="1"/>
  <c r="G1396"/>
  <c r="H1396" s="1"/>
  <c r="G1395"/>
  <c r="H1395" s="1"/>
  <c r="G1394"/>
  <c r="H1394" s="1"/>
  <c r="G1393"/>
  <c r="H1393" s="1"/>
  <c r="G1392"/>
  <c r="H1392" s="1"/>
  <c r="G1391"/>
  <c r="H1391" s="1"/>
  <c r="G1390"/>
  <c r="H1390" s="1"/>
  <c r="G1389"/>
  <c r="H1389" s="1"/>
  <c r="G1388"/>
  <c r="H1388" s="1"/>
  <c r="G1387"/>
  <c r="H1387" s="1"/>
  <c r="G1386"/>
  <c r="H1386" s="1"/>
  <c r="G1385"/>
  <c r="H1385" s="1"/>
  <c r="G1384"/>
  <c r="H1384" s="1"/>
  <c r="G1383"/>
  <c r="H1383" s="1"/>
  <c r="G1382"/>
  <c r="H1382" s="1"/>
  <c r="G1381"/>
  <c r="H1381" s="1"/>
  <c r="G1380"/>
  <c r="H1380" s="1"/>
  <c r="G1379"/>
  <c r="H1379" s="1"/>
  <c r="G1378"/>
  <c r="H1378" s="1"/>
  <c r="G1377"/>
  <c r="H1377" s="1"/>
  <c r="G1376"/>
  <c r="H1376" s="1"/>
  <c r="G1375"/>
  <c r="H1375" s="1"/>
  <c r="G1374"/>
  <c r="H1374" s="1"/>
  <c r="G1373"/>
  <c r="H1373" s="1"/>
  <c r="G1372"/>
  <c r="H1372" s="1"/>
  <c r="G1371"/>
  <c r="H1371" s="1"/>
  <c r="G1370"/>
  <c r="H1370" s="1"/>
  <c r="G1369"/>
  <c r="H1369" s="1"/>
  <c r="G1368"/>
  <c r="H1368" s="1"/>
  <c r="G1367"/>
  <c r="H1367" s="1"/>
  <c r="G1366"/>
  <c r="H1366" s="1"/>
  <c r="G1365"/>
  <c r="H1365" s="1"/>
  <c r="G1364"/>
  <c r="H1364" s="1"/>
  <c r="G1363"/>
  <c r="H1363" s="1"/>
  <c r="G1362"/>
  <c r="H1362" s="1"/>
  <c r="G1361"/>
  <c r="H1361" s="1"/>
  <c r="G1360"/>
  <c r="H1360" s="1"/>
  <c r="G1359"/>
  <c r="H1359" s="1"/>
  <c r="G1358"/>
  <c r="H1358" s="1"/>
  <c r="G1357"/>
  <c r="H1357" s="1"/>
  <c r="G1356"/>
  <c r="H1356" s="1"/>
  <c r="G1355"/>
  <c r="H1355" s="1"/>
  <c r="G1354"/>
  <c r="H1354" s="1"/>
  <c r="G1353"/>
  <c r="H1353" s="1"/>
  <c r="G1352"/>
  <c r="H1352" s="1"/>
  <c r="G1351"/>
  <c r="H1351" s="1"/>
  <c r="G1350"/>
  <c r="H1350" s="1"/>
  <c r="G1349"/>
  <c r="H1349" s="1"/>
  <c r="G1348"/>
  <c r="H1348" s="1"/>
  <c r="G1347"/>
  <c r="H1347" s="1"/>
  <c r="G1346"/>
  <c r="H1346" s="1"/>
  <c r="G1345"/>
  <c r="H1345" s="1"/>
  <c r="G1344"/>
  <c r="H1344" s="1"/>
  <c r="G1343"/>
  <c r="H1343" s="1"/>
  <c r="G1342"/>
  <c r="H1342" s="1"/>
  <c r="G1341"/>
  <c r="H1341" s="1"/>
  <c r="G1340"/>
  <c r="H1340" s="1"/>
  <c r="G1339"/>
  <c r="H1339" s="1"/>
  <c r="G1338"/>
  <c r="H1338" s="1"/>
  <c r="G1337"/>
  <c r="H1337" s="1"/>
  <c r="G1336"/>
  <c r="H1336" s="1"/>
  <c r="G1335"/>
  <c r="H1335" s="1"/>
  <c r="G1334"/>
  <c r="H1334" s="1"/>
  <c r="G1333"/>
  <c r="H1333" s="1"/>
  <c r="G1332"/>
  <c r="H1332" s="1"/>
  <c r="G1331"/>
  <c r="H1331" s="1"/>
  <c r="G1330"/>
  <c r="H1330" s="1"/>
  <c r="G1329"/>
  <c r="H1329" s="1"/>
  <c r="G1328"/>
  <c r="H1328" s="1"/>
  <c r="G1327"/>
  <c r="H1327" s="1"/>
  <c r="G1326"/>
  <c r="H1326" s="1"/>
  <c r="G1325"/>
  <c r="H1325" s="1"/>
  <c r="G1324"/>
  <c r="H1324" s="1"/>
  <c r="G1323"/>
  <c r="H1323" s="1"/>
  <c r="G1322"/>
  <c r="H1322" s="1"/>
  <c r="G1321"/>
  <c r="H1321" s="1"/>
  <c r="G1320"/>
  <c r="H1320" s="1"/>
  <c r="G1319"/>
  <c r="H1319" s="1"/>
  <c r="G1318"/>
  <c r="H1318" s="1"/>
  <c r="G1317"/>
  <c r="H1317" s="1"/>
  <c r="G1316"/>
  <c r="H1316" s="1"/>
  <c r="G1315"/>
  <c r="H1315" s="1"/>
  <c r="G1314"/>
  <c r="H1314" s="1"/>
  <c r="G1313"/>
  <c r="H1313" s="1"/>
  <c r="G1312"/>
  <c r="H1312" s="1"/>
  <c r="G1311"/>
  <c r="H1311" s="1"/>
  <c r="G1310"/>
  <c r="H1310" s="1"/>
  <c r="G1309"/>
  <c r="H1309" s="1"/>
  <c r="G1308"/>
  <c r="H1308" s="1"/>
  <c r="G1307"/>
  <c r="H1307" s="1"/>
  <c r="G1306"/>
  <c r="H1306" s="1"/>
  <c r="G1305"/>
  <c r="H1305" s="1"/>
  <c r="G1304"/>
  <c r="H1304" s="1"/>
  <c r="G1303"/>
  <c r="H1303" s="1"/>
  <c r="G1302"/>
  <c r="H1302" s="1"/>
  <c r="G1301"/>
  <c r="H1301" s="1"/>
  <c r="G1300"/>
  <c r="H1300" s="1"/>
  <c r="G1299"/>
  <c r="H1299" s="1"/>
  <c r="G1298"/>
  <c r="H1298" s="1"/>
  <c r="G1297"/>
  <c r="H1297" s="1"/>
  <c r="G1296"/>
  <c r="H1296" s="1"/>
  <c r="G1295"/>
  <c r="H1295" s="1"/>
  <c r="G1294"/>
  <c r="H1294" s="1"/>
  <c r="G1293"/>
  <c r="H1293" s="1"/>
  <c r="G1292"/>
  <c r="H1292" s="1"/>
  <c r="G1291"/>
  <c r="H1291" s="1"/>
  <c r="G1290"/>
  <c r="H1290" s="1"/>
  <c r="G1289"/>
  <c r="H1289" s="1"/>
  <c r="G1288"/>
  <c r="H1288" s="1"/>
  <c r="G1287"/>
  <c r="H1287" s="1"/>
  <c r="G1286"/>
  <c r="H1286" s="1"/>
  <c r="G1285"/>
  <c r="H1285" s="1"/>
  <c r="G1284"/>
  <c r="H1284" s="1"/>
  <c r="G1283"/>
  <c r="H1283" s="1"/>
  <c r="G1282"/>
  <c r="H1282" s="1"/>
  <c r="G1281"/>
  <c r="H1281" s="1"/>
  <c r="G1280"/>
  <c r="H1280" s="1"/>
  <c r="G1279"/>
  <c r="H1279" s="1"/>
  <c r="G1278"/>
  <c r="H1278" s="1"/>
  <c r="G1277"/>
  <c r="H1277" s="1"/>
  <c r="G1276"/>
  <c r="H1276" s="1"/>
  <c r="G1275"/>
  <c r="H1275" s="1"/>
  <c r="G1274"/>
  <c r="H1274" s="1"/>
  <c r="G1273"/>
  <c r="H1273" s="1"/>
  <c r="G1272"/>
  <c r="H1272" s="1"/>
  <c r="G1271"/>
  <c r="H1271" s="1"/>
  <c r="G1270"/>
  <c r="H1270" s="1"/>
  <c r="G1269"/>
  <c r="H1269" s="1"/>
  <c r="G1268"/>
  <c r="H1268" s="1"/>
  <c r="G1267"/>
  <c r="H1267" s="1"/>
  <c r="G1266"/>
  <c r="H1266" s="1"/>
  <c r="G1265"/>
  <c r="H1265" s="1"/>
  <c r="G1264"/>
  <c r="H1264" s="1"/>
  <c r="G1263"/>
  <c r="H1263" s="1"/>
  <c r="G1262"/>
  <c r="H1262" s="1"/>
  <c r="G1261"/>
  <c r="H1261" s="1"/>
  <c r="G1260"/>
  <c r="H1260" s="1"/>
  <c r="G1259"/>
  <c r="H1259" s="1"/>
  <c r="G1258"/>
  <c r="H1258" s="1"/>
  <c r="G1257"/>
  <c r="H1257" s="1"/>
  <c r="G1256"/>
  <c r="H1256" s="1"/>
  <c r="G1255"/>
  <c r="H1255" s="1"/>
  <c r="G1254"/>
  <c r="H1254" s="1"/>
  <c r="G1253"/>
  <c r="H1253" s="1"/>
  <c r="G1252"/>
  <c r="H1252" s="1"/>
  <c r="G1251"/>
  <c r="H1251" s="1"/>
  <c r="G1250"/>
  <c r="H1250" s="1"/>
  <c r="G1249"/>
  <c r="H1249" s="1"/>
  <c r="G1248"/>
  <c r="H1248" s="1"/>
  <c r="G1247"/>
  <c r="H1247" s="1"/>
  <c r="G1246"/>
  <c r="H1246" s="1"/>
  <c r="G1245"/>
  <c r="H1245" s="1"/>
  <c r="G1244"/>
  <c r="H1244" s="1"/>
  <c r="G1243"/>
  <c r="H1243" s="1"/>
  <c r="G1242"/>
  <c r="H1242" s="1"/>
  <c r="G1241"/>
  <c r="H1241" s="1"/>
  <c r="G1240"/>
  <c r="H1240" s="1"/>
  <c r="G1239"/>
  <c r="H1239" s="1"/>
  <c r="G1238"/>
  <c r="H1238" s="1"/>
  <c r="G1237"/>
  <c r="H1237" s="1"/>
  <c r="G1236"/>
  <c r="H1236" s="1"/>
  <c r="G1235"/>
  <c r="H1235" s="1"/>
  <c r="G1234"/>
  <c r="H1234" s="1"/>
  <c r="G1233"/>
  <c r="H1233" s="1"/>
  <c r="G1232"/>
  <c r="H1232" s="1"/>
  <c r="G1231"/>
  <c r="H1231" s="1"/>
  <c r="G1230"/>
  <c r="H1230" s="1"/>
  <c r="G1229"/>
  <c r="H1229" s="1"/>
  <c r="G1228"/>
  <c r="H1228" s="1"/>
  <c r="G1227"/>
  <c r="H1227" s="1"/>
  <c r="G1226"/>
  <c r="H1226" s="1"/>
  <c r="G1225"/>
  <c r="H1225" s="1"/>
  <c r="G1224"/>
  <c r="H1224" s="1"/>
  <c r="G1223"/>
  <c r="H1223" s="1"/>
  <c r="G1222"/>
  <c r="H1222" s="1"/>
  <c r="G1221"/>
  <c r="H1221" s="1"/>
  <c r="G1220"/>
  <c r="H1220" s="1"/>
  <c r="G1219"/>
  <c r="H1219" s="1"/>
  <c r="G1218"/>
  <c r="H1218" s="1"/>
  <c r="G1217"/>
  <c r="H1217" s="1"/>
  <c r="G1216"/>
  <c r="H1216" s="1"/>
  <c r="G1215"/>
  <c r="H1215" s="1"/>
  <c r="G1214"/>
  <c r="H1214" s="1"/>
  <c r="G1213"/>
  <c r="H1213" s="1"/>
  <c r="G1212"/>
  <c r="H1212" s="1"/>
  <c r="G1211"/>
  <c r="H1211" s="1"/>
  <c r="G1210"/>
  <c r="H1210" s="1"/>
  <c r="G1209"/>
  <c r="H1209" s="1"/>
  <c r="G1208"/>
  <c r="H1208" s="1"/>
  <c r="G1207"/>
  <c r="H1207" s="1"/>
  <c r="G1206"/>
  <c r="H1206" s="1"/>
  <c r="G1205"/>
  <c r="H1205" s="1"/>
  <c r="G1204"/>
  <c r="H1204" s="1"/>
  <c r="G1203"/>
  <c r="H1203" s="1"/>
  <c r="G1202"/>
  <c r="H1202" s="1"/>
  <c r="G1201"/>
  <c r="H1201" s="1"/>
  <c r="G1200"/>
  <c r="H1200" s="1"/>
  <c r="G1199"/>
  <c r="H1199" s="1"/>
  <c r="G1198"/>
  <c r="H1198" s="1"/>
  <c r="G1197"/>
  <c r="H1197" s="1"/>
  <c r="G1196"/>
  <c r="H1196" s="1"/>
  <c r="G1195"/>
  <c r="H1195" s="1"/>
  <c r="G1194"/>
  <c r="H1194" s="1"/>
  <c r="G1193"/>
  <c r="H1193" s="1"/>
  <c r="G1192"/>
  <c r="H1192" s="1"/>
  <c r="G1191"/>
  <c r="H1191" s="1"/>
  <c r="G1190"/>
  <c r="H1190" s="1"/>
  <c r="G1189"/>
  <c r="H1189" s="1"/>
  <c r="G1188"/>
  <c r="H1188" s="1"/>
  <c r="G1187"/>
  <c r="H1187" s="1"/>
  <c r="G1186"/>
  <c r="H1186" s="1"/>
  <c r="G1185"/>
  <c r="H1185" s="1"/>
  <c r="G1184"/>
  <c r="H1184" s="1"/>
  <c r="G1183"/>
  <c r="H1183" s="1"/>
  <c r="G1182"/>
  <c r="H1182" s="1"/>
  <c r="G1181"/>
  <c r="H1181" s="1"/>
  <c r="G1180"/>
  <c r="H1180" s="1"/>
  <c r="G1179"/>
  <c r="H1179" s="1"/>
  <c r="G1178"/>
  <c r="H1178" s="1"/>
  <c r="G1177"/>
  <c r="H1177" s="1"/>
  <c r="G1176"/>
  <c r="H1176" s="1"/>
  <c r="G1175"/>
  <c r="H1175" s="1"/>
  <c r="G1174"/>
  <c r="H1174" s="1"/>
  <c r="G1173"/>
  <c r="H1173" s="1"/>
  <c r="G1172"/>
  <c r="H1172" s="1"/>
  <c r="G1171"/>
  <c r="H1171" s="1"/>
  <c r="G1170"/>
  <c r="H1170" s="1"/>
  <c r="G1169"/>
  <c r="H1169" s="1"/>
  <c r="G1168"/>
  <c r="H1168" s="1"/>
  <c r="G1167"/>
  <c r="H1167" s="1"/>
  <c r="G1166"/>
  <c r="H1166" s="1"/>
  <c r="G1165"/>
  <c r="H1165" s="1"/>
  <c r="G1164"/>
  <c r="H1164" s="1"/>
  <c r="G1163"/>
  <c r="H1163" s="1"/>
  <c r="G1162"/>
  <c r="H1162" s="1"/>
  <c r="G1161"/>
  <c r="H1161" s="1"/>
  <c r="G1160"/>
  <c r="H1160" s="1"/>
  <c r="G1159"/>
  <c r="H1159" s="1"/>
  <c r="G1158"/>
  <c r="H1158" s="1"/>
  <c r="G1157"/>
  <c r="H1157" s="1"/>
  <c r="G1156"/>
  <c r="H1156" s="1"/>
  <c r="G1155"/>
  <c r="H1155" s="1"/>
  <c r="G1154"/>
  <c r="H1154" s="1"/>
  <c r="G1153"/>
  <c r="H1153" s="1"/>
  <c r="G1152"/>
  <c r="H1152" s="1"/>
  <c r="G1151"/>
  <c r="H1151" s="1"/>
  <c r="G1150"/>
  <c r="H1150" s="1"/>
  <c r="G1149"/>
  <c r="H1149" s="1"/>
  <c r="G1148"/>
  <c r="H1148" s="1"/>
  <c r="G1147"/>
  <c r="H1147" s="1"/>
  <c r="G1146"/>
  <c r="H1146" s="1"/>
  <c r="G1145"/>
  <c r="H1145" s="1"/>
  <c r="G1144"/>
  <c r="H1144" s="1"/>
  <c r="G1143"/>
  <c r="H1143" s="1"/>
  <c r="G1142"/>
  <c r="H1142" s="1"/>
  <c r="G1141"/>
  <c r="H1141" s="1"/>
  <c r="G1140"/>
  <c r="H1140" s="1"/>
  <c r="G1139"/>
  <c r="H1139" s="1"/>
  <c r="G1138"/>
  <c r="H1138" s="1"/>
  <c r="G1137"/>
  <c r="H1137" s="1"/>
  <c r="G1136"/>
  <c r="H1136" s="1"/>
  <c r="G1135"/>
  <c r="H1135" s="1"/>
  <c r="G1134"/>
  <c r="H1134" s="1"/>
  <c r="G1133"/>
  <c r="H1133" s="1"/>
  <c r="G1132"/>
  <c r="H1132" s="1"/>
  <c r="G1131"/>
  <c r="H1131" s="1"/>
  <c r="G1130"/>
  <c r="H1130" s="1"/>
  <c r="G1129"/>
  <c r="H1129" s="1"/>
  <c r="G1128"/>
  <c r="H1128" s="1"/>
  <c r="G1127"/>
  <c r="H1127" s="1"/>
  <c r="G1126"/>
  <c r="H1126" s="1"/>
  <c r="G1125"/>
  <c r="H1125" s="1"/>
  <c r="G1124"/>
  <c r="H1124" s="1"/>
  <c r="G1123"/>
  <c r="H1123" s="1"/>
  <c r="G1122"/>
  <c r="H1122" s="1"/>
  <c r="G1121"/>
  <c r="H1121" s="1"/>
  <c r="G1120"/>
  <c r="H1120" s="1"/>
  <c r="G1119"/>
  <c r="H1119" s="1"/>
  <c r="G1118"/>
  <c r="H1118" s="1"/>
  <c r="G1117"/>
  <c r="H1117" s="1"/>
  <c r="G1116"/>
  <c r="H1116" s="1"/>
  <c r="G1115"/>
  <c r="H1115" s="1"/>
  <c r="G1114"/>
  <c r="H1114" s="1"/>
  <c r="G1113"/>
  <c r="H1113" s="1"/>
  <c r="G1112"/>
  <c r="H1112" s="1"/>
  <c r="G1111"/>
  <c r="H1111" s="1"/>
  <c r="G1110"/>
  <c r="H1110" s="1"/>
  <c r="G1109"/>
  <c r="H1109" s="1"/>
  <c r="G1108"/>
  <c r="H1108" s="1"/>
  <c r="G1107"/>
  <c r="H1107" s="1"/>
  <c r="G1106"/>
  <c r="H1106" s="1"/>
  <c r="G1105"/>
  <c r="H1105" s="1"/>
  <c r="G1104"/>
  <c r="H1104" s="1"/>
  <c r="G1103"/>
  <c r="H1103" s="1"/>
  <c r="G1102"/>
  <c r="H1102" s="1"/>
  <c r="G1101"/>
  <c r="H1101" s="1"/>
  <c r="G1100"/>
  <c r="H1100" s="1"/>
  <c r="G1099"/>
  <c r="H1099" s="1"/>
  <c r="G1098"/>
  <c r="H1098" s="1"/>
  <c r="G1097"/>
  <c r="H1097" s="1"/>
  <c r="G1096"/>
  <c r="H1096" s="1"/>
  <c r="G1095"/>
  <c r="H1095" s="1"/>
  <c r="G1094"/>
  <c r="H1094" s="1"/>
  <c r="G1093"/>
  <c r="H1093" s="1"/>
  <c r="G1092"/>
  <c r="H1092" s="1"/>
  <c r="G1091"/>
  <c r="H1091" s="1"/>
  <c r="G1090"/>
  <c r="H1090" s="1"/>
  <c r="G1089"/>
  <c r="H1089" s="1"/>
  <c r="G1088"/>
  <c r="H1088" s="1"/>
  <c r="G1087"/>
  <c r="H1087" s="1"/>
  <c r="G1086"/>
  <c r="H1086" s="1"/>
  <c r="G1085"/>
  <c r="H1085" s="1"/>
  <c r="G1084"/>
  <c r="H1084" s="1"/>
  <c r="G1083"/>
  <c r="H1083" s="1"/>
  <c r="G1082"/>
  <c r="H1082" s="1"/>
  <c r="G1081"/>
  <c r="H1081" s="1"/>
  <c r="G1080"/>
  <c r="H1080" s="1"/>
  <c r="G1079"/>
  <c r="H1079" s="1"/>
  <c r="G1078"/>
  <c r="H1078" s="1"/>
  <c r="G1077"/>
  <c r="H1077" s="1"/>
  <c r="G1076"/>
  <c r="H1076" s="1"/>
  <c r="G1075"/>
  <c r="H1075" s="1"/>
  <c r="G1074"/>
  <c r="H1074" s="1"/>
  <c r="G1073"/>
  <c r="H1073" s="1"/>
  <c r="G1072"/>
  <c r="H1072" s="1"/>
  <c r="G1071"/>
  <c r="H1071" s="1"/>
  <c r="G1070"/>
  <c r="H1070" s="1"/>
  <c r="G1069"/>
  <c r="H1069" s="1"/>
  <c r="G1068"/>
  <c r="H1068" s="1"/>
  <c r="G1067"/>
  <c r="H1067" s="1"/>
  <c r="G1066"/>
  <c r="H1066" s="1"/>
  <c r="G1065"/>
  <c r="H1065" s="1"/>
  <c r="G1064"/>
  <c r="H1064" s="1"/>
  <c r="G1063"/>
  <c r="H1063" s="1"/>
  <c r="G1062"/>
  <c r="H1062" s="1"/>
  <c r="G1061"/>
  <c r="H1061" s="1"/>
  <c r="G1060"/>
  <c r="H1060" s="1"/>
  <c r="G1059"/>
  <c r="H1059" s="1"/>
  <c r="G1058"/>
  <c r="H1058" s="1"/>
  <c r="G1057"/>
  <c r="H1057" s="1"/>
  <c r="G1056"/>
  <c r="H1056" s="1"/>
  <c r="G1055"/>
  <c r="H1055" s="1"/>
  <c r="G1054"/>
  <c r="H1054" s="1"/>
  <c r="G1053"/>
  <c r="H1053" s="1"/>
  <c r="G1052"/>
  <c r="H1052" s="1"/>
  <c r="G1051"/>
  <c r="H1051" s="1"/>
  <c r="G1050"/>
  <c r="H1050" s="1"/>
  <c r="G1049"/>
  <c r="H1049" s="1"/>
  <c r="G1048"/>
  <c r="H1048" s="1"/>
  <c r="G1047"/>
  <c r="H1047" s="1"/>
  <c r="G1046"/>
  <c r="H1046" s="1"/>
  <c r="G1045"/>
  <c r="H1045" s="1"/>
  <c r="G1044"/>
  <c r="H1044" s="1"/>
  <c r="G1043"/>
  <c r="H1043" s="1"/>
  <c r="G1042"/>
  <c r="H1042" s="1"/>
  <c r="G1041"/>
  <c r="H1041" s="1"/>
  <c r="G1040"/>
  <c r="H1040" s="1"/>
  <c r="G1039"/>
  <c r="H1039" s="1"/>
  <c r="G1038"/>
  <c r="H1038" s="1"/>
  <c r="G1037"/>
  <c r="H1037" s="1"/>
  <c r="G1036"/>
  <c r="H1036" s="1"/>
  <c r="G1035"/>
  <c r="H1035" s="1"/>
  <c r="G1034"/>
  <c r="H1034" s="1"/>
  <c r="G1033"/>
  <c r="H1033" s="1"/>
  <c r="G1032"/>
  <c r="H1032" s="1"/>
  <c r="G1031"/>
  <c r="H1031" s="1"/>
  <c r="G1030"/>
  <c r="H1030" s="1"/>
  <c r="G1029"/>
  <c r="H1029" s="1"/>
  <c r="G1028"/>
  <c r="H1028" s="1"/>
  <c r="G1027"/>
  <c r="H1027" s="1"/>
  <c r="G1026"/>
  <c r="H1026" s="1"/>
  <c r="G1025"/>
  <c r="H1025" s="1"/>
  <c r="G1024"/>
  <c r="H1024" s="1"/>
  <c r="G1023"/>
  <c r="H1023" s="1"/>
  <c r="G1022"/>
  <c r="H1022" s="1"/>
  <c r="G1021"/>
  <c r="H1021" s="1"/>
  <c r="G1020"/>
  <c r="H1020" s="1"/>
  <c r="G1019"/>
  <c r="H1019" s="1"/>
  <c r="G1018"/>
  <c r="H1018" s="1"/>
  <c r="G1017"/>
  <c r="H1017" s="1"/>
  <c r="G1016"/>
  <c r="H1016" s="1"/>
  <c r="G1015"/>
  <c r="H1015" s="1"/>
  <c r="G1014"/>
  <c r="H1014" s="1"/>
  <c r="G1013"/>
  <c r="H1013" s="1"/>
  <c r="G1012"/>
  <c r="H1012" s="1"/>
  <c r="G1011"/>
  <c r="H1011" s="1"/>
  <c r="G1010"/>
  <c r="H1010" s="1"/>
  <c r="G1009"/>
  <c r="H1009" s="1"/>
  <c r="G1008"/>
  <c r="H1008" s="1"/>
  <c r="G1007"/>
  <c r="H1007" s="1"/>
  <c r="G1006"/>
  <c r="H1006" s="1"/>
  <c r="G1005"/>
  <c r="H1005" s="1"/>
  <c r="G1004"/>
  <c r="H1004" s="1"/>
  <c r="G1003"/>
  <c r="H1003" s="1"/>
  <c r="G1002"/>
  <c r="H1002" s="1"/>
  <c r="G1001"/>
  <c r="H1001" s="1"/>
  <c r="G1000"/>
  <c r="H1000" s="1"/>
  <c r="G999"/>
  <c r="H999" s="1"/>
  <c r="G998"/>
  <c r="H998" s="1"/>
  <c r="G997"/>
  <c r="H997" s="1"/>
  <c r="G996"/>
  <c r="H996" s="1"/>
  <c r="G995"/>
  <c r="H995" s="1"/>
  <c r="G994"/>
  <c r="H994" s="1"/>
  <c r="G993"/>
  <c r="H993" s="1"/>
  <c r="G992"/>
  <c r="H992" s="1"/>
  <c r="G991"/>
  <c r="H991" s="1"/>
  <c r="G990"/>
  <c r="H990" s="1"/>
  <c r="G989"/>
  <c r="H989" s="1"/>
  <c r="G988"/>
  <c r="H988" s="1"/>
  <c r="G987"/>
  <c r="H987" s="1"/>
  <c r="G986"/>
  <c r="H986" s="1"/>
  <c r="G985"/>
  <c r="H985" s="1"/>
  <c r="G984"/>
  <c r="H984" s="1"/>
  <c r="G983"/>
  <c r="H983" s="1"/>
  <c r="G982"/>
  <c r="H982" s="1"/>
  <c r="G981"/>
  <c r="H981" s="1"/>
  <c r="G980"/>
  <c r="H980" s="1"/>
  <c r="G979"/>
  <c r="H979" s="1"/>
  <c r="G978"/>
  <c r="H978" s="1"/>
  <c r="G977"/>
  <c r="H977" s="1"/>
  <c r="G976"/>
  <c r="H976" s="1"/>
  <c r="G975"/>
  <c r="H975" s="1"/>
  <c r="G974"/>
  <c r="H974" s="1"/>
  <c r="G973"/>
  <c r="H973" s="1"/>
  <c r="G972"/>
  <c r="H972" s="1"/>
  <c r="G971"/>
  <c r="H971" s="1"/>
  <c r="G970"/>
  <c r="H970" s="1"/>
  <c r="G969"/>
  <c r="H969" s="1"/>
  <c r="G968"/>
  <c r="H968" s="1"/>
  <c r="G967"/>
  <c r="H967" s="1"/>
  <c r="G966"/>
  <c r="H966" s="1"/>
  <c r="G965"/>
  <c r="H965" s="1"/>
  <c r="G964"/>
  <c r="H964" s="1"/>
  <c r="G963"/>
  <c r="H963" s="1"/>
  <c r="G962"/>
  <c r="H962" s="1"/>
  <c r="G961"/>
  <c r="H961" s="1"/>
  <c r="G960"/>
  <c r="H960" s="1"/>
  <c r="G959"/>
  <c r="H959" s="1"/>
  <c r="G958"/>
  <c r="H958" s="1"/>
  <c r="G957"/>
  <c r="H957" s="1"/>
  <c r="G956"/>
  <c r="H956" s="1"/>
  <c r="G955"/>
  <c r="H955" s="1"/>
  <c r="G954"/>
  <c r="H954" s="1"/>
  <c r="G953"/>
  <c r="H953" s="1"/>
  <c r="G952"/>
  <c r="H952" s="1"/>
  <c r="G951"/>
  <c r="H951" s="1"/>
  <c r="G950"/>
  <c r="H950" s="1"/>
  <c r="G949"/>
  <c r="H949" s="1"/>
  <c r="G948"/>
  <c r="H948" s="1"/>
  <c r="G947"/>
  <c r="H947" s="1"/>
  <c r="G946"/>
  <c r="H946" s="1"/>
  <c r="G945"/>
  <c r="H945" s="1"/>
  <c r="G944"/>
  <c r="H944" s="1"/>
  <c r="G943"/>
  <c r="H943" s="1"/>
  <c r="G942"/>
  <c r="H942" s="1"/>
  <c r="G941"/>
  <c r="H941" s="1"/>
  <c r="G940"/>
  <c r="H940" s="1"/>
  <c r="G939"/>
  <c r="H939" s="1"/>
  <c r="G938"/>
  <c r="H938" s="1"/>
  <c r="G937"/>
  <c r="H937" s="1"/>
  <c r="G936"/>
  <c r="H936" s="1"/>
  <c r="G935"/>
  <c r="H935" s="1"/>
  <c r="G934"/>
  <c r="H934" s="1"/>
  <c r="G933"/>
  <c r="H933" s="1"/>
  <c r="G932"/>
  <c r="H932" s="1"/>
  <c r="G931"/>
  <c r="H931" s="1"/>
  <c r="G930"/>
  <c r="H930" s="1"/>
  <c r="G929"/>
  <c r="H929" s="1"/>
  <c r="G928"/>
  <c r="H928" s="1"/>
  <c r="G927"/>
  <c r="H927" s="1"/>
  <c r="G926"/>
  <c r="H926" s="1"/>
  <c r="G925"/>
  <c r="H925" s="1"/>
  <c r="G924"/>
  <c r="H924" s="1"/>
  <c r="G923"/>
  <c r="H923" s="1"/>
  <c r="G922"/>
  <c r="H922" s="1"/>
  <c r="G921"/>
  <c r="H921" s="1"/>
  <c r="G920"/>
  <c r="H920" s="1"/>
  <c r="G919"/>
  <c r="H919" s="1"/>
  <c r="G918"/>
  <c r="H918" s="1"/>
  <c r="G917"/>
  <c r="H917" s="1"/>
  <c r="G916"/>
  <c r="H916" s="1"/>
  <c r="G915"/>
  <c r="H915" s="1"/>
  <c r="G914"/>
  <c r="H914" s="1"/>
  <c r="G913"/>
  <c r="H913" s="1"/>
  <c r="G912"/>
  <c r="H912" s="1"/>
  <c r="G911"/>
  <c r="H911" s="1"/>
  <c r="G910"/>
  <c r="H910" s="1"/>
  <c r="G909"/>
  <c r="H909" s="1"/>
  <c r="G908"/>
  <c r="H908" s="1"/>
  <c r="G907"/>
  <c r="H907" s="1"/>
  <c r="G906"/>
  <c r="H906" s="1"/>
  <c r="G905"/>
  <c r="H905" s="1"/>
  <c r="G904"/>
  <c r="H904" s="1"/>
  <c r="G903"/>
  <c r="H903" s="1"/>
  <c r="G902"/>
  <c r="H902" s="1"/>
  <c r="G901"/>
  <c r="H901" s="1"/>
  <c r="G900"/>
  <c r="H900" s="1"/>
  <c r="G899"/>
  <c r="H899" s="1"/>
  <c r="G898"/>
  <c r="H898" s="1"/>
  <c r="G897"/>
  <c r="H897" s="1"/>
  <c r="G896"/>
  <c r="H896" s="1"/>
  <c r="G895"/>
  <c r="H895" s="1"/>
  <c r="G894"/>
  <c r="H894" s="1"/>
  <c r="G893"/>
  <c r="H893" s="1"/>
  <c r="G892"/>
  <c r="H892" s="1"/>
  <c r="G891"/>
  <c r="H891" s="1"/>
  <c r="G890"/>
  <c r="H890" s="1"/>
  <c r="G889"/>
  <c r="H889" s="1"/>
  <c r="G888"/>
  <c r="H888" s="1"/>
  <c r="G887"/>
  <c r="H887" s="1"/>
  <c r="G886"/>
  <c r="H886" s="1"/>
  <c r="G885"/>
  <c r="H885" s="1"/>
  <c r="G884"/>
  <c r="H884" s="1"/>
  <c r="G883"/>
  <c r="H883" s="1"/>
  <c r="G882"/>
  <c r="H882" s="1"/>
  <c r="G881"/>
  <c r="H881" s="1"/>
  <c r="G880"/>
  <c r="H880" s="1"/>
  <c r="G879"/>
  <c r="H879" s="1"/>
  <c r="G878"/>
  <c r="H878" s="1"/>
  <c r="G877"/>
  <c r="H877" s="1"/>
  <c r="G876"/>
  <c r="H876" s="1"/>
  <c r="G875"/>
  <c r="H875" s="1"/>
  <c r="G874"/>
  <c r="H874" s="1"/>
  <c r="G873"/>
  <c r="H873" s="1"/>
  <c r="G872"/>
  <c r="H872" s="1"/>
  <c r="G871"/>
  <c r="H871" s="1"/>
  <c r="G870"/>
  <c r="H870" s="1"/>
  <c r="G869"/>
  <c r="H869" s="1"/>
  <c r="G868"/>
  <c r="H868" s="1"/>
  <c r="G867"/>
  <c r="H867" s="1"/>
  <c r="G866"/>
  <c r="H866" s="1"/>
  <c r="G865"/>
  <c r="H865" s="1"/>
  <c r="G864"/>
  <c r="H864" s="1"/>
  <c r="G863"/>
  <c r="H863" s="1"/>
  <c r="G862"/>
  <c r="H862" s="1"/>
  <c r="G861"/>
  <c r="H861" s="1"/>
  <c r="G860"/>
  <c r="H860" s="1"/>
  <c r="G859"/>
  <c r="H859" s="1"/>
  <c r="G858"/>
  <c r="H858" s="1"/>
  <c r="G857"/>
  <c r="H857" s="1"/>
  <c r="G856"/>
  <c r="H856" s="1"/>
  <c r="G855"/>
  <c r="H855" s="1"/>
  <c r="G854"/>
  <c r="H854" s="1"/>
  <c r="G853"/>
  <c r="H853" s="1"/>
  <c r="G852"/>
  <c r="H852" s="1"/>
  <c r="G851"/>
  <c r="H851" s="1"/>
  <c r="G850"/>
  <c r="H850" s="1"/>
  <c r="G849"/>
  <c r="H849" s="1"/>
  <c r="G848"/>
  <c r="H848" s="1"/>
  <c r="G847"/>
  <c r="H847" s="1"/>
  <c r="G846"/>
  <c r="H846" s="1"/>
  <c r="G845"/>
  <c r="H845" s="1"/>
  <c r="G844"/>
  <c r="H844" s="1"/>
  <c r="G843"/>
  <c r="H843" s="1"/>
  <c r="G842"/>
  <c r="H842" s="1"/>
  <c r="G841"/>
  <c r="H841" s="1"/>
  <c r="G840"/>
  <c r="H840" s="1"/>
  <c r="G839"/>
  <c r="H839" s="1"/>
  <c r="G838"/>
  <c r="H838" s="1"/>
  <c r="G837"/>
  <c r="H837" s="1"/>
  <c r="G836"/>
  <c r="H836" s="1"/>
  <c r="G835"/>
  <c r="H835" s="1"/>
  <c r="G834"/>
  <c r="H834" s="1"/>
  <c r="G833"/>
  <c r="H833" s="1"/>
  <c r="G832"/>
  <c r="H832" s="1"/>
  <c r="G831"/>
  <c r="H831" s="1"/>
  <c r="G830"/>
  <c r="H830" s="1"/>
  <c r="G829"/>
  <c r="H829" s="1"/>
  <c r="G828"/>
  <c r="H828" s="1"/>
  <c r="G827"/>
  <c r="H827" s="1"/>
  <c r="G826"/>
  <c r="H826" s="1"/>
  <c r="G825"/>
  <c r="H825" s="1"/>
  <c r="G824"/>
  <c r="H824" s="1"/>
  <c r="G823"/>
  <c r="H823" s="1"/>
  <c r="G822"/>
  <c r="H822" s="1"/>
  <c r="G821"/>
  <c r="H821" s="1"/>
  <c r="G820"/>
  <c r="H820" s="1"/>
  <c r="G819"/>
  <c r="H819" s="1"/>
  <c r="G818"/>
  <c r="H818" s="1"/>
  <c r="G817"/>
  <c r="H817" s="1"/>
  <c r="G816"/>
  <c r="H816" s="1"/>
  <c r="G815"/>
  <c r="H815" s="1"/>
  <c r="G814"/>
  <c r="H814" s="1"/>
  <c r="G813"/>
  <c r="H813" s="1"/>
  <c r="G812"/>
  <c r="H812" s="1"/>
  <c r="G811"/>
  <c r="H811" s="1"/>
  <c r="G810"/>
  <c r="H810" s="1"/>
  <c r="G809"/>
  <c r="H809" s="1"/>
  <c r="G808"/>
  <c r="H808" s="1"/>
  <c r="G807"/>
  <c r="H807" s="1"/>
  <c r="G806"/>
  <c r="H806" s="1"/>
  <c r="G805"/>
  <c r="H805" s="1"/>
  <c r="G804"/>
  <c r="H804" s="1"/>
  <c r="G803"/>
  <c r="H803" s="1"/>
  <c r="G802"/>
  <c r="H802" s="1"/>
  <c r="G801"/>
  <c r="H801" s="1"/>
  <c r="G800"/>
  <c r="H800" s="1"/>
  <c r="G799"/>
  <c r="H799" s="1"/>
  <c r="G798"/>
  <c r="H798" s="1"/>
  <c r="G797"/>
  <c r="H797" s="1"/>
  <c r="G796"/>
  <c r="H796" s="1"/>
  <c r="G795"/>
  <c r="H795" s="1"/>
  <c r="G794"/>
  <c r="H794" s="1"/>
  <c r="G793"/>
  <c r="H793" s="1"/>
  <c r="G792"/>
  <c r="H792" s="1"/>
  <c r="G791"/>
  <c r="H791" s="1"/>
  <c r="G790"/>
  <c r="H790" s="1"/>
  <c r="G789"/>
  <c r="H789" s="1"/>
  <c r="G788"/>
  <c r="H788" s="1"/>
  <c r="G787"/>
  <c r="H787" s="1"/>
  <c r="G786"/>
  <c r="H786" s="1"/>
  <c r="G785"/>
  <c r="H785" s="1"/>
  <c r="G784"/>
  <c r="H784" s="1"/>
  <c r="G783"/>
  <c r="H783" s="1"/>
  <c r="G782"/>
  <c r="H782" s="1"/>
  <c r="G781"/>
  <c r="H781" s="1"/>
  <c r="G780"/>
  <c r="H780" s="1"/>
  <c r="G779"/>
  <c r="H779" s="1"/>
  <c r="G778"/>
  <c r="H778" s="1"/>
  <c r="G777"/>
  <c r="H777" s="1"/>
  <c r="G776"/>
  <c r="H776" s="1"/>
  <c r="G775"/>
  <c r="H775" s="1"/>
  <c r="G774"/>
  <c r="H774" s="1"/>
  <c r="G773"/>
  <c r="H773" s="1"/>
  <c r="G772"/>
  <c r="H772" s="1"/>
  <c r="G771"/>
  <c r="H771" s="1"/>
  <c r="G770"/>
  <c r="H770" s="1"/>
  <c r="G769"/>
  <c r="H769" s="1"/>
  <c r="G768"/>
  <c r="H768" s="1"/>
  <c r="G767"/>
  <c r="H767" s="1"/>
  <c r="G766"/>
  <c r="H766" s="1"/>
  <c r="G765"/>
  <c r="H765" s="1"/>
  <c r="G764"/>
  <c r="H764" s="1"/>
  <c r="G763"/>
  <c r="H763" s="1"/>
  <c r="G762"/>
  <c r="H762" s="1"/>
  <c r="G761"/>
  <c r="H761" s="1"/>
  <c r="G760"/>
  <c r="H760" s="1"/>
  <c r="G759"/>
  <c r="H759" s="1"/>
  <c r="G758"/>
  <c r="H758" s="1"/>
  <c r="G757"/>
  <c r="H757" s="1"/>
  <c r="G756"/>
  <c r="H756" s="1"/>
  <c r="G755"/>
  <c r="H755" s="1"/>
  <c r="G754"/>
  <c r="H754" s="1"/>
  <c r="G753"/>
  <c r="H753" s="1"/>
  <c r="G752"/>
  <c r="H752" s="1"/>
  <c r="G751"/>
  <c r="H751" s="1"/>
  <c r="G750"/>
  <c r="H750" s="1"/>
  <c r="G749"/>
  <c r="H749" s="1"/>
  <c r="G748"/>
  <c r="H748" s="1"/>
  <c r="G747"/>
  <c r="H747" s="1"/>
  <c r="G746"/>
  <c r="H746" s="1"/>
  <c r="G745"/>
  <c r="H745" s="1"/>
  <c r="G744"/>
  <c r="H744" s="1"/>
  <c r="G743"/>
  <c r="H743" s="1"/>
  <c r="G742"/>
  <c r="H742" s="1"/>
  <c r="G741"/>
  <c r="H741" s="1"/>
  <c r="G740"/>
  <c r="H740" s="1"/>
  <c r="G739"/>
  <c r="H739" s="1"/>
  <c r="G738"/>
  <c r="H738" s="1"/>
  <c r="G737"/>
  <c r="H737" s="1"/>
  <c r="G736"/>
  <c r="H736" s="1"/>
  <c r="G735"/>
  <c r="H735" s="1"/>
  <c r="G734"/>
  <c r="H734" s="1"/>
  <c r="G733"/>
  <c r="H733" s="1"/>
  <c r="G732"/>
  <c r="H732" s="1"/>
  <c r="G731"/>
  <c r="H731" s="1"/>
  <c r="G730"/>
  <c r="H730" s="1"/>
  <c r="G729"/>
  <c r="H729" s="1"/>
  <c r="G728"/>
  <c r="H728" s="1"/>
  <c r="G727"/>
  <c r="H727" s="1"/>
  <c r="G726"/>
  <c r="H726" s="1"/>
  <c r="G725"/>
  <c r="H725" s="1"/>
  <c r="G724"/>
  <c r="H724" s="1"/>
  <c r="G723"/>
  <c r="H723" s="1"/>
  <c r="G722"/>
  <c r="H722" s="1"/>
  <c r="G721"/>
  <c r="H721" s="1"/>
  <c r="G720"/>
  <c r="H720" s="1"/>
  <c r="G719"/>
  <c r="H719" s="1"/>
  <c r="G718"/>
  <c r="H718" s="1"/>
  <c r="G717"/>
  <c r="H717" s="1"/>
  <c r="G716"/>
  <c r="H716" s="1"/>
  <c r="G715"/>
  <c r="H715" s="1"/>
  <c r="G714"/>
  <c r="H714" s="1"/>
  <c r="G713"/>
  <c r="H713" s="1"/>
  <c r="G712"/>
  <c r="H712" s="1"/>
  <c r="G711"/>
  <c r="H711" s="1"/>
  <c r="G710"/>
  <c r="H710" s="1"/>
  <c r="G709"/>
  <c r="H709" s="1"/>
  <c r="G708"/>
  <c r="H708" s="1"/>
  <c r="G707"/>
  <c r="H707" s="1"/>
  <c r="G706"/>
  <c r="H706" s="1"/>
  <c r="G705"/>
  <c r="H705" s="1"/>
  <c r="G704"/>
  <c r="H704" s="1"/>
  <c r="G703"/>
  <c r="H703" s="1"/>
  <c r="G702"/>
  <c r="H702" s="1"/>
  <c r="G701"/>
  <c r="H701" s="1"/>
  <c r="G700"/>
  <c r="H700" s="1"/>
  <c r="G699"/>
  <c r="H699" s="1"/>
  <c r="G698"/>
  <c r="H698" s="1"/>
  <c r="G697"/>
  <c r="H697" s="1"/>
  <c r="G696"/>
  <c r="H696" s="1"/>
  <c r="G695"/>
  <c r="H695" s="1"/>
  <c r="G694"/>
  <c r="H694" s="1"/>
  <c r="G693"/>
  <c r="H693" s="1"/>
  <c r="G692"/>
  <c r="H692" s="1"/>
  <c r="G691"/>
  <c r="H691" s="1"/>
  <c r="G690"/>
  <c r="H690" s="1"/>
  <c r="G689"/>
  <c r="H689" s="1"/>
  <c r="G688"/>
  <c r="H688" s="1"/>
  <c r="G687"/>
  <c r="H687" s="1"/>
  <c r="G686"/>
  <c r="H686" s="1"/>
  <c r="G685"/>
  <c r="H685" s="1"/>
  <c r="G684"/>
  <c r="H684" s="1"/>
  <c r="G683"/>
  <c r="H683" s="1"/>
  <c r="G682"/>
  <c r="H682" s="1"/>
  <c r="G681"/>
  <c r="H681" s="1"/>
  <c r="G680"/>
  <c r="H680" s="1"/>
  <c r="G679"/>
  <c r="H679" s="1"/>
  <c r="G678"/>
  <c r="H678" s="1"/>
  <c r="G677"/>
  <c r="H677" s="1"/>
  <c r="G676"/>
  <c r="H676" s="1"/>
  <c r="G675"/>
  <c r="H675" s="1"/>
  <c r="G674"/>
  <c r="H674" s="1"/>
  <c r="G673"/>
  <c r="H673" s="1"/>
  <c r="G672"/>
  <c r="H672" s="1"/>
  <c r="G671"/>
  <c r="H671" s="1"/>
  <c r="G670"/>
  <c r="H670" s="1"/>
  <c r="G669"/>
  <c r="H669" s="1"/>
  <c r="G668"/>
  <c r="H668" s="1"/>
  <c r="G667"/>
  <c r="H667" s="1"/>
  <c r="G666"/>
  <c r="H666" s="1"/>
  <c r="G665"/>
  <c r="H665" s="1"/>
  <c r="G664"/>
  <c r="H664" s="1"/>
  <c r="G663"/>
  <c r="H663" s="1"/>
  <c r="G662"/>
  <c r="H662" s="1"/>
  <c r="G661"/>
  <c r="H661" s="1"/>
  <c r="G660"/>
  <c r="H660" s="1"/>
  <c r="G659"/>
  <c r="H659" s="1"/>
  <c r="G658"/>
  <c r="H658" s="1"/>
  <c r="G657"/>
  <c r="H657" s="1"/>
  <c r="G656"/>
  <c r="H656" s="1"/>
  <c r="G655"/>
  <c r="H655" s="1"/>
  <c r="G654"/>
  <c r="H654" s="1"/>
  <c r="G653"/>
  <c r="H653" s="1"/>
  <c r="G652"/>
  <c r="H652" s="1"/>
  <c r="G651"/>
  <c r="H651" s="1"/>
  <c r="G650"/>
  <c r="H650" s="1"/>
  <c r="G649"/>
  <c r="H649" s="1"/>
  <c r="G648"/>
  <c r="H648" s="1"/>
  <c r="G647"/>
  <c r="H647" s="1"/>
  <c r="G646"/>
  <c r="H646" s="1"/>
  <c r="G645"/>
  <c r="H645" s="1"/>
  <c r="G644"/>
  <c r="H644" s="1"/>
  <c r="G643"/>
  <c r="H643" s="1"/>
  <c r="G642"/>
  <c r="H642" s="1"/>
  <c r="G641"/>
  <c r="H641" s="1"/>
  <c r="G640"/>
  <c r="H640" s="1"/>
  <c r="G639"/>
  <c r="H639" s="1"/>
  <c r="G638"/>
  <c r="H638" s="1"/>
  <c r="G637"/>
  <c r="H637" s="1"/>
  <c r="G636"/>
  <c r="H636" s="1"/>
  <c r="G635"/>
  <c r="H635" s="1"/>
  <c r="G634"/>
  <c r="H634" s="1"/>
  <c r="G633"/>
  <c r="H633" s="1"/>
  <c r="G632"/>
  <c r="H632" s="1"/>
  <c r="G631"/>
  <c r="H631" s="1"/>
  <c r="G630"/>
  <c r="H630" s="1"/>
  <c r="G629"/>
  <c r="H629" s="1"/>
  <c r="G628"/>
  <c r="H628" s="1"/>
  <c r="G627"/>
  <c r="H627" s="1"/>
  <c r="G626"/>
  <c r="H626" s="1"/>
  <c r="G625"/>
  <c r="H625" s="1"/>
  <c r="G624"/>
  <c r="H624" s="1"/>
  <c r="G623"/>
  <c r="H623" s="1"/>
  <c r="G622"/>
  <c r="H622" s="1"/>
  <c r="G621"/>
  <c r="H621" s="1"/>
  <c r="G620"/>
  <c r="H620" s="1"/>
  <c r="G619"/>
  <c r="H619" s="1"/>
  <c r="G618"/>
  <c r="H618" s="1"/>
  <c r="G617"/>
  <c r="H617" s="1"/>
  <c r="G616"/>
  <c r="H616" s="1"/>
  <c r="G615"/>
  <c r="H615" s="1"/>
  <c r="G614"/>
  <c r="H614" s="1"/>
  <c r="G613"/>
  <c r="H613" s="1"/>
  <c r="G612"/>
  <c r="H612" s="1"/>
  <c r="G611"/>
  <c r="H611" s="1"/>
  <c r="G610"/>
  <c r="H610" s="1"/>
  <c r="G609"/>
  <c r="H609" s="1"/>
  <c r="G608"/>
  <c r="H608" s="1"/>
  <c r="G607"/>
  <c r="H607" s="1"/>
  <c r="G606"/>
  <c r="H606" s="1"/>
  <c r="G605"/>
  <c r="H605" s="1"/>
  <c r="G604"/>
  <c r="H604" s="1"/>
  <c r="G603"/>
  <c r="H603" s="1"/>
  <c r="G602"/>
  <c r="H602" s="1"/>
  <c r="G601"/>
  <c r="H601" s="1"/>
  <c r="G600"/>
  <c r="H600" s="1"/>
  <c r="G599"/>
  <c r="H599" s="1"/>
  <c r="G598"/>
  <c r="H598" s="1"/>
  <c r="G597"/>
  <c r="H597" s="1"/>
  <c r="G596"/>
  <c r="H596" s="1"/>
  <c r="G595"/>
  <c r="H595" s="1"/>
  <c r="G594"/>
  <c r="H594" s="1"/>
  <c r="G593"/>
  <c r="H593" s="1"/>
  <c r="G592"/>
  <c r="H592" s="1"/>
  <c r="G591"/>
  <c r="H591" s="1"/>
  <c r="G590"/>
  <c r="H590" s="1"/>
  <c r="G589"/>
  <c r="H589" s="1"/>
  <c r="G588"/>
  <c r="H588" s="1"/>
  <c r="G587"/>
  <c r="H587" s="1"/>
  <c r="G586"/>
  <c r="H586" s="1"/>
  <c r="G585"/>
  <c r="H585" s="1"/>
  <c r="G584"/>
  <c r="H584" s="1"/>
  <c r="G583"/>
  <c r="H583" s="1"/>
  <c r="G582"/>
  <c r="H582" s="1"/>
  <c r="G581"/>
  <c r="H581" s="1"/>
  <c r="G580"/>
  <c r="H580" s="1"/>
  <c r="G579"/>
  <c r="H579" s="1"/>
  <c r="G578"/>
  <c r="H578" s="1"/>
  <c r="G577"/>
  <c r="H577" s="1"/>
  <c r="G576"/>
  <c r="H576" s="1"/>
  <c r="G575"/>
  <c r="H575" s="1"/>
  <c r="G574"/>
  <c r="H574" s="1"/>
  <c r="G573"/>
  <c r="H573" s="1"/>
  <c r="G572"/>
  <c r="H572" s="1"/>
  <c r="G571"/>
  <c r="H571" s="1"/>
  <c r="G570"/>
  <c r="H570" s="1"/>
  <c r="G569"/>
  <c r="H569" s="1"/>
  <c r="G568"/>
  <c r="H568" s="1"/>
  <c r="G567"/>
  <c r="H567" s="1"/>
  <c r="G566"/>
  <c r="H566" s="1"/>
  <c r="G565"/>
  <c r="H565" s="1"/>
  <c r="G564"/>
  <c r="H564" s="1"/>
  <c r="G563"/>
  <c r="H563" s="1"/>
  <c r="G562"/>
  <c r="H562" s="1"/>
  <c r="G561"/>
  <c r="H561" s="1"/>
  <c r="G560"/>
  <c r="H560" s="1"/>
  <c r="G559"/>
  <c r="H559" s="1"/>
  <c r="G558"/>
  <c r="H558" s="1"/>
  <c r="G557"/>
  <c r="H557" s="1"/>
  <c r="G556"/>
  <c r="H556" s="1"/>
  <c r="G555"/>
  <c r="H555" s="1"/>
  <c r="G554"/>
  <c r="H554" s="1"/>
  <c r="G553"/>
  <c r="H553" s="1"/>
  <c r="G552"/>
  <c r="H552" s="1"/>
  <c r="G551"/>
  <c r="H551" s="1"/>
  <c r="G550"/>
  <c r="H550" s="1"/>
  <c r="G549"/>
  <c r="H549" s="1"/>
  <c r="G548"/>
  <c r="H548" s="1"/>
  <c r="G547"/>
  <c r="H547" s="1"/>
  <c r="G546"/>
  <c r="H546" s="1"/>
  <c r="G545"/>
  <c r="H545" s="1"/>
  <c r="G544"/>
  <c r="H544" s="1"/>
  <c r="G543"/>
  <c r="H543" s="1"/>
  <c r="G542"/>
  <c r="H542" s="1"/>
  <c r="G541"/>
  <c r="H541" s="1"/>
  <c r="G540"/>
  <c r="H540" s="1"/>
  <c r="G539"/>
  <c r="H539" s="1"/>
  <c r="G538"/>
  <c r="H538" s="1"/>
  <c r="G537"/>
  <c r="H537" s="1"/>
  <c r="G536"/>
  <c r="H536" s="1"/>
  <c r="G535"/>
  <c r="H535" s="1"/>
  <c r="G534"/>
  <c r="H534" s="1"/>
  <c r="G533"/>
  <c r="H533" s="1"/>
  <c r="G532"/>
  <c r="H532" s="1"/>
  <c r="G531"/>
  <c r="H531" s="1"/>
  <c r="G530"/>
  <c r="H530" s="1"/>
  <c r="G529"/>
  <c r="H529" s="1"/>
  <c r="G528"/>
  <c r="H528" s="1"/>
  <c r="G527"/>
  <c r="H527" s="1"/>
  <c r="G526"/>
  <c r="H526" s="1"/>
  <c r="G525"/>
  <c r="H525" s="1"/>
  <c r="G524"/>
  <c r="H524" s="1"/>
  <c r="G523"/>
  <c r="H523" s="1"/>
  <c r="G522"/>
  <c r="H522" s="1"/>
  <c r="G521"/>
  <c r="H521" s="1"/>
  <c r="G520"/>
  <c r="H520" s="1"/>
  <c r="G519"/>
  <c r="H519" s="1"/>
  <c r="G518"/>
  <c r="H518" s="1"/>
  <c r="G517"/>
  <c r="H517" s="1"/>
  <c r="G516"/>
  <c r="H516" s="1"/>
  <c r="G515"/>
  <c r="H515" s="1"/>
  <c r="G514"/>
  <c r="H514" s="1"/>
  <c r="G513"/>
  <c r="H513" s="1"/>
  <c r="G512"/>
  <c r="H512" s="1"/>
  <c r="G511"/>
  <c r="H511" s="1"/>
  <c r="G510"/>
  <c r="H510" s="1"/>
  <c r="G509"/>
  <c r="H509" s="1"/>
  <c r="G508"/>
  <c r="H508" s="1"/>
  <c r="G507"/>
  <c r="H507" s="1"/>
  <c r="G506"/>
  <c r="H506" s="1"/>
  <c r="G505"/>
  <c r="H505" s="1"/>
  <c r="G504"/>
  <c r="H504" s="1"/>
  <c r="G503"/>
  <c r="H503" s="1"/>
  <c r="G502"/>
  <c r="H502" s="1"/>
  <c r="G501"/>
  <c r="H501" s="1"/>
  <c r="G500"/>
  <c r="H500" s="1"/>
  <c r="G499"/>
  <c r="H499" s="1"/>
  <c r="G498"/>
  <c r="H498" s="1"/>
  <c r="G497"/>
  <c r="H497" s="1"/>
  <c r="G496"/>
  <c r="H496" s="1"/>
  <c r="G495"/>
  <c r="H495" s="1"/>
  <c r="G494"/>
  <c r="H494" s="1"/>
  <c r="G493"/>
  <c r="H493" s="1"/>
  <c r="G492"/>
  <c r="H492" s="1"/>
  <c r="G491"/>
  <c r="H491" s="1"/>
  <c r="G490"/>
  <c r="H490" s="1"/>
  <c r="G489"/>
  <c r="H489" s="1"/>
  <c r="G488"/>
  <c r="H488" s="1"/>
  <c r="G487"/>
  <c r="H487" s="1"/>
  <c r="G486"/>
  <c r="H486" s="1"/>
  <c r="G485"/>
  <c r="H485" s="1"/>
  <c r="G484"/>
  <c r="H484" s="1"/>
  <c r="G483"/>
  <c r="H483" s="1"/>
  <c r="G482"/>
  <c r="H482" s="1"/>
  <c r="G481"/>
  <c r="H481" s="1"/>
  <c r="G480"/>
  <c r="H480" s="1"/>
  <c r="G479"/>
  <c r="H479" s="1"/>
  <c r="G478"/>
  <c r="H478" s="1"/>
  <c r="G477"/>
  <c r="H477" s="1"/>
  <c r="G476"/>
  <c r="H476" s="1"/>
  <c r="G475"/>
  <c r="H475" s="1"/>
  <c r="G474"/>
  <c r="H474" s="1"/>
  <c r="G473"/>
  <c r="H473" s="1"/>
  <c r="G472"/>
  <c r="H472" s="1"/>
  <c r="G471"/>
  <c r="H471" s="1"/>
  <c r="G470"/>
  <c r="H470" s="1"/>
  <c r="G469"/>
  <c r="H469" s="1"/>
  <c r="G468"/>
  <c r="H468" s="1"/>
  <c r="G467"/>
  <c r="H467" s="1"/>
  <c r="G466"/>
  <c r="H466" s="1"/>
  <c r="G465"/>
  <c r="H465" s="1"/>
  <c r="G464"/>
  <c r="H464" s="1"/>
  <c r="G463"/>
  <c r="H463" s="1"/>
  <c r="G462"/>
  <c r="H462" s="1"/>
  <c r="G461"/>
  <c r="H461" s="1"/>
  <c r="G460"/>
  <c r="H460" s="1"/>
  <c r="G459"/>
  <c r="H459" s="1"/>
  <c r="G458"/>
  <c r="H458" s="1"/>
  <c r="G457"/>
  <c r="H457" s="1"/>
  <c r="G456"/>
  <c r="H456" s="1"/>
  <c r="G455"/>
  <c r="H455" s="1"/>
  <c r="G454"/>
  <c r="H454" s="1"/>
  <c r="G453"/>
  <c r="H453" s="1"/>
  <c r="G452"/>
  <c r="H452" s="1"/>
  <c r="G451"/>
  <c r="H451" s="1"/>
  <c r="G450"/>
  <c r="H450" s="1"/>
  <c r="G449"/>
  <c r="H449" s="1"/>
  <c r="G448"/>
  <c r="H448" s="1"/>
  <c r="G447"/>
  <c r="H447" s="1"/>
  <c r="G446"/>
  <c r="H446" s="1"/>
  <c r="G445"/>
  <c r="H445" s="1"/>
  <c r="G444"/>
  <c r="H444" s="1"/>
  <c r="G443"/>
  <c r="H443" s="1"/>
  <c r="G442"/>
  <c r="H442" s="1"/>
  <c r="G441"/>
  <c r="H441" s="1"/>
  <c r="G440"/>
  <c r="H440" s="1"/>
  <c r="G439"/>
  <c r="H439" s="1"/>
  <c r="G438"/>
  <c r="H438" s="1"/>
  <c r="G437"/>
  <c r="H437" s="1"/>
  <c r="G436"/>
  <c r="H436" s="1"/>
  <c r="G435"/>
  <c r="H435" s="1"/>
  <c r="G434"/>
  <c r="H434" s="1"/>
  <c r="G433"/>
  <c r="H433" s="1"/>
  <c r="G432"/>
  <c r="H432" s="1"/>
  <c r="G431"/>
  <c r="H431" s="1"/>
  <c r="G430"/>
  <c r="H430" s="1"/>
  <c r="G429"/>
  <c r="H429" s="1"/>
  <c r="G428"/>
  <c r="H428" s="1"/>
  <c r="G427"/>
  <c r="H427" s="1"/>
  <c r="G426"/>
  <c r="H426" s="1"/>
  <c r="G425"/>
  <c r="H425" s="1"/>
  <c r="G424"/>
  <c r="H424" s="1"/>
  <c r="G423"/>
  <c r="H423" s="1"/>
  <c r="G422"/>
  <c r="H422" s="1"/>
  <c r="G421"/>
  <c r="H421" s="1"/>
  <c r="G420"/>
  <c r="H420" s="1"/>
  <c r="G419"/>
  <c r="H419" s="1"/>
  <c r="G418"/>
  <c r="H418" s="1"/>
  <c r="G417"/>
  <c r="H417" s="1"/>
  <c r="G416"/>
  <c r="H416" s="1"/>
  <c r="G415"/>
  <c r="H415" s="1"/>
  <c r="G414"/>
  <c r="H414" s="1"/>
  <c r="G413"/>
  <c r="H413" s="1"/>
  <c r="G412"/>
  <c r="H412" s="1"/>
  <c r="G411"/>
  <c r="H411" s="1"/>
  <c r="G410"/>
  <c r="H410" s="1"/>
  <c r="G409"/>
  <c r="H409" s="1"/>
  <c r="G408"/>
  <c r="H408" s="1"/>
  <c r="G407"/>
  <c r="H407" s="1"/>
  <c r="G406"/>
  <c r="H406" s="1"/>
  <c r="G405"/>
  <c r="H405" s="1"/>
  <c r="G404"/>
  <c r="H404" s="1"/>
  <c r="G403"/>
  <c r="H403" s="1"/>
  <c r="G402"/>
  <c r="H402" s="1"/>
  <c r="G401"/>
  <c r="H401" s="1"/>
  <c r="G400"/>
  <c r="H400" s="1"/>
  <c r="G399"/>
  <c r="H399" s="1"/>
  <c r="G398"/>
  <c r="H398" s="1"/>
  <c r="G397"/>
  <c r="H397" s="1"/>
  <c r="G396"/>
  <c r="H396" s="1"/>
  <c r="G395"/>
  <c r="H395" s="1"/>
  <c r="G394"/>
  <c r="H394" s="1"/>
  <c r="G393"/>
  <c r="H393" s="1"/>
  <c r="G392"/>
  <c r="H392" s="1"/>
  <c r="G391"/>
  <c r="H391" s="1"/>
  <c r="G390"/>
  <c r="H390" s="1"/>
  <c r="G389"/>
  <c r="H389" s="1"/>
  <c r="G388"/>
  <c r="H388" s="1"/>
  <c r="G387"/>
  <c r="H387" s="1"/>
  <c r="G386"/>
  <c r="H386" s="1"/>
  <c r="G385"/>
  <c r="H385" s="1"/>
  <c r="G384"/>
  <c r="H384" s="1"/>
  <c r="G383"/>
  <c r="H383" s="1"/>
  <c r="G382"/>
  <c r="H382" s="1"/>
  <c r="G381"/>
  <c r="H381" s="1"/>
  <c r="G380"/>
  <c r="H380" s="1"/>
  <c r="G379"/>
  <c r="H379" s="1"/>
  <c r="G378"/>
  <c r="H378" s="1"/>
  <c r="G377"/>
  <c r="H377" s="1"/>
  <c r="G376"/>
  <c r="H376" s="1"/>
  <c r="G375"/>
  <c r="H375" s="1"/>
  <c r="G374"/>
  <c r="H374" s="1"/>
  <c r="G373"/>
  <c r="H373" s="1"/>
  <c r="G372"/>
  <c r="H372" s="1"/>
  <c r="G371"/>
  <c r="H371" s="1"/>
  <c r="G370"/>
  <c r="H370" s="1"/>
  <c r="G369"/>
  <c r="H369" s="1"/>
  <c r="G368"/>
  <c r="H368" s="1"/>
  <c r="G367"/>
  <c r="H367" s="1"/>
  <c r="G366"/>
  <c r="H366" s="1"/>
  <c r="G365"/>
  <c r="H365" s="1"/>
  <c r="G364"/>
  <c r="H364" s="1"/>
  <c r="G363"/>
  <c r="H363" s="1"/>
  <c r="G362"/>
  <c r="H362" s="1"/>
  <c r="G361"/>
  <c r="H361" s="1"/>
  <c r="G360"/>
  <c r="H360" s="1"/>
  <c r="G359"/>
  <c r="H359" s="1"/>
  <c r="G358"/>
  <c r="H358" s="1"/>
  <c r="G357"/>
  <c r="H357" s="1"/>
  <c r="G356"/>
  <c r="H356" s="1"/>
  <c r="G355"/>
  <c r="H355" s="1"/>
  <c r="G354"/>
  <c r="H354" s="1"/>
  <c r="G353"/>
  <c r="H353" s="1"/>
  <c r="G352"/>
  <c r="H352" s="1"/>
  <c r="G351"/>
  <c r="H351" s="1"/>
  <c r="G350"/>
  <c r="H350" s="1"/>
  <c r="G349"/>
  <c r="H349" s="1"/>
  <c r="G348"/>
  <c r="H348" s="1"/>
  <c r="G347"/>
  <c r="H347" s="1"/>
  <c r="G346"/>
  <c r="H346" s="1"/>
  <c r="G345"/>
  <c r="H345" s="1"/>
  <c r="G344"/>
  <c r="H344" s="1"/>
  <c r="G343"/>
  <c r="H343" s="1"/>
  <c r="G342"/>
  <c r="H342" s="1"/>
  <c r="G341"/>
  <c r="H341" s="1"/>
  <c r="G340"/>
  <c r="H340" s="1"/>
  <c r="G339"/>
  <c r="H339" s="1"/>
  <c r="G338"/>
  <c r="H338" s="1"/>
  <c r="G337"/>
  <c r="H337" s="1"/>
  <c r="G336"/>
  <c r="H336" s="1"/>
  <c r="G335"/>
  <c r="H335" s="1"/>
  <c r="G334"/>
  <c r="H334" s="1"/>
  <c r="G333"/>
  <c r="H333" s="1"/>
  <c r="G332"/>
  <c r="H332" s="1"/>
  <c r="G331"/>
  <c r="H331" s="1"/>
  <c r="G330"/>
  <c r="H330" s="1"/>
  <c r="G329"/>
  <c r="H329" s="1"/>
  <c r="G328"/>
  <c r="H328" s="1"/>
  <c r="G327"/>
  <c r="H327" s="1"/>
  <c r="G326"/>
  <c r="H326" s="1"/>
  <c r="G325"/>
  <c r="H325" s="1"/>
  <c r="G324"/>
  <c r="H324" s="1"/>
  <c r="G323"/>
  <c r="H323" s="1"/>
  <c r="G322"/>
  <c r="H322" s="1"/>
  <c r="G321"/>
  <c r="H321" s="1"/>
  <c r="G320"/>
  <c r="H320" s="1"/>
  <c r="G319"/>
  <c r="H319" s="1"/>
  <c r="G318"/>
  <c r="H318" s="1"/>
  <c r="G317"/>
  <c r="H317" s="1"/>
  <c r="G316"/>
  <c r="H316" s="1"/>
  <c r="G315"/>
  <c r="H315" s="1"/>
  <c r="G314"/>
  <c r="H314" s="1"/>
  <c r="G313"/>
  <c r="H313" s="1"/>
  <c r="G312"/>
  <c r="H312" s="1"/>
  <c r="G311"/>
  <c r="H311" s="1"/>
  <c r="G310"/>
  <c r="H310" s="1"/>
  <c r="G309"/>
  <c r="H309" s="1"/>
  <c r="G308"/>
  <c r="H308" s="1"/>
  <c r="G307"/>
  <c r="H307" s="1"/>
  <c r="G306"/>
  <c r="H306" s="1"/>
  <c r="G305"/>
  <c r="H305" s="1"/>
  <c r="G304"/>
  <c r="H304" s="1"/>
  <c r="G303"/>
  <c r="H303" s="1"/>
  <c r="G302"/>
  <c r="H302" s="1"/>
  <c r="G301"/>
  <c r="H301" s="1"/>
  <c r="G300"/>
  <c r="H300" s="1"/>
  <c r="G299"/>
  <c r="H299" s="1"/>
  <c r="G298"/>
  <c r="H298" s="1"/>
  <c r="G297"/>
  <c r="H297" s="1"/>
  <c r="G296"/>
  <c r="H296" s="1"/>
  <c r="G295"/>
  <c r="H295" s="1"/>
  <c r="G294"/>
  <c r="H294" s="1"/>
  <c r="G293"/>
  <c r="H293" s="1"/>
  <c r="G292"/>
  <c r="H292" s="1"/>
  <c r="G291"/>
  <c r="H291" s="1"/>
  <c r="G290"/>
  <c r="H290" s="1"/>
  <c r="G289"/>
  <c r="H289" s="1"/>
  <c r="G288"/>
  <c r="H288" s="1"/>
  <c r="G287"/>
  <c r="H287" s="1"/>
  <c r="G286"/>
  <c r="H286" s="1"/>
  <c r="G285"/>
  <c r="H285" s="1"/>
  <c r="G284"/>
  <c r="H284" s="1"/>
  <c r="G283"/>
  <c r="H283" s="1"/>
  <c r="G282"/>
  <c r="H282" s="1"/>
  <c r="G281"/>
  <c r="H281" s="1"/>
  <c r="G280"/>
  <c r="H280" s="1"/>
  <c r="G279"/>
  <c r="H279" s="1"/>
  <c r="G278"/>
  <c r="H278" s="1"/>
  <c r="G277"/>
  <c r="H277" s="1"/>
  <c r="G276"/>
  <c r="H276" s="1"/>
  <c r="G275"/>
  <c r="H275" s="1"/>
  <c r="G274"/>
  <c r="H274" s="1"/>
  <c r="G273"/>
  <c r="H273" s="1"/>
  <c r="G272"/>
  <c r="H272" s="1"/>
  <c r="G271"/>
  <c r="H271" s="1"/>
  <c r="G270"/>
  <c r="H270" s="1"/>
  <c r="G269"/>
  <c r="H269" s="1"/>
  <c r="G268"/>
  <c r="H268" s="1"/>
  <c r="G267"/>
  <c r="H267" s="1"/>
  <c r="G266"/>
  <c r="H266" s="1"/>
  <c r="G265"/>
  <c r="H265" s="1"/>
  <c r="G264"/>
  <c r="H264" s="1"/>
  <c r="G263"/>
  <c r="H263" s="1"/>
  <c r="G262"/>
  <c r="H262" s="1"/>
  <c r="G261"/>
  <c r="H261" s="1"/>
  <c r="G260"/>
  <c r="H260" s="1"/>
  <c r="G259"/>
  <c r="H259" s="1"/>
  <c r="G258"/>
  <c r="H258" s="1"/>
  <c r="G257"/>
  <c r="H257" s="1"/>
  <c r="G256"/>
  <c r="H256" s="1"/>
  <c r="G255"/>
  <c r="H255" s="1"/>
  <c r="G254"/>
  <c r="H254" s="1"/>
  <c r="G253"/>
  <c r="H253" s="1"/>
  <c r="G252"/>
  <c r="H252" s="1"/>
  <c r="G251"/>
  <c r="H251" s="1"/>
  <c r="G250"/>
  <c r="H250" s="1"/>
  <c r="G249"/>
  <c r="H249" s="1"/>
  <c r="G248"/>
  <c r="H248" s="1"/>
  <c r="G247"/>
  <c r="H247" s="1"/>
  <c r="G246"/>
  <c r="H246" s="1"/>
  <c r="G245"/>
  <c r="H245" s="1"/>
  <c r="G244"/>
  <c r="H244" s="1"/>
  <c r="G243"/>
  <c r="H243" s="1"/>
  <c r="G242"/>
  <c r="H242" s="1"/>
  <c r="G241"/>
  <c r="H241" s="1"/>
  <c r="G240"/>
  <c r="H240" s="1"/>
  <c r="G239"/>
  <c r="H239" s="1"/>
  <c r="G238"/>
  <c r="H238" s="1"/>
  <c r="G237"/>
  <c r="H237" s="1"/>
  <c r="G236"/>
  <c r="H236" s="1"/>
  <c r="G235"/>
  <c r="H235" s="1"/>
  <c r="G234"/>
  <c r="H234" s="1"/>
  <c r="G233"/>
  <c r="H233" s="1"/>
  <c r="G232"/>
  <c r="H232" s="1"/>
  <c r="G231"/>
  <c r="H231" s="1"/>
  <c r="G230"/>
  <c r="H230" s="1"/>
  <c r="G229"/>
  <c r="H229" s="1"/>
  <c r="G228"/>
  <c r="H228" s="1"/>
  <c r="G227"/>
  <c r="H227" s="1"/>
  <c r="G226"/>
  <c r="H226" s="1"/>
  <c r="G225"/>
  <c r="H225" s="1"/>
  <c r="G224"/>
  <c r="H224" s="1"/>
  <c r="G223"/>
  <c r="H223" s="1"/>
  <c r="G222"/>
  <c r="H222" s="1"/>
  <c r="G221"/>
  <c r="H221" s="1"/>
  <c r="G220"/>
  <c r="H220" s="1"/>
  <c r="G219"/>
  <c r="H219" s="1"/>
  <c r="G218"/>
  <c r="H218" s="1"/>
  <c r="G217"/>
  <c r="H217" s="1"/>
  <c r="G216"/>
  <c r="H216" s="1"/>
  <c r="G215"/>
  <c r="H215" s="1"/>
  <c r="G214"/>
  <c r="H214" s="1"/>
  <c r="G213"/>
  <c r="H213" s="1"/>
  <c r="G212"/>
  <c r="H212" s="1"/>
  <c r="G211"/>
  <c r="H211" s="1"/>
  <c r="G210"/>
  <c r="H210" s="1"/>
  <c r="G209"/>
  <c r="H209" s="1"/>
  <c r="G208"/>
  <c r="H208" s="1"/>
  <c r="G207"/>
  <c r="H207" s="1"/>
  <c r="G206"/>
  <c r="H206" s="1"/>
  <c r="G205"/>
  <c r="H205" s="1"/>
  <c r="G204"/>
  <c r="H204" s="1"/>
  <c r="G203"/>
  <c r="H203" s="1"/>
  <c r="G202"/>
  <c r="H202" s="1"/>
  <c r="G201"/>
  <c r="H201" s="1"/>
  <c r="G200"/>
  <c r="H200" s="1"/>
  <c r="G199"/>
  <c r="H199" s="1"/>
  <c r="G198"/>
  <c r="H198" s="1"/>
  <c r="G197"/>
  <c r="H197" s="1"/>
  <c r="G196"/>
  <c r="H196" s="1"/>
  <c r="G195"/>
  <c r="H195" s="1"/>
  <c r="G194"/>
  <c r="H194" s="1"/>
  <c r="G193"/>
  <c r="H193" s="1"/>
  <c r="G192"/>
  <c r="H192" s="1"/>
  <c r="G191"/>
  <c r="H191" s="1"/>
  <c r="G190"/>
  <c r="H190" s="1"/>
  <c r="G189"/>
  <c r="H189" s="1"/>
  <c r="G188"/>
  <c r="H188" s="1"/>
  <c r="G187"/>
  <c r="H187" s="1"/>
  <c r="G186"/>
  <c r="H186" s="1"/>
  <c r="G185"/>
  <c r="H185" s="1"/>
  <c r="G184"/>
  <c r="H184" s="1"/>
  <c r="G183"/>
  <c r="H183" s="1"/>
  <c r="G182"/>
  <c r="H182" s="1"/>
  <c r="G181"/>
  <c r="H181" s="1"/>
  <c r="G180"/>
  <c r="H180" s="1"/>
  <c r="G179"/>
  <c r="H179" s="1"/>
  <c r="G178"/>
  <c r="H178" s="1"/>
  <c r="G177"/>
  <c r="H177" s="1"/>
  <c r="G176"/>
  <c r="H176" s="1"/>
  <c r="G175"/>
  <c r="H175" s="1"/>
  <c r="G174"/>
  <c r="H174" s="1"/>
  <c r="G173"/>
  <c r="H173" s="1"/>
  <c r="G172"/>
  <c r="H172" s="1"/>
  <c r="G171"/>
  <c r="H171" s="1"/>
  <c r="G170"/>
  <c r="H170" s="1"/>
  <c r="G169"/>
  <c r="H169" s="1"/>
  <c r="G168"/>
  <c r="H168" s="1"/>
  <c r="G167"/>
  <c r="H167" s="1"/>
  <c r="G166"/>
  <c r="H166" s="1"/>
  <c r="G165"/>
  <c r="H165" s="1"/>
  <c r="G164"/>
  <c r="H164" s="1"/>
  <c r="G163"/>
  <c r="H163" s="1"/>
  <c r="G162"/>
  <c r="H162" s="1"/>
  <c r="G161"/>
  <c r="H161" s="1"/>
  <c r="G160"/>
  <c r="H160" s="1"/>
  <c r="G159"/>
  <c r="H159" s="1"/>
  <c r="G158"/>
  <c r="H158" s="1"/>
  <c r="G157"/>
  <c r="H157" s="1"/>
  <c r="G156"/>
  <c r="H156" s="1"/>
  <c r="G155"/>
  <c r="H155" s="1"/>
  <c r="G154"/>
  <c r="H154" s="1"/>
  <c r="G153"/>
  <c r="H153" s="1"/>
  <c r="G152"/>
  <c r="H152" s="1"/>
  <c r="G151"/>
  <c r="H151" s="1"/>
  <c r="G150"/>
  <c r="H150" s="1"/>
  <c r="G149"/>
  <c r="H149" s="1"/>
  <c r="G148"/>
  <c r="H148" s="1"/>
  <c r="G147"/>
  <c r="H147" s="1"/>
  <c r="G146"/>
  <c r="H146" s="1"/>
  <c r="G145"/>
  <c r="H145" s="1"/>
  <c r="G144"/>
  <c r="H144" s="1"/>
  <c r="G143"/>
  <c r="H143" s="1"/>
  <c r="G142"/>
  <c r="H142" s="1"/>
  <c r="G141"/>
  <c r="H141" s="1"/>
  <c r="G140"/>
  <c r="H140" s="1"/>
  <c r="G139"/>
  <c r="H139" s="1"/>
  <c r="G138"/>
  <c r="H138" s="1"/>
  <c r="G137"/>
  <c r="H137" s="1"/>
  <c r="G136"/>
  <c r="H136" s="1"/>
  <c r="G135"/>
  <c r="H135" s="1"/>
  <c r="G134"/>
  <c r="H134" s="1"/>
  <c r="G133"/>
  <c r="H133" s="1"/>
  <c r="G132"/>
  <c r="H132" s="1"/>
  <c r="G131"/>
  <c r="H131" s="1"/>
  <c r="G130"/>
  <c r="H130" s="1"/>
  <c r="G129"/>
  <c r="H129" s="1"/>
  <c r="G128"/>
  <c r="H128" s="1"/>
  <c r="G127"/>
  <c r="H127" s="1"/>
  <c r="G126"/>
  <c r="H126" s="1"/>
  <c r="G125"/>
  <c r="H125" s="1"/>
  <c r="G124"/>
  <c r="H124" s="1"/>
  <c r="G123"/>
  <c r="H123" s="1"/>
  <c r="G122"/>
  <c r="H122" s="1"/>
  <c r="G121"/>
  <c r="H121" s="1"/>
  <c r="G120"/>
  <c r="H120" s="1"/>
  <c r="G119"/>
  <c r="H119" s="1"/>
  <c r="G118"/>
  <c r="H118" s="1"/>
  <c r="G117"/>
  <c r="H117" s="1"/>
  <c r="G116"/>
  <c r="H116" s="1"/>
  <c r="G115"/>
  <c r="H115" s="1"/>
  <c r="G114"/>
  <c r="H114" s="1"/>
  <c r="G113"/>
  <c r="H113" s="1"/>
  <c r="G112"/>
  <c r="H112" s="1"/>
  <c r="G111"/>
  <c r="H111" s="1"/>
  <c r="G110"/>
  <c r="H110" s="1"/>
  <c r="G109"/>
  <c r="H109" s="1"/>
  <c r="G108"/>
  <c r="H108" s="1"/>
  <c r="G107"/>
  <c r="H107" s="1"/>
  <c r="G106"/>
  <c r="H106" s="1"/>
  <c r="G105"/>
  <c r="H105" s="1"/>
  <c r="G104"/>
  <c r="H104" s="1"/>
  <c r="G103"/>
  <c r="H103" s="1"/>
  <c r="G102"/>
  <c r="H102" s="1"/>
  <c r="G101"/>
  <c r="H101" s="1"/>
  <c r="G100"/>
  <c r="H100" s="1"/>
  <c r="G99"/>
  <c r="H99" s="1"/>
  <c r="G98"/>
  <c r="H98" s="1"/>
  <c r="G97"/>
  <c r="H97" s="1"/>
  <c r="G96"/>
  <c r="H96" s="1"/>
  <c r="G95"/>
  <c r="H95" s="1"/>
  <c r="G94"/>
  <c r="H94" s="1"/>
  <c r="G93"/>
  <c r="H93" s="1"/>
  <c r="G92"/>
  <c r="H92" s="1"/>
  <c r="G91"/>
  <c r="H91" s="1"/>
  <c r="G90"/>
  <c r="H90" s="1"/>
  <c r="G89"/>
  <c r="H89" s="1"/>
  <c r="G88"/>
  <c r="H88" s="1"/>
  <c r="G87"/>
  <c r="H87" s="1"/>
  <c r="G86"/>
  <c r="H86" s="1"/>
  <c r="G85"/>
  <c r="H85" s="1"/>
  <c r="G84"/>
  <c r="H84" s="1"/>
  <c r="G83"/>
  <c r="H83" s="1"/>
  <c r="G82"/>
  <c r="H82" s="1"/>
  <c r="G81"/>
  <c r="H81" s="1"/>
  <c r="G80"/>
  <c r="H80" s="1"/>
  <c r="G79"/>
  <c r="H79" s="1"/>
  <c r="G78"/>
  <c r="H78" s="1"/>
  <c r="G77"/>
  <c r="H77" s="1"/>
  <c r="G76"/>
  <c r="H76" s="1"/>
  <c r="G75"/>
  <c r="H75" s="1"/>
  <c r="G74"/>
  <c r="H74" s="1"/>
  <c r="G73"/>
  <c r="H73" s="1"/>
  <c r="G72"/>
  <c r="H72" s="1"/>
  <c r="G71"/>
  <c r="H71" s="1"/>
  <c r="G70"/>
  <c r="H70" s="1"/>
  <c r="G69"/>
  <c r="H69" s="1"/>
  <c r="G68"/>
  <c r="H68" s="1"/>
  <c r="G67"/>
  <c r="H67" s="1"/>
  <c r="G66"/>
  <c r="H66" s="1"/>
  <c r="G65"/>
  <c r="H65" s="1"/>
  <c r="G64"/>
  <c r="H64" s="1"/>
  <c r="G63"/>
  <c r="H63" s="1"/>
  <c r="G62"/>
  <c r="H62" s="1"/>
  <c r="G61"/>
  <c r="H61" s="1"/>
  <c r="G60"/>
  <c r="H60" s="1"/>
  <c r="G59"/>
  <c r="H59" s="1"/>
  <c r="G58"/>
  <c r="H58" s="1"/>
  <c r="G57"/>
  <c r="H57" s="1"/>
  <c r="G56"/>
  <c r="H56" s="1"/>
  <c r="G55"/>
  <c r="H55" s="1"/>
  <c r="G54"/>
  <c r="H54" s="1"/>
  <c r="G53"/>
  <c r="H53" s="1"/>
  <c r="G52"/>
  <c r="H52" s="1"/>
  <c r="G51"/>
  <c r="H51" s="1"/>
  <c r="G50"/>
  <c r="H50" s="1"/>
  <c r="G49"/>
  <c r="H49" s="1"/>
  <c r="G48"/>
  <c r="H48" s="1"/>
  <c r="G47"/>
  <c r="H47" s="1"/>
  <c r="G46"/>
  <c r="H46" s="1"/>
  <c r="G45"/>
  <c r="H45" s="1"/>
  <c r="G44"/>
  <c r="H44" s="1"/>
  <c r="G43"/>
  <c r="H43" s="1"/>
  <c r="G42"/>
  <c r="H42" s="1"/>
  <c r="G41"/>
  <c r="H41" s="1"/>
  <c r="G40"/>
  <c r="H40" s="1"/>
  <c r="G39"/>
  <c r="H39" s="1"/>
  <c r="G38"/>
  <c r="H38" s="1"/>
  <c r="G37"/>
  <c r="H37" s="1"/>
  <c r="G36"/>
  <c r="H36" s="1"/>
  <c r="G35"/>
  <c r="H35" s="1"/>
  <c r="G34"/>
  <c r="H34" s="1"/>
  <c r="G33"/>
  <c r="H33" s="1"/>
  <c r="G32"/>
  <c r="H32" s="1"/>
  <c r="G31"/>
  <c r="H31" s="1"/>
  <c r="G30"/>
  <c r="H30" s="1"/>
  <c r="G29"/>
  <c r="H29" s="1"/>
  <c r="G28"/>
  <c r="H28" s="1"/>
  <c r="G27"/>
  <c r="H27" s="1"/>
  <c r="G26"/>
  <c r="H26" s="1"/>
  <c r="G25"/>
  <c r="H25" s="1"/>
  <c r="G24"/>
  <c r="H24" s="1"/>
  <c r="G23"/>
  <c r="H23" s="1"/>
  <c r="G22"/>
  <c r="H22" s="1"/>
  <c r="G21"/>
  <c r="H21" s="1"/>
  <c r="G20"/>
  <c r="H20" s="1"/>
  <c r="G19"/>
  <c r="H19" s="1"/>
  <c r="G18"/>
  <c r="H18" s="1"/>
  <c r="G17"/>
  <c r="H17" s="1"/>
  <c r="G16"/>
  <c r="H16" s="1"/>
  <c r="G15"/>
  <c r="H15" s="1"/>
  <c r="G14"/>
  <c r="H14" s="1"/>
  <c r="G13"/>
  <c r="H13" s="1"/>
  <c r="G12"/>
  <c r="H12" s="1"/>
  <c r="G11"/>
  <c r="H11" s="1"/>
  <c r="G10"/>
  <c r="H10" s="1"/>
  <c r="G9"/>
  <c r="H9" s="1"/>
  <c r="G8"/>
  <c r="H8" s="1"/>
  <c r="G7"/>
  <c r="H7" s="1"/>
  <c r="G6"/>
  <c r="H6" s="1"/>
  <c r="G5"/>
  <c r="H5" s="1"/>
  <c r="G4"/>
  <c r="H4" s="1"/>
  <c r="F2255"/>
  <c r="I2255" s="1"/>
  <c r="F2254"/>
  <c r="I2254" s="1"/>
  <c r="F2253"/>
  <c r="I2253" s="1"/>
  <c r="F2252"/>
  <c r="I2252" s="1"/>
  <c r="F2251"/>
  <c r="I2251" s="1"/>
  <c r="F2250"/>
  <c r="I2250" s="1"/>
  <c r="F2249"/>
  <c r="I2249" s="1"/>
  <c r="F2248"/>
  <c r="I2248" s="1"/>
  <c r="F2247"/>
  <c r="I2247" s="1"/>
  <c r="F2246"/>
  <c r="I2246" s="1"/>
  <c r="F2245"/>
  <c r="I2245" s="1"/>
  <c r="F2244"/>
  <c r="I2244" s="1"/>
  <c r="F2243"/>
  <c r="I2243" s="1"/>
  <c r="F2242"/>
  <c r="I2242" s="1"/>
  <c r="F2241"/>
  <c r="I2241" s="1"/>
  <c r="F2240"/>
  <c r="I2240" s="1"/>
  <c r="F2239"/>
  <c r="I2239" s="1"/>
  <c r="F2238"/>
  <c r="I2238" s="1"/>
  <c r="F2237"/>
  <c r="I2237" s="1"/>
  <c r="F2236"/>
  <c r="I2236" s="1"/>
  <c r="F2235"/>
  <c r="I2235" s="1"/>
  <c r="F2234"/>
  <c r="I2234" s="1"/>
  <c r="F2233"/>
  <c r="I2233" s="1"/>
  <c r="F2232"/>
  <c r="I2232" s="1"/>
  <c r="F2231"/>
  <c r="I2231" s="1"/>
  <c r="F2230"/>
  <c r="I2230" s="1"/>
  <c r="F2229"/>
  <c r="I2229" s="1"/>
  <c r="F2228"/>
  <c r="I2228" s="1"/>
  <c r="F2227"/>
  <c r="I2227" s="1"/>
  <c r="F2226"/>
  <c r="I2226" s="1"/>
  <c r="F2225"/>
  <c r="I2225" s="1"/>
  <c r="F2224"/>
  <c r="I2224" s="1"/>
  <c r="F2223"/>
  <c r="I2223" s="1"/>
  <c r="F2222"/>
  <c r="I2222" s="1"/>
  <c r="F2221"/>
  <c r="I2221" s="1"/>
  <c r="F2220"/>
  <c r="I2220" s="1"/>
  <c r="F2219"/>
  <c r="I2219" s="1"/>
  <c r="F2218"/>
  <c r="I2218" s="1"/>
  <c r="F2217"/>
  <c r="I2217" s="1"/>
  <c r="F2216"/>
  <c r="I2216" s="1"/>
  <c r="F2215"/>
  <c r="I2215" s="1"/>
  <c r="F2214"/>
  <c r="I2214" s="1"/>
  <c r="F2213"/>
  <c r="I2213" s="1"/>
  <c r="F2212"/>
  <c r="I2212" s="1"/>
  <c r="F2211"/>
  <c r="I2211" s="1"/>
  <c r="F2210"/>
  <c r="I2210" s="1"/>
  <c r="F2209"/>
  <c r="I2209" s="1"/>
  <c r="F2208"/>
  <c r="I2208" s="1"/>
  <c r="F2207"/>
  <c r="I2207" s="1"/>
  <c r="F2206"/>
  <c r="I2206" s="1"/>
  <c r="F2205"/>
  <c r="I2205" s="1"/>
  <c r="F2204"/>
  <c r="I2204" s="1"/>
  <c r="F2203"/>
  <c r="I2203" s="1"/>
  <c r="F2202"/>
  <c r="I2202" s="1"/>
  <c r="F2201"/>
  <c r="I2201" s="1"/>
  <c r="F2200"/>
  <c r="I2200" s="1"/>
  <c r="F2199"/>
  <c r="I2199" s="1"/>
  <c r="F2198"/>
  <c r="I2198" s="1"/>
  <c r="F2197"/>
  <c r="I2197" s="1"/>
  <c r="F2196"/>
  <c r="I2196" s="1"/>
  <c r="F2195"/>
  <c r="I2195" s="1"/>
  <c r="F2194"/>
  <c r="I2194" s="1"/>
  <c r="F2193"/>
  <c r="I2193" s="1"/>
  <c r="F2192"/>
  <c r="I2192" s="1"/>
  <c r="F2191"/>
  <c r="I2191" s="1"/>
  <c r="F2190"/>
  <c r="I2190" s="1"/>
  <c r="F2189"/>
  <c r="I2189" s="1"/>
  <c r="F2188"/>
  <c r="I2188" s="1"/>
  <c r="F2187"/>
  <c r="I2187" s="1"/>
  <c r="F2186"/>
  <c r="I2186" s="1"/>
  <c r="F2185"/>
  <c r="I2185" s="1"/>
  <c r="F2184"/>
  <c r="I2184" s="1"/>
  <c r="F2183"/>
  <c r="I2183" s="1"/>
  <c r="F2182"/>
  <c r="I2182" s="1"/>
  <c r="F2181"/>
  <c r="I2181" s="1"/>
  <c r="F2180"/>
  <c r="I2180" s="1"/>
  <c r="F2179"/>
  <c r="I2179" s="1"/>
  <c r="F2178"/>
  <c r="I2178" s="1"/>
  <c r="F2177"/>
  <c r="I2177" s="1"/>
  <c r="F2176"/>
  <c r="I2176" s="1"/>
  <c r="F2175"/>
  <c r="I2175" s="1"/>
  <c r="F2174"/>
  <c r="I2174" s="1"/>
  <c r="F2173"/>
  <c r="I2173" s="1"/>
  <c r="F2172"/>
  <c r="I2172" s="1"/>
  <c r="F2171"/>
  <c r="I2171" s="1"/>
  <c r="F2170"/>
  <c r="I2170" s="1"/>
  <c r="F2169"/>
  <c r="I2169" s="1"/>
  <c r="F2168"/>
  <c r="I2168" s="1"/>
  <c r="F2167"/>
  <c r="I2167" s="1"/>
  <c r="F2166"/>
  <c r="I2166" s="1"/>
  <c r="F2165"/>
  <c r="I2165" s="1"/>
  <c r="F2164"/>
  <c r="I2164" s="1"/>
  <c r="F2163"/>
  <c r="I2163" s="1"/>
  <c r="F2162"/>
  <c r="I2162" s="1"/>
  <c r="F2161"/>
  <c r="I2161" s="1"/>
  <c r="F2160"/>
  <c r="I2160" s="1"/>
  <c r="F2159"/>
  <c r="I2159" s="1"/>
  <c r="F2158"/>
  <c r="I2158" s="1"/>
  <c r="F2157"/>
  <c r="I2157" s="1"/>
  <c r="F2156"/>
  <c r="I2156" s="1"/>
  <c r="F2155"/>
  <c r="I2155" s="1"/>
  <c r="F2154"/>
  <c r="I2154" s="1"/>
  <c r="F2153"/>
  <c r="I2153" s="1"/>
  <c r="F2152"/>
  <c r="I2152" s="1"/>
  <c r="F2151"/>
  <c r="I2151" s="1"/>
  <c r="F2150"/>
  <c r="I2150" s="1"/>
  <c r="F2149"/>
  <c r="I2149" s="1"/>
  <c r="F2148"/>
  <c r="I2148" s="1"/>
  <c r="F2147"/>
  <c r="I2147" s="1"/>
  <c r="F2146"/>
  <c r="I2146" s="1"/>
  <c r="F2145"/>
  <c r="I2145" s="1"/>
  <c r="F2144"/>
  <c r="I2144" s="1"/>
  <c r="F2143"/>
  <c r="I2143" s="1"/>
  <c r="F2142"/>
  <c r="I2142" s="1"/>
  <c r="F2141"/>
  <c r="I2141" s="1"/>
  <c r="F2140"/>
  <c r="I2140" s="1"/>
  <c r="F2139"/>
  <c r="I2139" s="1"/>
  <c r="F2138"/>
  <c r="I2138" s="1"/>
  <c r="F2137"/>
  <c r="I2137" s="1"/>
  <c r="F2136"/>
  <c r="I2136" s="1"/>
  <c r="F2135"/>
  <c r="I2135" s="1"/>
  <c r="F2134"/>
  <c r="I2134" s="1"/>
  <c r="F2133"/>
  <c r="I2133" s="1"/>
  <c r="F2132"/>
  <c r="I2132" s="1"/>
  <c r="F2131"/>
  <c r="I2131" s="1"/>
  <c r="F2130"/>
  <c r="I2130" s="1"/>
  <c r="F2129"/>
  <c r="I2129" s="1"/>
  <c r="F2128"/>
  <c r="I2128" s="1"/>
  <c r="F2127"/>
  <c r="I2127" s="1"/>
  <c r="F2126"/>
  <c r="I2126" s="1"/>
  <c r="F2125"/>
  <c r="I2125" s="1"/>
  <c r="F2124"/>
  <c r="I2124" s="1"/>
  <c r="F2123"/>
  <c r="I2123" s="1"/>
  <c r="F2122"/>
  <c r="I2122" s="1"/>
  <c r="F2121"/>
  <c r="I2121" s="1"/>
  <c r="F2120"/>
  <c r="I2120" s="1"/>
  <c r="F2119"/>
  <c r="I2119" s="1"/>
  <c r="F2118"/>
  <c r="I2118" s="1"/>
  <c r="F2117"/>
  <c r="I2117" s="1"/>
  <c r="F2116"/>
  <c r="I2116" s="1"/>
  <c r="F2115"/>
  <c r="I2115" s="1"/>
  <c r="F2114"/>
  <c r="I2114" s="1"/>
  <c r="F2113"/>
  <c r="I2113" s="1"/>
  <c r="F2112"/>
  <c r="I2112" s="1"/>
  <c r="F2111"/>
  <c r="I2111" s="1"/>
  <c r="F2110"/>
  <c r="I2110" s="1"/>
  <c r="F2109"/>
  <c r="I2109" s="1"/>
  <c r="F2108"/>
  <c r="I2108" s="1"/>
  <c r="F2107"/>
  <c r="I2107" s="1"/>
  <c r="F2106"/>
  <c r="I2106" s="1"/>
  <c r="F2105"/>
  <c r="I2105" s="1"/>
  <c r="F2104"/>
  <c r="I2104" s="1"/>
  <c r="F2103"/>
  <c r="I2103" s="1"/>
  <c r="F2102"/>
  <c r="I2102" s="1"/>
  <c r="F2101"/>
  <c r="I2101" s="1"/>
  <c r="F2100"/>
  <c r="I2100" s="1"/>
  <c r="F2099"/>
  <c r="I2099" s="1"/>
  <c r="F2098"/>
  <c r="I2098" s="1"/>
  <c r="F2097"/>
  <c r="I2097" s="1"/>
  <c r="F2096"/>
  <c r="I2096" s="1"/>
  <c r="F2095"/>
  <c r="I2095" s="1"/>
  <c r="F2094"/>
  <c r="I2094" s="1"/>
  <c r="F2093"/>
  <c r="I2093" s="1"/>
  <c r="F2092"/>
  <c r="I2092" s="1"/>
  <c r="F2091"/>
  <c r="I2091" s="1"/>
  <c r="F2090"/>
  <c r="I2090" s="1"/>
  <c r="F2089"/>
  <c r="I2089" s="1"/>
  <c r="F2088"/>
  <c r="I2088" s="1"/>
  <c r="F2087"/>
  <c r="I2087" s="1"/>
  <c r="F2086"/>
  <c r="I2086" s="1"/>
  <c r="F2085"/>
  <c r="I2085" s="1"/>
  <c r="F2084"/>
  <c r="I2084" s="1"/>
  <c r="F2083"/>
  <c r="I2083" s="1"/>
  <c r="F2082"/>
  <c r="I2082" s="1"/>
  <c r="F2081"/>
  <c r="I2081" s="1"/>
  <c r="F2080"/>
  <c r="I2080" s="1"/>
  <c r="F2079"/>
  <c r="I2079" s="1"/>
  <c r="F2078"/>
  <c r="I2078" s="1"/>
  <c r="F2077"/>
  <c r="I2077" s="1"/>
  <c r="F2076"/>
  <c r="I2076" s="1"/>
  <c r="F2075"/>
  <c r="I2075" s="1"/>
  <c r="F2074"/>
  <c r="I2074" s="1"/>
  <c r="F2073"/>
  <c r="I2073" s="1"/>
  <c r="F2072"/>
  <c r="I2072" s="1"/>
  <c r="F2071"/>
  <c r="I2071" s="1"/>
  <c r="F2070"/>
  <c r="I2070" s="1"/>
  <c r="F2069"/>
  <c r="I2069" s="1"/>
  <c r="F2068"/>
  <c r="I2068" s="1"/>
  <c r="F2067"/>
  <c r="I2067" s="1"/>
  <c r="F2066"/>
  <c r="I2066" s="1"/>
  <c r="F2065"/>
  <c r="I2065" s="1"/>
  <c r="F2064"/>
  <c r="I2064" s="1"/>
  <c r="F2063"/>
  <c r="I2063" s="1"/>
  <c r="F2062"/>
  <c r="I2062" s="1"/>
  <c r="F2061"/>
  <c r="I2061" s="1"/>
  <c r="F2060"/>
  <c r="I2060" s="1"/>
  <c r="F2059"/>
  <c r="I2059" s="1"/>
  <c r="F2058"/>
  <c r="I2058" s="1"/>
  <c r="F2057"/>
  <c r="I2057" s="1"/>
  <c r="F2056"/>
  <c r="I2056" s="1"/>
  <c r="F2055"/>
  <c r="I2055" s="1"/>
  <c r="F2054"/>
  <c r="I2054" s="1"/>
  <c r="F2053"/>
  <c r="I2053" s="1"/>
  <c r="F2052"/>
  <c r="I2052" s="1"/>
  <c r="F2051"/>
  <c r="I2051" s="1"/>
  <c r="F2050"/>
  <c r="I2050" s="1"/>
  <c r="F2049"/>
  <c r="I2049" s="1"/>
  <c r="F2048"/>
  <c r="I2048" s="1"/>
  <c r="F2047"/>
  <c r="I2047" s="1"/>
  <c r="F2046"/>
  <c r="I2046" s="1"/>
  <c r="F2045"/>
  <c r="I2045" s="1"/>
  <c r="F2044"/>
  <c r="I2044" s="1"/>
  <c r="F2043"/>
  <c r="I2043" s="1"/>
  <c r="F2042"/>
  <c r="I2042" s="1"/>
  <c r="F2041"/>
  <c r="I2041" s="1"/>
  <c r="F2040"/>
  <c r="I2040" s="1"/>
  <c r="F2039"/>
  <c r="I2039" s="1"/>
  <c r="F2038"/>
  <c r="I2038" s="1"/>
  <c r="F2037"/>
  <c r="I2037" s="1"/>
  <c r="F2036"/>
  <c r="I2036" s="1"/>
  <c r="F2035"/>
  <c r="I2035" s="1"/>
  <c r="F2034"/>
  <c r="I2034" s="1"/>
  <c r="F2033"/>
  <c r="I2033" s="1"/>
  <c r="F2032"/>
  <c r="I2032" s="1"/>
  <c r="F2031"/>
  <c r="I2031" s="1"/>
  <c r="F2030"/>
  <c r="I2030" s="1"/>
  <c r="F2029"/>
  <c r="I2029" s="1"/>
  <c r="F2028"/>
  <c r="I2028" s="1"/>
  <c r="F2027"/>
  <c r="I2027" s="1"/>
  <c r="F2026"/>
  <c r="I2026" s="1"/>
  <c r="F2025"/>
  <c r="I2025" s="1"/>
  <c r="F2024"/>
  <c r="I2024" s="1"/>
  <c r="F2023"/>
  <c r="I2023" s="1"/>
  <c r="F2022"/>
  <c r="I2022" s="1"/>
  <c r="F2021"/>
  <c r="I2021" s="1"/>
  <c r="F2020"/>
  <c r="I2020" s="1"/>
  <c r="F2019"/>
  <c r="I2019" s="1"/>
  <c r="F2018"/>
  <c r="I2018" s="1"/>
  <c r="F2017"/>
  <c r="I2017" s="1"/>
  <c r="F2016"/>
  <c r="I2016" s="1"/>
  <c r="F2015"/>
  <c r="I2015" s="1"/>
  <c r="F2014"/>
  <c r="I2014" s="1"/>
  <c r="F2013"/>
  <c r="I2013" s="1"/>
  <c r="F2012"/>
  <c r="I2012" s="1"/>
  <c r="F2011"/>
  <c r="I2011" s="1"/>
  <c r="F2010"/>
  <c r="I2010" s="1"/>
  <c r="F2009"/>
  <c r="I2009" s="1"/>
  <c r="F2008"/>
  <c r="I2008" s="1"/>
  <c r="F2007"/>
  <c r="I2007" s="1"/>
  <c r="F2006"/>
  <c r="I2006" s="1"/>
  <c r="F2005"/>
  <c r="I2005" s="1"/>
  <c r="F2004"/>
  <c r="I2004" s="1"/>
  <c r="F2003"/>
  <c r="I2003" s="1"/>
  <c r="F2002"/>
  <c r="I2002" s="1"/>
  <c r="F2001"/>
  <c r="I2001" s="1"/>
  <c r="F2000"/>
  <c r="I2000" s="1"/>
  <c r="F1999"/>
  <c r="I1999" s="1"/>
  <c r="F1998"/>
  <c r="I1998" s="1"/>
  <c r="F1997"/>
  <c r="I1997" s="1"/>
  <c r="F1996"/>
  <c r="I1996" s="1"/>
  <c r="F1995"/>
  <c r="I1995" s="1"/>
  <c r="F1994"/>
  <c r="I1994" s="1"/>
  <c r="F1993"/>
  <c r="I1993" s="1"/>
  <c r="F1992"/>
  <c r="I1992" s="1"/>
  <c r="F1991"/>
  <c r="I1991" s="1"/>
  <c r="F1990"/>
  <c r="I1990" s="1"/>
  <c r="F1989"/>
  <c r="I1989" s="1"/>
  <c r="F1988"/>
  <c r="I1988" s="1"/>
  <c r="F1987"/>
  <c r="I1987" s="1"/>
  <c r="F1986"/>
  <c r="I1986" s="1"/>
  <c r="F1985"/>
  <c r="I1985" s="1"/>
  <c r="F1984"/>
  <c r="I1984" s="1"/>
  <c r="F1983"/>
  <c r="I1983" s="1"/>
  <c r="F1982"/>
  <c r="I1982" s="1"/>
  <c r="F1981"/>
  <c r="I1981" s="1"/>
  <c r="F1980"/>
  <c r="I1980" s="1"/>
  <c r="F1979"/>
  <c r="I1979" s="1"/>
  <c r="F1978"/>
  <c r="I1978" s="1"/>
  <c r="F1977"/>
  <c r="I1977" s="1"/>
  <c r="F1976"/>
  <c r="I1976" s="1"/>
  <c r="F1975"/>
  <c r="I1975" s="1"/>
  <c r="F1974"/>
  <c r="I1974" s="1"/>
  <c r="F1973"/>
  <c r="I1973" s="1"/>
  <c r="F1972"/>
  <c r="I1972" s="1"/>
  <c r="F1971"/>
  <c r="I1971" s="1"/>
  <c r="F1970"/>
  <c r="I1970" s="1"/>
  <c r="F1969"/>
  <c r="I1969" s="1"/>
  <c r="F1968"/>
  <c r="I1968" s="1"/>
  <c r="F1967"/>
  <c r="I1967" s="1"/>
  <c r="F1966"/>
  <c r="I1966" s="1"/>
  <c r="F1965"/>
  <c r="I1965" s="1"/>
  <c r="F1964"/>
  <c r="I1964" s="1"/>
  <c r="F1963"/>
  <c r="I1963" s="1"/>
  <c r="F1962"/>
  <c r="I1962" s="1"/>
  <c r="F1961"/>
  <c r="I1961" s="1"/>
  <c r="F1960"/>
  <c r="I1960" s="1"/>
  <c r="F1959"/>
  <c r="I1959" s="1"/>
  <c r="F1958"/>
  <c r="I1958" s="1"/>
  <c r="F1957"/>
  <c r="I1957" s="1"/>
  <c r="F1956"/>
  <c r="I1956" s="1"/>
  <c r="F1955"/>
  <c r="I1955" s="1"/>
  <c r="F1954"/>
  <c r="I1954" s="1"/>
  <c r="F1953"/>
  <c r="I1953" s="1"/>
  <c r="F1952"/>
  <c r="I1952" s="1"/>
  <c r="F1951"/>
  <c r="I1951" s="1"/>
  <c r="F1950"/>
  <c r="I1950" s="1"/>
  <c r="F1949"/>
  <c r="I1949" s="1"/>
  <c r="F1948"/>
  <c r="I1948" s="1"/>
  <c r="F1947"/>
  <c r="I1947" s="1"/>
  <c r="F1946"/>
  <c r="I1946" s="1"/>
  <c r="F1945"/>
  <c r="I1945" s="1"/>
  <c r="F1944"/>
  <c r="I1944" s="1"/>
  <c r="F1943"/>
  <c r="I1943" s="1"/>
  <c r="F1942"/>
  <c r="I1942" s="1"/>
  <c r="F1941"/>
  <c r="I1941" s="1"/>
  <c r="F1940"/>
  <c r="I1940" s="1"/>
  <c r="F1939"/>
  <c r="I1939" s="1"/>
  <c r="F1938"/>
  <c r="I1938" s="1"/>
  <c r="F1937"/>
  <c r="I1937" s="1"/>
  <c r="F1936"/>
  <c r="I1936" s="1"/>
  <c r="F1935"/>
  <c r="I1935" s="1"/>
  <c r="F1934"/>
  <c r="I1934" s="1"/>
  <c r="F1933"/>
  <c r="I1933" s="1"/>
  <c r="F1932"/>
  <c r="I1932" s="1"/>
  <c r="F1931"/>
  <c r="I1931" s="1"/>
  <c r="F1930"/>
  <c r="I1930" s="1"/>
  <c r="F1929"/>
  <c r="I1929" s="1"/>
  <c r="F1928"/>
  <c r="I1928" s="1"/>
  <c r="F1927"/>
  <c r="I1927" s="1"/>
  <c r="F1926"/>
  <c r="I1926" s="1"/>
  <c r="F1925"/>
  <c r="I1925" s="1"/>
  <c r="F1924"/>
  <c r="I1924" s="1"/>
  <c r="F1923"/>
  <c r="I1923" s="1"/>
  <c r="F1922"/>
  <c r="I1922" s="1"/>
  <c r="F1921"/>
  <c r="I1921" s="1"/>
  <c r="F1920"/>
  <c r="I1920" s="1"/>
  <c r="F1919"/>
  <c r="I1919" s="1"/>
  <c r="F1918"/>
  <c r="I1918" s="1"/>
  <c r="F1917"/>
  <c r="I1917" s="1"/>
  <c r="F1916"/>
  <c r="I1916" s="1"/>
  <c r="F1915"/>
  <c r="I1915" s="1"/>
  <c r="F1914"/>
  <c r="I1914" s="1"/>
  <c r="F1913"/>
  <c r="I1913" s="1"/>
  <c r="F1912"/>
  <c r="I1912" s="1"/>
  <c r="F1911"/>
  <c r="I1911" s="1"/>
  <c r="F1910"/>
  <c r="I1910" s="1"/>
  <c r="F1909"/>
  <c r="I1909" s="1"/>
  <c r="F1908"/>
  <c r="I1908" s="1"/>
  <c r="F1907"/>
  <c r="I1907" s="1"/>
  <c r="F1906"/>
  <c r="I1906" s="1"/>
  <c r="F1905"/>
  <c r="I1905" s="1"/>
  <c r="F1904"/>
  <c r="I1904" s="1"/>
  <c r="F1903"/>
  <c r="I1903" s="1"/>
  <c r="F1902"/>
  <c r="I1902" s="1"/>
  <c r="F1901"/>
  <c r="I1901" s="1"/>
  <c r="F1900"/>
  <c r="I1900" s="1"/>
  <c r="F1899"/>
  <c r="I1899" s="1"/>
  <c r="F1898"/>
  <c r="I1898" s="1"/>
  <c r="F1897"/>
  <c r="I1897" s="1"/>
  <c r="F1896"/>
  <c r="I1896" s="1"/>
  <c r="F1895"/>
  <c r="I1895" s="1"/>
  <c r="F1894"/>
  <c r="I1894" s="1"/>
  <c r="F1893"/>
  <c r="I1893" s="1"/>
  <c r="F1892"/>
  <c r="I1892" s="1"/>
  <c r="F1891"/>
  <c r="I1891" s="1"/>
  <c r="F1890"/>
  <c r="I1890" s="1"/>
  <c r="F1889"/>
  <c r="I1889" s="1"/>
  <c r="F1888"/>
  <c r="I1888" s="1"/>
  <c r="F1887"/>
  <c r="I1887" s="1"/>
  <c r="F1886"/>
  <c r="I1886" s="1"/>
  <c r="F1885"/>
  <c r="I1885" s="1"/>
  <c r="F1884"/>
  <c r="I1884" s="1"/>
  <c r="F1883"/>
  <c r="I1883" s="1"/>
  <c r="F1882"/>
  <c r="I1882" s="1"/>
  <c r="F1881"/>
  <c r="I1881" s="1"/>
  <c r="F1880"/>
  <c r="I1880" s="1"/>
  <c r="F1879"/>
  <c r="I1879" s="1"/>
  <c r="F1878"/>
  <c r="I1878" s="1"/>
  <c r="F1877"/>
  <c r="I1877" s="1"/>
  <c r="F1876"/>
  <c r="I1876" s="1"/>
  <c r="F1875"/>
  <c r="I1875" s="1"/>
  <c r="F1874"/>
  <c r="I1874" s="1"/>
  <c r="F1873"/>
  <c r="I1873" s="1"/>
  <c r="F1872"/>
  <c r="I1872" s="1"/>
  <c r="F1871"/>
  <c r="I1871" s="1"/>
  <c r="F1870"/>
  <c r="I1870" s="1"/>
  <c r="F1869"/>
  <c r="I1869" s="1"/>
  <c r="F1868"/>
  <c r="I1868" s="1"/>
  <c r="F1867"/>
  <c r="I1867" s="1"/>
  <c r="F1866"/>
  <c r="I1866" s="1"/>
  <c r="F1865"/>
  <c r="I1865" s="1"/>
  <c r="F1864"/>
  <c r="I1864" s="1"/>
  <c r="F1863"/>
  <c r="I1863" s="1"/>
  <c r="F1862"/>
  <c r="I1862" s="1"/>
  <c r="F1861"/>
  <c r="I1861" s="1"/>
  <c r="F1860"/>
  <c r="I1860" s="1"/>
  <c r="F1859"/>
  <c r="I1859" s="1"/>
  <c r="F1858"/>
  <c r="I1858" s="1"/>
  <c r="F1857"/>
  <c r="I1857" s="1"/>
  <c r="F1856"/>
  <c r="I1856" s="1"/>
  <c r="F1855"/>
  <c r="I1855" s="1"/>
  <c r="F1854"/>
  <c r="I1854" s="1"/>
  <c r="F1853"/>
  <c r="I1853" s="1"/>
  <c r="F1852"/>
  <c r="I1852" s="1"/>
  <c r="F1851"/>
  <c r="I1851" s="1"/>
  <c r="F1850"/>
  <c r="I1850" s="1"/>
  <c r="F1849"/>
  <c r="I1849" s="1"/>
  <c r="F1848"/>
  <c r="I1848" s="1"/>
  <c r="F1847"/>
  <c r="I1847" s="1"/>
  <c r="F1846"/>
  <c r="I1846" s="1"/>
  <c r="F1845"/>
  <c r="I1845" s="1"/>
  <c r="F1844"/>
  <c r="I1844" s="1"/>
  <c r="F1843"/>
  <c r="I1843" s="1"/>
  <c r="F1842"/>
  <c r="I1842" s="1"/>
  <c r="F1841"/>
  <c r="I1841" s="1"/>
  <c r="F1840"/>
  <c r="I1840" s="1"/>
  <c r="F1839"/>
  <c r="I1839" s="1"/>
  <c r="F1838"/>
  <c r="I1838" s="1"/>
  <c r="F1837"/>
  <c r="I1837" s="1"/>
  <c r="F1836"/>
  <c r="I1836" s="1"/>
  <c r="F1835"/>
  <c r="I1835" s="1"/>
  <c r="F1834"/>
  <c r="I1834" s="1"/>
  <c r="F1833"/>
  <c r="I1833" s="1"/>
  <c r="F1832"/>
  <c r="I1832" s="1"/>
  <c r="F1831"/>
  <c r="I1831" s="1"/>
  <c r="F1830"/>
  <c r="I1830" s="1"/>
  <c r="F1829"/>
  <c r="I1829" s="1"/>
  <c r="F1828"/>
  <c r="I1828" s="1"/>
  <c r="F1827"/>
  <c r="I1827" s="1"/>
  <c r="F1826"/>
  <c r="I1826" s="1"/>
  <c r="F1825"/>
  <c r="I1825" s="1"/>
  <c r="F1824"/>
  <c r="I1824" s="1"/>
  <c r="F1823"/>
  <c r="I1823" s="1"/>
  <c r="F1822"/>
  <c r="I1822" s="1"/>
  <c r="F1821"/>
  <c r="I1821" s="1"/>
  <c r="F1820"/>
  <c r="I1820" s="1"/>
  <c r="F1819"/>
  <c r="I1819" s="1"/>
  <c r="F1818"/>
  <c r="I1818" s="1"/>
  <c r="F1817"/>
  <c r="I1817" s="1"/>
  <c r="F1816"/>
  <c r="I1816" s="1"/>
  <c r="F1815"/>
  <c r="I1815" s="1"/>
  <c r="F1814"/>
  <c r="I1814" s="1"/>
  <c r="F1813"/>
  <c r="I1813" s="1"/>
  <c r="F1812"/>
  <c r="I1812" s="1"/>
  <c r="F1811"/>
  <c r="I1811" s="1"/>
  <c r="F1810"/>
  <c r="I1810" s="1"/>
  <c r="F1809"/>
  <c r="I1809" s="1"/>
  <c r="F1808"/>
  <c r="I1808" s="1"/>
  <c r="F1807"/>
  <c r="I1807" s="1"/>
  <c r="F1806"/>
  <c r="I1806" s="1"/>
  <c r="F1805"/>
  <c r="I1805" s="1"/>
  <c r="F1804"/>
  <c r="I1804" s="1"/>
  <c r="F1803"/>
  <c r="I1803" s="1"/>
  <c r="F1802"/>
  <c r="I1802" s="1"/>
  <c r="F1801"/>
  <c r="I1801" s="1"/>
  <c r="F1800"/>
  <c r="I1800" s="1"/>
  <c r="F1799"/>
  <c r="I1799" s="1"/>
  <c r="F1798"/>
  <c r="I1798" s="1"/>
  <c r="F1797"/>
  <c r="I1797" s="1"/>
  <c r="F1796"/>
  <c r="I1796" s="1"/>
  <c r="F1795"/>
  <c r="I1795" s="1"/>
  <c r="F1794"/>
  <c r="I1794" s="1"/>
  <c r="F1793"/>
  <c r="I1793" s="1"/>
  <c r="F1792"/>
  <c r="I1792" s="1"/>
  <c r="F1791"/>
  <c r="I1791" s="1"/>
  <c r="F1790"/>
  <c r="I1790" s="1"/>
  <c r="F1789"/>
  <c r="I1789" s="1"/>
  <c r="F1788"/>
  <c r="I1788" s="1"/>
  <c r="F1787"/>
  <c r="I1787" s="1"/>
  <c r="F1786"/>
  <c r="I1786" s="1"/>
  <c r="F1785"/>
  <c r="I1785" s="1"/>
  <c r="F1784"/>
  <c r="I1784" s="1"/>
  <c r="F1783"/>
  <c r="I1783" s="1"/>
  <c r="F1782"/>
  <c r="I1782" s="1"/>
  <c r="F1781"/>
  <c r="I1781" s="1"/>
  <c r="F1780"/>
  <c r="I1780" s="1"/>
  <c r="F1779"/>
  <c r="I1779" s="1"/>
  <c r="F1778"/>
  <c r="I1778" s="1"/>
  <c r="F1777"/>
  <c r="I1777" s="1"/>
  <c r="F1776"/>
  <c r="I1776" s="1"/>
  <c r="F1775"/>
  <c r="I1775" s="1"/>
  <c r="F1774"/>
  <c r="I1774" s="1"/>
  <c r="F1773"/>
  <c r="I1773" s="1"/>
  <c r="F1772"/>
  <c r="I1772" s="1"/>
  <c r="F1771"/>
  <c r="I1771" s="1"/>
  <c r="F1770"/>
  <c r="I1770" s="1"/>
  <c r="F1769"/>
  <c r="I1769" s="1"/>
  <c r="F1768"/>
  <c r="I1768" s="1"/>
  <c r="F1767"/>
  <c r="I1767" s="1"/>
  <c r="F1766"/>
  <c r="I1766" s="1"/>
  <c r="F1765"/>
  <c r="I1765" s="1"/>
  <c r="F1764"/>
  <c r="I1764" s="1"/>
  <c r="F1763"/>
  <c r="I1763" s="1"/>
  <c r="F1762"/>
  <c r="I1762" s="1"/>
  <c r="F1761"/>
  <c r="I1761" s="1"/>
  <c r="F1760"/>
  <c r="I1760" s="1"/>
  <c r="F1759"/>
  <c r="I1759" s="1"/>
  <c r="F1758"/>
  <c r="I1758" s="1"/>
  <c r="F1757"/>
  <c r="I1757" s="1"/>
  <c r="F1756"/>
  <c r="I1756" s="1"/>
  <c r="F1755"/>
  <c r="I1755" s="1"/>
  <c r="F1754"/>
  <c r="I1754" s="1"/>
  <c r="F1753"/>
  <c r="I1753" s="1"/>
  <c r="F1752"/>
  <c r="I1752" s="1"/>
  <c r="F1751"/>
  <c r="I1751" s="1"/>
  <c r="F1750"/>
  <c r="I1750" s="1"/>
  <c r="F1749"/>
  <c r="I1749" s="1"/>
  <c r="F1748"/>
  <c r="I1748" s="1"/>
  <c r="F1747"/>
  <c r="I1747" s="1"/>
  <c r="F1746"/>
  <c r="I1746" s="1"/>
  <c r="F1745"/>
  <c r="I1745" s="1"/>
  <c r="F1744"/>
  <c r="I1744" s="1"/>
  <c r="F1743"/>
  <c r="I1743" s="1"/>
  <c r="F1742"/>
  <c r="I1742" s="1"/>
  <c r="F1741"/>
  <c r="I1741" s="1"/>
  <c r="F1740"/>
  <c r="I1740" s="1"/>
  <c r="F1739"/>
  <c r="I1739" s="1"/>
  <c r="F1738"/>
  <c r="I1738" s="1"/>
  <c r="F1737"/>
  <c r="I1737" s="1"/>
  <c r="F1736"/>
  <c r="I1736" s="1"/>
  <c r="F1735"/>
  <c r="I1735" s="1"/>
  <c r="F1734"/>
  <c r="I1734" s="1"/>
  <c r="F1733"/>
  <c r="I1733" s="1"/>
  <c r="F1732"/>
  <c r="I1732" s="1"/>
  <c r="F1731"/>
  <c r="I1731" s="1"/>
  <c r="F1730"/>
  <c r="I1730" s="1"/>
  <c r="F1729"/>
  <c r="I1729" s="1"/>
  <c r="F1728"/>
  <c r="I1728" s="1"/>
  <c r="F1727"/>
  <c r="I1727" s="1"/>
  <c r="F1726"/>
  <c r="I1726" s="1"/>
  <c r="F1725"/>
  <c r="I1725" s="1"/>
  <c r="F1724"/>
  <c r="I1724" s="1"/>
  <c r="F1723"/>
  <c r="I1723" s="1"/>
  <c r="F1722"/>
  <c r="I1722" s="1"/>
  <c r="F1721"/>
  <c r="I1721" s="1"/>
  <c r="F1720"/>
  <c r="I1720" s="1"/>
  <c r="F1719"/>
  <c r="I1719" s="1"/>
  <c r="F1718"/>
  <c r="I1718" s="1"/>
  <c r="F1717"/>
  <c r="I1717" s="1"/>
  <c r="F1716"/>
  <c r="I1716" s="1"/>
  <c r="F1715"/>
  <c r="I1715" s="1"/>
  <c r="F1714"/>
  <c r="I1714" s="1"/>
  <c r="F1713"/>
  <c r="I1713" s="1"/>
  <c r="F1712"/>
  <c r="I1712" s="1"/>
  <c r="F1711"/>
  <c r="I1711" s="1"/>
  <c r="F1710"/>
  <c r="I1710" s="1"/>
  <c r="F1709"/>
  <c r="I1709" s="1"/>
  <c r="F1708"/>
  <c r="I1708" s="1"/>
  <c r="F1707"/>
  <c r="I1707" s="1"/>
  <c r="F1706"/>
  <c r="I1706" s="1"/>
  <c r="F1705"/>
  <c r="I1705" s="1"/>
  <c r="F1704"/>
  <c r="I1704" s="1"/>
  <c r="F1703"/>
  <c r="I1703" s="1"/>
  <c r="F1702"/>
  <c r="I1702" s="1"/>
  <c r="F1701"/>
  <c r="I1701" s="1"/>
  <c r="F1700"/>
  <c r="I1700" s="1"/>
  <c r="F1699"/>
  <c r="I1699" s="1"/>
  <c r="F1698"/>
  <c r="I1698" s="1"/>
  <c r="F1697"/>
  <c r="I1697" s="1"/>
  <c r="F1696"/>
  <c r="I1696" s="1"/>
  <c r="F1695"/>
  <c r="I1695" s="1"/>
  <c r="F1694"/>
  <c r="I1694" s="1"/>
  <c r="F1693"/>
  <c r="I1693" s="1"/>
  <c r="F1692"/>
  <c r="I1692" s="1"/>
  <c r="F1691"/>
  <c r="I1691" s="1"/>
  <c r="F1690"/>
  <c r="I1690" s="1"/>
  <c r="F1689"/>
  <c r="I1689" s="1"/>
  <c r="F1688"/>
  <c r="I1688" s="1"/>
  <c r="F1687"/>
  <c r="I1687" s="1"/>
  <c r="F1686"/>
  <c r="I1686" s="1"/>
  <c r="F1685"/>
  <c r="I1685" s="1"/>
  <c r="F1684"/>
  <c r="I1684" s="1"/>
  <c r="F1683"/>
  <c r="I1683" s="1"/>
  <c r="F1682"/>
  <c r="I1682" s="1"/>
  <c r="F1681"/>
  <c r="I1681" s="1"/>
  <c r="F1680"/>
  <c r="I1680" s="1"/>
  <c r="F1679"/>
  <c r="I1679" s="1"/>
  <c r="F1678"/>
  <c r="I1678" s="1"/>
  <c r="F1677"/>
  <c r="I1677" s="1"/>
  <c r="F1676"/>
  <c r="I1676" s="1"/>
  <c r="F1675"/>
  <c r="I1675" s="1"/>
  <c r="F1674"/>
  <c r="I1674" s="1"/>
  <c r="F1673"/>
  <c r="I1673" s="1"/>
  <c r="F1672"/>
  <c r="I1672" s="1"/>
  <c r="F1671"/>
  <c r="I1671" s="1"/>
  <c r="F1670"/>
  <c r="I1670" s="1"/>
  <c r="F1669"/>
  <c r="I1669" s="1"/>
  <c r="F1668"/>
  <c r="I1668" s="1"/>
  <c r="F1667"/>
  <c r="I1667" s="1"/>
  <c r="F1666"/>
  <c r="I1666" s="1"/>
  <c r="F1665"/>
  <c r="I1665" s="1"/>
  <c r="F1664"/>
  <c r="I1664" s="1"/>
  <c r="F1663"/>
  <c r="I1663" s="1"/>
  <c r="F1662"/>
  <c r="I1662" s="1"/>
  <c r="F1661"/>
  <c r="I1661" s="1"/>
  <c r="F1660"/>
  <c r="I1660" s="1"/>
  <c r="F1659"/>
  <c r="I1659" s="1"/>
  <c r="F1658"/>
  <c r="I1658" s="1"/>
  <c r="F1657"/>
  <c r="I1657" s="1"/>
  <c r="F1656"/>
  <c r="I1656" s="1"/>
  <c r="F1655"/>
  <c r="I1655" s="1"/>
  <c r="F1654"/>
  <c r="I1654" s="1"/>
  <c r="F1653"/>
  <c r="I1653" s="1"/>
  <c r="F1652"/>
  <c r="I1652" s="1"/>
  <c r="F1651"/>
  <c r="I1651" s="1"/>
  <c r="F1650"/>
  <c r="I1650" s="1"/>
  <c r="F1649"/>
  <c r="I1649" s="1"/>
  <c r="F1648"/>
  <c r="I1648" s="1"/>
  <c r="F1647"/>
  <c r="I1647" s="1"/>
  <c r="F1646"/>
  <c r="I1646" s="1"/>
  <c r="F1645"/>
  <c r="I1645" s="1"/>
  <c r="F1644"/>
  <c r="I1644" s="1"/>
  <c r="F1643"/>
  <c r="I1643" s="1"/>
  <c r="F1642"/>
  <c r="I1642" s="1"/>
  <c r="F1641"/>
  <c r="I1641" s="1"/>
  <c r="F1640"/>
  <c r="I1640" s="1"/>
  <c r="F1639"/>
  <c r="I1639" s="1"/>
  <c r="F1638"/>
  <c r="I1638" s="1"/>
  <c r="F1637"/>
  <c r="I1637" s="1"/>
  <c r="F1636"/>
  <c r="I1636" s="1"/>
  <c r="F1635"/>
  <c r="I1635" s="1"/>
  <c r="F1634"/>
  <c r="I1634" s="1"/>
  <c r="F1633"/>
  <c r="I1633" s="1"/>
  <c r="F1632"/>
  <c r="I1632" s="1"/>
  <c r="F1631"/>
  <c r="I1631" s="1"/>
  <c r="F1630"/>
  <c r="I1630" s="1"/>
  <c r="F1629"/>
  <c r="I1629" s="1"/>
  <c r="F1628"/>
  <c r="I1628" s="1"/>
  <c r="F1627"/>
  <c r="I1627" s="1"/>
  <c r="F1626"/>
  <c r="I1626" s="1"/>
  <c r="F1625"/>
  <c r="I1625" s="1"/>
  <c r="F1624"/>
  <c r="I1624" s="1"/>
  <c r="F1623"/>
  <c r="I1623" s="1"/>
  <c r="F1622"/>
  <c r="I1622" s="1"/>
  <c r="F1621"/>
  <c r="I1621" s="1"/>
  <c r="F1620"/>
  <c r="I1620" s="1"/>
  <c r="F1619"/>
  <c r="I1619" s="1"/>
  <c r="F1618"/>
  <c r="I1618" s="1"/>
  <c r="F1617"/>
  <c r="I1617" s="1"/>
  <c r="F1616"/>
  <c r="I1616" s="1"/>
  <c r="F1615"/>
  <c r="I1615" s="1"/>
  <c r="F1614"/>
  <c r="I1614" s="1"/>
  <c r="F1613"/>
  <c r="I1613" s="1"/>
  <c r="F1612"/>
  <c r="I1612" s="1"/>
  <c r="F1611"/>
  <c r="I1611" s="1"/>
  <c r="F1610"/>
  <c r="I1610" s="1"/>
  <c r="F1609"/>
  <c r="I1609" s="1"/>
  <c r="F1608"/>
  <c r="I1608" s="1"/>
  <c r="F1607"/>
  <c r="I1607" s="1"/>
  <c r="F1606"/>
  <c r="I1606" s="1"/>
  <c r="F1605"/>
  <c r="I1605" s="1"/>
  <c r="F1604"/>
  <c r="I1604" s="1"/>
  <c r="F1603"/>
  <c r="I1603" s="1"/>
  <c r="F1602"/>
  <c r="I1602" s="1"/>
  <c r="F1601"/>
  <c r="I1601" s="1"/>
  <c r="F1600"/>
  <c r="I1600" s="1"/>
  <c r="F1599"/>
  <c r="I1599" s="1"/>
  <c r="F1598"/>
  <c r="I1598" s="1"/>
  <c r="F1597"/>
  <c r="I1597" s="1"/>
  <c r="F1596"/>
  <c r="I1596" s="1"/>
  <c r="F1595"/>
  <c r="I1595" s="1"/>
  <c r="F1594"/>
  <c r="I1594" s="1"/>
  <c r="F1593"/>
  <c r="I1593" s="1"/>
  <c r="F1592"/>
  <c r="I1592" s="1"/>
  <c r="F1591"/>
  <c r="I1591" s="1"/>
  <c r="F1590"/>
  <c r="I1590" s="1"/>
  <c r="F1589"/>
  <c r="I1589" s="1"/>
  <c r="F1588"/>
  <c r="I1588" s="1"/>
  <c r="F1587"/>
  <c r="I1587" s="1"/>
  <c r="F1586"/>
  <c r="I1586" s="1"/>
  <c r="F1585"/>
  <c r="I1585" s="1"/>
  <c r="F1584"/>
  <c r="I1584" s="1"/>
  <c r="F1583"/>
  <c r="I1583" s="1"/>
  <c r="F1582"/>
  <c r="I1582" s="1"/>
  <c r="F1581"/>
  <c r="I1581" s="1"/>
  <c r="F1580"/>
  <c r="I1580" s="1"/>
  <c r="F1579"/>
  <c r="I1579" s="1"/>
  <c r="F1578"/>
  <c r="I1578" s="1"/>
  <c r="F1577"/>
  <c r="I1577" s="1"/>
  <c r="F1576"/>
  <c r="I1576" s="1"/>
  <c r="F1575"/>
  <c r="I1575" s="1"/>
  <c r="F1574"/>
  <c r="I1574" s="1"/>
  <c r="F1573"/>
  <c r="I1573" s="1"/>
  <c r="F1572"/>
  <c r="I1572" s="1"/>
  <c r="F1571"/>
  <c r="I1571" s="1"/>
  <c r="F1570"/>
  <c r="I1570" s="1"/>
  <c r="F1569"/>
  <c r="I1569" s="1"/>
  <c r="F1568"/>
  <c r="I1568" s="1"/>
  <c r="F1567"/>
  <c r="I1567" s="1"/>
  <c r="F1566"/>
  <c r="I1566" s="1"/>
  <c r="F1565"/>
  <c r="I1565" s="1"/>
  <c r="F1564"/>
  <c r="I1564" s="1"/>
  <c r="F1563"/>
  <c r="I1563" s="1"/>
  <c r="F1562"/>
  <c r="I1562" s="1"/>
  <c r="F1561"/>
  <c r="I1561" s="1"/>
  <c r="F1560"/>
  <c r="I1560" s="1"/>
  <c r="F1559"/>
  <c r="I1559" s="1"/>
  <c r="F1558"/>
  <c r="I1558" s="1"/>
  <c r="F1557"/>
  <c r="I1557" s="1"/>
  <c r="F1556"/>
  <c r="I1556" s="1"/>
  <c r="F1555"/>
  <c r="I1555" s="1"/>
  <c r="F1554"/>
  <c r="I1554" s="1"/>
  <c r="F1553"/>
  <c r="I1553" s="1"/>
  <c r="F1552"/>
  <c r="I1552" s="1"/>
  <c r="F1551"/>
  <c r="I1551" s="1"/>
  <c r="F1550"/>
  <c r="I1550" s="1"/>
  <c r="F1549"/>
  <c r="I1549" s="1"/>
  <c r="F1548"/>
  <c r="I1548" s="1"/>
  <c r="F1547"/>
  <c r="I1547" s="1"/>
  <c r="F1546"/>
  <c r="I1546" s="1"/>
  <c r="F1545"/>
  <c r="I1545" s="1"/>
  <c r="F1544"/>
  <c r="I1544" s="1"/>
  <c r="F1543"/>
  <c r="I1543" s="1"/>
  <c r="F1542"/>
  <c r="I1542" s="1"/>
  <c r="F1541"/>
  <c r="I1541" s="1"/>
  <c r="F1540"/>
  <c r="I1540" s="1"/>
  <c r="F1539"/>
  <c r="I1539" s="1"/>
  <c r="F1538"/>
  <c r="I1538" s="1"/>
  <c r="F1537"/>
  <c r="I1537" s="1"/>
  <c r="F1536"/>
  <c r="I1536" s="1"/>
  <c r="F1535"/>
  <c r="I1535" s="1"/>
  <c r="F1534"/>
  <c r="I1534" s="1"/>
  <c r="F1533"/>
  <c r="I1533" s="1"/>
  <c r="F1532"/>
  <c r="I1532" s="1"/>
  <c r="F1531"/>
  <c r="I1531" s="1"/>
  <c r="F1530"/>
  <c r="I1530" s="1"/>
  <c r="F1529"/>
  <c r="I1529" s="1"/>
  <c r="F1528"/>
  <c r="I1528" s="1"/>
  <c r="F1527"/>
  <c r="I1527" s="1"/>
  <c r="F1526"/>
  <c r="I1526" s="1"/>
  <c r="F1525"/>
  <c r="I1525" s="1"/>
  <c r="F1524"/>
  <c r="I1524" s="1"/>
  <c r="F1523"/>
  <c r="I1523" s="1"/>
  <c r="F1522"/>
  <c r="I1522" s="1"/>
  <c r="F1521"/>
  <c r="I1521" s="1"/>
  <c r="F1520"/>
  <c r="I1520" s="1"/>
  <c r="F1519"/>
  <c r="I1519" s="1"/>
  <c r="F1518"/>
  <c r="I1518" s="1"/>
  <c r="F1517"/>
  <c r="I1517" s="1"/>
  <c r="F1516"/>
  <c r="I1516" s="1"/>
  <c r="F1515"/>
  <c r="I1515" s="1"/>
  <c r="F1514"/>
  <c r="I1514" s="1"/>
  <c r="F1513"/>
  <c r="I1513" s="1"/>
  <c r="F1512"/>
  <c r="I1512" s="1"/>
  <c r="F1511"/>
  <c r="I1511" s="1"/>
  <c r="F1510"/>
  <c r="I1510" s="1"/>
  <c r="F1509"/>
  <c r="I1509" s="1"/>
  <c r="F1508"/>
  <c r="I1508" s="1"/>
  <c r="F1507"/>
  <c r="I1507" s="1"/>
  <c r="F1506"/>
  <c r="I1506" s="1"/>
  <c r="F1505"/>
  <c r="I1505" s="1"/>
  <c r="F1504"/>
  <c r="I1504" s="1"/>
  <c r="F1503"/>
  <c r="I1503" s="1"/>
  <c r="F1502"/>
  <c r="I1502" s="1"/>
  <c r="F1501"/>
  <c r="I1501" s="1"/>
  <c r="F1500"/>
  <c r="I1500" s="1"/>
  <c r="F1499"/>
  <c r="I1499" s="1"/>
  <c r="F1498"/>
  <c r="I1498" s="1"/>
  <c r="F1497"/>
  <c r="I1497" s="1"/>
  <c r="F1496"/>
  <c r="I1496" s="1"/>
  <c r="F1495"/>
  <c r="I1495" s="1"/>
  <c r="F1494"/>
  <c r="I1494" s="1"/>
  <c r="F1493"/>
  <c r="I1493" s="1"/>
  <c r="F1492"/>
  <c r="I1492" s="1"/>
  <c r="F1491"/>
  <c r="I1491" s="1"/>
  <c r="F1490"/>
  <c r="I1490" s="1"/>
  <c r="F1489"/>
  <c r="I1489" s="1"/>
  <c r="F1488"/>
  <c r="I1488" s="1"/>
  <c r="F1487"/>
  <c r="I1487" s="1"/>
  <c r="F1486"/>
  <c r="I1486" s="1"/>
  <c r="F1485"/>
  <c r="I1485" s="1"/>
  <c r="F1484"/>
  <c r="I1484" s="1"/>
  <c r="F1483"/>
  <c r="I1483" s="1"/>
  <c r="F1482"/>
  <c r="I1482" s="1"/>
  <c r="F1481"/>
  <c r="I1481" s="1"/>
  <c r="F1480"/>
  <c r="I1480" s="1"/>
  <c r="F1479"/>
  <c r="I1479" s="1"/>
  <c r="F1478"/>
  <c r="I1478" s="1"/>
  <c r="F1477"/>
  <c r="I1477" s="1"/>
  <c r="F1476"/>
  <c r="I1476" s="1"/>
  <c r="F1475"/>
  <c r="I1475" s="1"/>
  <c r="F1474"/>
  <c r="I1474" s="1"/>
  <c r="F1473"/>
  <c r="I1473" s="1"/>
  <c r="F1472"/>
  <c r="I1472" s="1"/>
  <c r="F1471"/>
  <c r="I1471" s="1"/>
  <c r="F1470"/>
  <c r="I1470" s="1"/>
  <c r="F1469"/>
  <c r="I1469" s="1"/>
  <c r="F1468"/>
  <c r="I1468" s="1"/>
  <c r="F1467"/>
  <c r="I1467" s="1"/>
  <c r="F1466"/>
  <c r="I1466" s="1"/>
  <c r="F1465"/>
  <c r="I1465" s="1"/>
  <c r="F1464"/>
  <c r="I1464" s="1"/>
  <c r="F1463"/>
  <c r="I1463" s="1"/>
  <c r="F1462"/>
  <c r="I1462" s="1"/>
  <c r="F1461"/>
  <c r="I1461" s="1"/>
  <c r="F1460"/>
  <c r="I1460" s="1"/>
  <c r="F1459"/>
  <c r="I1459" s="1"/>
  <c r="F1458"/>
  <c r="I1458" s="1"/>
  <c r="F1457"/>
  <c r="I1457" s="1"/>
  <c r="F1456"/>
  <c r="I1456" s="1"/>
  <c r="F1455"/>
  <c r="I1455" s="1"/>
  <c r="F1454"/>
  <c r="I1454" s="1"/>
  <c r="F1453"/>
  <c r="I1453" s="1"/>
  <c r="F1452"/>
  <c r="I1452" s="1"/>
  <c r="F1451"/>
  <c r="I1451" s="1"/>
  <c r="F1450"/>
  <c r="I1450" s="1"/>
  <c r="F1449"/>
  <c r="I1449" s="1"/>
  <c r="F1448"/>
  <c r="I1448" s="1"/>
  <c r="F1447"/>
  <c r="I1447" s="1"/>
  <c r="F1446"/>
  <c r="I1446" s="1"/>
  <c r="F1445"/>
  <c r="I1445" s="1"/>
  <c r="F1444"/>
  <c r="I1444" s="1"/>
  <c r="F1443"/>
  <c r="I1443" s="1"/>
  <c r="F1442"/>
  <c r="I1442" s="1"/>
  <c r="F1441"/>
  <c r="I1441" s="1"/>
  <c r="F1440"/>
  <c r="I1440" s="1"/>
  <c r="F1439"/>
  <c r="I1439" s="1"/>
  <c r="F1438"/>
  <c r="I1438" s="1"/>
  <c r="F1437"/>
  <c r="I1437" s="1"/>
  <c r="F1436"/>
  <c r="I1436" s="1"/>
  <c r="F1435"/>
  <c r="I1435" s="1"/>
  <c r="F1434"/>
  <c r="I1434" s="1"/>
  <c r="F1433"/>
  <c r="I1433" s="1"/>
  <c r="F1432"/>
  <c r="I1432" s="1"/>
  <c r="F1431"/>
  <c r="I1431" s="1"/>
  <c r="F1430"/>
  <c r="I1430" s="1"/>
  <c r="F1429"/>
  <c r="I1429" s="1"/>
  <c r="F1428"/>
  <c r="I1428" s="1"/>
  <c r="F1427"/>
  <c r="I1427" s="1"/>
  <c r="F1426"/>
  <c r="I1426" s="1"/>
  <c r="F1425"/>
  <c r="I1425" s="1"/>
  <c r="F1424"/>
  <c r="I1424" s="1"/>
  <c r="F1423"/>
  <c r="I1423" s="1"/>
  <c r="F1422"/>
  <c r="I1422" s="1"/>
  <c r="F1421"/>
  <c r="I1421" s="1"/>
  <c r="F1420"/>
  <c r="I1420" s="1"/>
  <c r="F1419"/>
  <c r="I1419" s="1"/>
  <c r="F1418"/>
  <c r="I1418" s="1"/>
  <c r="F1417"/>
  <c r="I1417" s="1"/>
  <c r="F1416"/>
  <c r="I1416" s="1"/>
  <c r="F1415"/>
  <c r="I1415" s="1"/>
  <c r="F1414"/>
  <c r="I1414" s="1"/>
  <c r="F1413"/>
  <c r="I1413" s="1"/>
  <c r="F1412"/>
  <c r="I1412" s="1"/>
  <c r="F1411"/>
  <c r="I1411" s="1"/>
  <c r="F1410"/>
  <c r="I1410" s="1"/>
  <c r="F1409"/>
  <c r="I1409" s="1"/>
  <c r="F1408"/>
  <c r="I1408" s="1"/>
  <c r="F1407"/>
  <c r="I1407" s="1"/>
  <c r="F1406"/>
  <c r="I1406" s="1"/>
  <c r="F1405"/>
  <c r="I1405" s="1"/>
  <c r="F1404"/>
  <c r="I1404" s="1"/>
  <c r="F1403"/>
  <c r="I1403" s="1"/>
  <c r="F1402"/>
  <c r="I1402" s="1"/>
  <c r="F1401"/>
  <c r="I1401" s="1"/>
  <c r="F1400"/>
  <c r="I1400" s="1"/>
  <c r="F1399"/>
  <c r="I1399" s="1"/>
  <c r="F1398"/>
  <c r="I1398" s="1"/>
  <c r="F1397"/>
  <c r="I1397" s="1"/>
  <c r="F1396"/>
  <c r="I1396" s="1"/>
  <c r="F1395"/>
  <c r="I1395" s="1"/>
  <c r="F1394"/>
  <c r="I1394" s="1"/>
  <c r="F1393"/>
  <c r="I1393" s="1"/>
  <c r="F1392"/>
  <c r="I1392" s="1"/>
  <c r="F1391"/>
  <c r="I1391" s="1"/>
  <c r="F1390"/>
  <c r="I1390" s="1"/>
  <c r="F1389"/>
  <c r="I1389" s="1"/>
  <c r="F1388"/>
  <c r="I1388" s="1"/>
  <c r="F1387"/>
  <c r="I1387" s="1"/>
  <c r="F1386"/>
  <c r="I1386" s="1"/>
  <c r="F1385"/>
  <c r="I1385" s="1"/>
  <c r="F1384"/>
  <c r="I1384" s="1"/>
  <c r="F1383"/>
  <c r="I1383" s="1"/>
  <c r="F1382"/>
  <c r="I1382" s="1"/>
  <c r="F1381"/>
  <c r="I1381" s="1"/>
  <c r="F1380"/>
  <c r="I1380" s="1"/>
  <c r="F1379"/>
  <c r="I1379" s="1"/>
  <c r="F1378"/>
  <c r="I1378" s="1"/>
  <c r="F1377"/>
  <c r="I1377" s="1"/>
  <c r="F1376"/>
  <c r="I1376" s="1"/>
  <c r="F1375"/>
  <c r="I1375" s="1"/>
  <c r="F1374"/>
  <c r="I1374" s="1"/>
  <c r="F1373"/>
  <c r="I1373" s="1"/>
  <c r="F1372"/>
  <c r="I1372" s="1"/>
  <c r="F1371"/>
  <c r="I1371" s="1"/>
  <c r="F1370"/>
  <c r="I1370" s="1"/>
  <c r="F1369"/>
  <c r="I1369" s="1"/>
  <c r="F1368"/>
  <c r="I1368" s="1"/>
  <c r="F1367"/>
  <c r="I1367" s="1"/>
  <c r="F1366"/>
  <c r="I1366" s="1"/>
  <c r="F1365"/>
  <c r="I1365" s="1"/>
  <c r="F1364"/>
  <c r="I1364" s="1"/>
  <c r="F1363"/>
  <c r="I1363" s="1"/>
  <c r="F1362"/>
  <c r="I1362" s="1"/>
  <c r="F1361"/>
  <c r="I1361" s="1"/>
  <c r="F1360"/>
  <c r="I1360" s="1"/>
  <c r="F1359"/>
  <c r="I1359" s="1"/>
  <c r="F1358"/>
  <c r="I1358" s="1"/>
  <c r="F1357"/>
  <c r="I1357" s="1"/>
  <c r="F1356"/>
  <c r="I1356" s="1"/>
  <c r="F1355"/>
  <c r="I1355" s="1"/>
  <c r="F1354"/>
  <c r="I1354" s="1"/>
  <c r="F1353"/>
  <c r="I1353" s="1"/>
  <c r="F1352"/>
  <c r="I1352" s="1"/>
  <c r="F1351"/>
  <c r="I1351" s="1"/>
  <c r="F1350"/>
  <c r="I1350" s="1"/>
  <c r="F1349"/>
  <c r="I1349" s="1"/>
  <c r="F1348"/>
  <c r="I1348" s="1"/>
  <c r="F1347"/>
  <c r="I1347" s="1"/>
  <c r="F1346"/>
  <c r="I1346" s="1"/>
  <c r="F1345"/>
  <c r="I1345" s="1"/>
  <c r="F1344"/>
  <c r="I1344" s="1"/>
  <c r="F1343"/>
  <c r="I1343" s="1"/>
  <c r="F1342"/>
  <c r="I1342" s="1"/>
  <c r="F1341"/>
  <c r="I1341" s="1"/>
  <c r="F1340"/>
  <c r="I1340" s="1"/>
  <c r="F1339"/>
  <c r="I1339" s="1"/>
  <c r="F1338"/>
  <c r="I1338" s="1"/>
  <c r="F1337"/>
  <c r="I1337" s="1"/>
  <c r="F1336"/>
  <c r="I1336" s="1"/>
  <c r="F1335"/>
  <c r="I1335" s="1"/>
  <c r="F1334"/>
  <c r="I1334" s="1"/>
  <c r="F1333"/>
  <c r="I1333" s="1"/>
  <c r="F1332"/>
  <c r="I1332" s="1"/>
  <c r="F1331"/>
  <c r="I1331" s="1"/>
  <c r="F1330"/>
  <c r="I1330" s="1"/>
  <c r="F1329"/>
  <c r="I1329" s="1"/>
  <c r="F1328"/>
  <c r="I1328" s="1"/>
  <c r="F1327"/>
  <c r="I1327" s="1"/>
  <c r="F1326"/>
  <c r="I1326" s="1"/>
  <c r="F1325"/>
  <c r="I1325" s="1"/>
  <c r="F1324"/>
  <c r="I1324" s="1"/>
  <c r="F1323"/>
  <c r="I1323" s="1"/>
  <c r="F1322"/>
  <c r="I1322" s="1"/>
  <c r="F1321"/>
  <c r="I1321" s="1"/>
  <c r="F1320"/>
  <c r="I1320" s="1"/>
  <c r="F1319"/>
  <c r="I1319" s="1"/>
  <c r="F1318"/>
  <c r="I1318" s="1"/>
  <c r="F1317"/>
  <c r="I1317" s="1"/>
  <c r="F1316"/>
  <c r="I1316" s="1"/>
  <c r="F1315"/>
  <c r="I1315" s="1"/>
  <c r="F1314"/>
  <c r="I1314" s="1"/>
  <c r="F1313"/>
  <c r="I1313" s="1"/>
  <c r="F1312"/>
  <c r="I1312" s="1"/>
  <c r="F1311"/>
  <c r="I1311" s="1"/>
  <c r="F1310"/>
  <c r="I1310" s="1"/>
  <c r="F1309"/>
  <c r="I1309" s="1"/>
  <c r="F1308"/>
  <c r="I1308" s="1"/>
  <c r="F1307"/>
  <c r="I1307" s="1"/>
  <c r="F1306"/>
  <c r="I1306" s="1"/>
  <c r="F1305"/>
  <c r="I1305" s="1"/>
  <c r="F1304"/>
  <c r="I1304" s="1"/>
  <c r="F1303"/>
  <c r="I1303" s="1"/>
  <c r="F1302"/>
  <c r="I1302" s="1"/>
  <c r="F1301"/>
  <c r="I1301" s="1"/>
  <c r="F1300"/>
  <c r="I1300" s="1"/>
  <c r="F1299"/>
  <c r="I1299" s="1"/>
  <c r="F1298"/>
  <c r="I1298" s="1"/>
  <c r="F1297"/>
  <c r="I1297" s="1"/>
  <c r="F1296"/>
  <c r="I1296" s="1"/>
  <c r="F1295"/>
  <c r="I1295" s="1"/>
  <c r="F1294"/>
  <c r="I1294" s="1"/>
  <c r="F1293"/>
  <c r="I1293" s="1"/>
  <c r="F1292"/>
  <c r="I1292" s="1"/>
  <c r="F1291"/>
  <c r="I1291" s="1"/>
  <c r="F1290"/>
  <c r="I1290" s="1"/>
  <c r="F1289"/>
  <c r="I1289" s="1"/>
  <c r="F1288"/>
  <c r="I1288" s="1"/>
  <c r="F1287"/>
  <c r="I1287" s="1"/>
  <c r="F1286"/>
  <c r="I1286" s="1"/>
  <c r="F1285"/>
  <c r="I1285" s="1"/>
  <c r="F1284"/>
  <c r="I1284" s="1"/>
  <c r="F1283"/>
  <c r="I1283" s="1"/>
  <c r="F1282"/>
  <c r="I1282" s="1"/>
  <c r="F1281"/>
  <c r="I1281" s="1"/>
  <c r="F1280"/>
  <c r="I1280" s="1"/>
  <c r="F1279"/>
  <c r="I1279" s="1"/>
  <c r="F1278"/>
  <c r="I1278" s="1"/>
  <c r="F1277"/>
  <c r="I1277" s="1"/>
  <c r="F1276"/>
  <c r="I1276" s="1"/>
  <c r="F1275"/>
  <c r="I1275" s="1"/>
  <c r="F1274"/>
  <c r="I1274" s="1"/>
  <c r="F1273"/>
  <c r="I1273" s="1"/>
  <c r="F1272"/>
  <c r="I1272" s="1"/>
  <c r="F1271"/>
  <c r="I1271" s="1"/>
  <c r="F1270"/>
  <c r="I1270" s="1"/>
  <c r="F1269"/>
  <c r="I1269" s="1"/>
  <c r="F1268"/>
  <c r="I1268" s="1"/>
  <c r="F1267"/>
  <c r="I1267" s="1"/>
  <c r="F1266"/>
  <c r="I1266" s="1"/>
  <c r="F1265"/>
  <c r="I1265" s="1"/>
  <c r="F1264"/>
  <c r="I1264" s="1"/>
  <c r="F1263"/>
  <c r="I1263" s="1"/>
  <c r="F1262"/>
  <c r="I1262" s="1"/>
  <c r="F1261"/>
  <c r="I1261" s="1"/>
  <c r="F1260"/>
  <c r="I1260" s="1"/>
  <c r="F1259"/>
  <c r="I1259" s="1"/>
  <c r="F1258"/>
  <c r="I1258" s="1"/>
  <c r="F1257"/>
  <c r="I1257" s="1"/>
  <c r="F1256"/>
  <c r="I1256" s="1"/>
  <c r="F1255"/>
  <c r="I1255" s="1"/>
  <c r="F1254"/>
  <c r="I1254" s="1"/>
  <c r="F1253"/>
  <c r="I1253" s="1"/>
  <c r="F1252"/>
  <c r="I1252" s="1"/>
  <c r="F1251"/>
  <c r="I1251" s="1"/>
  <c r="F1250"/>
  <c r="I1250" s="1"/>
  <c r="F1249"/>
  <c r="I1249" s="1"/>
  <c r="F1248"/>
  <c r="I1248" s="1"/>
  <c r="F1247"/>
  <c r="I1247" s="1"/>
  <c r="F1246"/>
  <c r="I1246" s="1"/>
  <c r="F1245"/>
  <c r="I1245" s="1"/>
  <c r="F1244"/>
  <c r="I1244" s="1"/>
  <c r="F1243"/>
  <c r="I1243" s="1"/>
  <c r="F1242"/>
  <c r="I1242" s="1"/>
  <c r="F1241"/>
  <c r="I1241" s="1"/>
  <c r="F1240"/>
  <c r="I1240" s="1"/>
  <c r="F1239"/>
  <c r="I1239" s="1"/>
  <c r="F1238"/>
  <c r="I1238" s="1"/>
  <c r="F1237"/>
  <c r="I1237" s="1"/>
  <c r="F1236"/>
  <c r="I1236" s="1"/>
  <c r="F1235"/>
  <c r="I1235" s="1"/>
  <c r="F1234"/>
  <c r="I1234" s="1"/>
  <c r="F1233"/>
  <c r="I1233" s="1"/>
  <c r="F1232"/>
  <c r="I1232" s="1"/>
  <c r="F1231"/>
  <c r="I1231" s="1"/>
  <c r="F1230"/>
  <c r="I1230" s="1"/>
  <c r="F1229"/>
  <c r="I1229" s="1"/>
  <c r="F1228"/>
  <c r="I1228" s="1"/>
  <c r="F1227"/>
  <c r="I1227" s="1"/>
  <c r="F1226"/>
  <c r="I1226" s="1"/>
  <c r="F1225"/>
  <c r="I1225" s="1"/>
  <c r="F1224"/>
  <c r="I1224" s="1"/>
  <c r="F1223"/>
  <c r="I1223" s="1"/>
  <c r="F1222"/>
  <c r="I1222" s="1"/>
  <c r="F1221"/>
  <c r="I1221" s="1"/>
  <c r="F1220"/>
  <c r="I1220" s="1"/>
  <c r="F1219"/>
  <c r="I1219" s="1"/>
  <c r="F1218"/>
  <c r="I1218" s="1"/>
  <c r="F1217"/>
  <c r="I1217" s="1"/>
  <c r="F1216"/>
  <c r="I1216" s="1"/>
  <c r="F1215"/>
  <c r="I1215" s="1"/>
  <c r="F1214"/>
  <c r="I1214" s="1"/>
  <c r="F1213"/>
  <c r="I1213" s="1"/>
  <c r="F1212"/>
  <c r="I1212" s="1"/>
  <c r="F1211"/>
  <c r="I1211" s="1"/>
  <c r="F1210"/>
  <c r="I1210" s="1"/>
  <c r="F1209"/>
  <c r="I1209" s="1"/>
  <c r="F1208"/>
  <c r="I1208" s="1"/>
  <c r="F1207"/>
  <c r="I1207" s="1"/>
  <c r="F1206"/>
  <c r="I1206" s="1"/>
  <c r="F1205"/>
  <c r="I1205" s="1"/>
  <c r="F1204"/>
  <c r="I1204" s="1"/>
  <c r="F1203"/>
  <c r="I1203" s="1"/>
  <c r="F1202"/>
  <c r="I1202" s="1"/>
  <c r="F1201"/>
  <c r="I1201" s="1"/>
  <c r="F1200"/>
  <c r="I1200" s="1"/>
  <c r="F1199"/>
  <c r="I1199" s="1"/>
  <c r="F1198"/>
  <c r="I1198" s="1"/>
  <c r="F1197"/>
  <c r="I1197" s="1"/>
  <c r="F1196"/>
  <c r="I1196" s="1"/>
  <c r="F1195"/>
  <c r="I1195" s="1"/>
  <c r="F1194"/>
  <c r="I1194" s="1"/>
  <c r="F1193"/>
  <c r="I1193" s="1"/>
  <c r="F1192"/>
  <c r="I1192" s="1"/>
  <c r="F1191"/>
  <c r="I1191" s="1"/>
  <c r="F1190"/>
  <c r="I1190" s="1"/>
  <c r="F1189"/>
  <c r="I1189" s="1"/>
  <c r="F1188"/>
  <c r="I1188" s="1"/>
  <c r="F1187"/>
  <c r="I1187" s="1"/>
  <c r="F1186"/>
  <c r="I1186" s="1"/>
  <c r="F1185"/>
  <c r="I1185" s="1"/>
  <c r="F1184"/>
  <c r="I1184" s="1"/>
  <c r="F1183"/>
  <c r="I1183" s="1"/>
  <c r="F1182"/>
  <c r="I1182" s="1"/>
  <c r="F1181"/>
  <c r="I1181" s="1"/>
  <c r="F1180"/>
  <c r="I1180" s="1"/>
  <c r="F1179"/>
  <c r="I1179" s="1"/>
  <c r="F1178"/>
  <c r="I1178" s="1"/>
  <c r="F1177"/>
  <c r="I1177" s="1"/>
  <c r="F1176"/>
  <c r="I1176" s="1"/>
  <c r="F1175"/>
  <c r="I1175" s="1"/>
  <c r="F1174"/>
  <c r="I1174" s="1"/>
  <c r="F1173"/>
  <c r="I1173" s="1"/>
  <c r="F1172"/>
  <c r="I1172" s="1"/>
  <c r="F1171"/>
  <c r="I1171" s="1"/>
  <c r="F1170"/>
  <c r="I1170" s="1"/>
  <c r="F1169"/>
  <c r="I1169" s="1"/>
  <c r="F1168"/>
  <c r="I1168" s="1"/>
  <c r="F1167"/>
  <c r="I1167" s="1"/>
  <c r="F1166"/>
  <c r="I1166" s="1"/>
  <c r="F1165"/>
  <c r="I1165" s="1"/>
  <c r="F1164"/>
  <c r="I1164" s="1"/>
  <c r="F1163"/>
  <c r="I1163" s="1"/>
  <c r="F1162"/>
  <c r="I1162" s="1"/>
  <c r="F1161"/>
  <c r="I1161" s="1"/>
  <c r="F1160"/>
  <c r="I1160" s="1"/>
  <c r="F1159"/>
  <c r="I1159" s="1"/>
  <c r="F1158"/>
  <c r="I1158" s="1"/>
  <c r="F1157"/>
  <c r="I1157" s="1"/>
  <c r="F1156"/>
  <c r="I1156" s="1"/>
  <c r="F1155"/>
  <c r="I1155" s="1"/>
  <c r="F1154"/>
  <c r="I1154" s="1"/>
  <c r="F1153"/>
  <c r="I1153" s="1"/>
  <c r="F1152"/>
  <c r="I1152" s="1"/>
  <c r="F1151"/>
  <c r="I1151" s="1"/>
  <c r="F1150"/>
  <c r="I1150" s="1"/>
  <c r="F1149"/>
  <c r="I1149" s="1"/>
  <c r="F1148"/>
  <c r="I1148" s="1"/>
  <c r="F1147"/>
  <c r="I1147" s="1"/>
  <c r="F1146"/>
  <c r="I1146" s="1"/>
  <c r="F1145"/>
  <c r="I1145" s="1"/>
  <c r="F1144"/>
  <c r="I1144" s="1"/>
  <c r="F1143"/>
  <c r="I1143" s="1"/>
  <c r="F1142"/>
  <c r="I1142" s="1"/>
  <c r="F1141"/>
  <c r="I1141" s="1"/>
  <c r="F1140"/>
  <c r="I1140" s="1"/>
  <c r="F1139"/>
  <c r="I1139" s="1"/>
  <c r="F1138"/>
  <c r="I1138" s="1"/>
  <c r="F1137"/>
  <c r="I1137" s="1"/>
  <c r="F1136"/>
  <c r="I1136" s="1"/>
  <c r="F1135"/>
  <c r="I1135" s="1"/>
  <c r="F1134"/>
  <c r="I1134" s="1"/>
  <c r="F1133"/>
  <c r="I1133" s="1"/>
  <c r="F1132"/>
  <c r="I1132" s="1"/>
  <c r="F1131"/>
  <c r="I1131" s="1"/>
  <c r="F1130"/>
  <c r="I1130" s="1"/>
  <c r="F1129"/>
  <c r="I1129" s="1"/>
  <c r="F1128"/>
  <c r="I1128" s="1"/>
  <c r="F1127"/>
  <c r="I1127" s="1"/>
  <c r="F1126"/>
  <c r="I1126" s="1"/>
  <c r="F1125"/>
  <c r="I1125" s="1"/>
  <c r="F1124"/>
  <c r="I1124" s="1"/>
  <c r="F1123"/>
  <c r="I1123" s="1"/>
  <c r="F1122"/>
  <c r="I1122" s="1"/>
  <c r="F1121"/>
  <c r="I1121" s="1"/>
  <c r="F1120"/>
  <c r="I1120" s="1"/>
  <c r="F1119"/>
  <c r="I1119" s="1"/>
  <c r="F1118"/>
  <c r="I1118" s="1"/>
  <c r="F1117"/>
  <c r="I1117" s="1"/>
  <c r="F1116"/>
  <c r="I1116" s="1"/>
  <c r="F1115"/>
  <c r="I1115" s="1"/>
  <c r="F1114"/>
  <c r="I1114" s="1"/>
  <c r="F1113"/>
  <c r="I1113" s="1"/>
  <c r="F1112"/>
  <c r="I1112" s="1"/>
  <c r="F1111"/>
  <c r="I1111" s="1"/>
  <c r="F1110"/>
  <c r="I1110" s="1"/>
  <c r="F1109"/>
  <c r="I1109" s="1"/>
  <c r="F1108"/>
  <c r="I1108" s="1"/>
  <c r="F1107"/>
  <c r="I1107" s="1"/>
  <c r="F1106"/>
  <c r="I1106" s="1"/>
  <c r="F1105"/>
  <c r="I1105" s="1"/>
  <c r="F1104"/>
  <c r="I1104" s="1"/>
  <c r="F1103"/>
  <c r="I1103" s="1"/>
  <c r="F1102"/>
  <c r="I1102" s="1"/>
  <c r="F1101"/>
  <c r="I1101" s="1"/>
  <c r="F1100"/>
  <c r="I1100" s="1"/>
  <c r="F1099"/>
  <c r="I1099" s="1"/>
  <c r="F1098"/>
  <c r="I1098" s="1"/>
  <c r="F1097"/>
  <c r="I1097" s="1"/>
  <c r="F1096"/>
  <c r="I1096" s="1"/>
  <c r="F1095"/>
  <c r="I1095" s="1"/>
  <c r="F1094"/>
  <c r="I1094" s="1"/>
  <c r="F1093"/>
  <c r="I1093" s="1"/>
  <c r="F1092"/>
  <c r="I1092" s="1"/>
  <c r="F1091"/>
  <c r="I1091" s="1"/>
  <c r="F1090"/>
  <c r="I1090" s="1"/>
  <c r="F1089"/>
  <c r="I1089" s="1"/>
  <c r="F1088"/>
  <c r="I1088" s="1"/>
  <c r="F1087"/>
  <c r="I1087" s="1"/>
  <c r="F1086"/>
  <c r="I1086" s="1"/>
  <c r="F1085"/>
  <c r="I1085" s="1"/>
  <c r="F1084"/>
  <c r="I1084" s="1"/>
  <c r="F1083"/>
  <c r="I1083" s="1"/>
  <c r="F1082"/>
  <c r="I1082" s="1"/>
  <c r="F1081"/>
  <c r="I1081" s="1"/>
  <c r="F1080"/>
  <c r="I1080" s="1"/>
  <c r="F1079"/>
  <c r="I1079" s="1"/>
  <c r="F1078"/>
  <c r="I1078" s="1"/>
  <c r="F1077"/>
  <c r="I1077" s="1"/>
  <c r="F1076"/>
  <c r="I1076" s="1"/>
  <c r="F1075"/>
  <c r="I1075" s="1"/>
  <c r="F1074"/>
  <c r="I1074" s="1"/>
  <c r="F1073"/>
  <c r="I1073" s="1"/>
  <c r="F1072"/>
  <c r="I1072" s="1"/>
  <c r="F1071"/>
  <c r="I1071" s="1"/>
  <c r="F1070"/>
  <c r="I1070" s="1"/>
  <c r="F1069"/>
  <c r="I1069" s="1"/>
  <c r="F1068"/>
  <c r="I1068" s="1"/>
  <c r="F1067"/>
  <c r="I1067" s="1"/>
  <c r="F1066"/>
  <c r="I1066" s="1"/>
  <c r="F1065"/>
  <c r="I1065" s="1"/>
  <c r="F1064"/>
  <c r="I1064" s="1"/>
  <c r="F1063"/>
  <c r="I1063" s="1"/>
  <c r="F1062"/>
  <c r="I1062" s="1"/>
  <c r="F1061"/>
  <c r="I1061" s="1"/>
  <c r="F1060"/>
  <c r="I1060" s="1"/>
  <c r="F1059"/>
  <c r="I1059" s="1"/>
  <c r="F1058"/>
  <c r="I1058" s="1"/>
  <c r="F1057"/>
  <c r="I1057" s="1"/>
  <c r="F1056"/>
  <c r="I1056" s="1"/>
  <c r="F1055"/>
  <c r="I1055" s="1"/>
  <c r="F1054"/>
  <c r="I1054" s="1"/>
  <c r="F1053"/>
  <c r="I1053" s="1"/>
  <c r="F1052"/>
  <c r="I1052" s="1"/>
  <c r="F1051"/>
  <c r="I1051" s="1"/>
  <c r="F1050"/>
  <c r="I1050" s="1"/>
  <c r="F1049"/>
  <c r="I1049" s="1"/>
  <c r="F1048"/>
  <c r="I1048" s="1"/>
  <c r="F1047"/>
  <c r="I1047" s="1"/>
  <c r="F1046"/>
  <c r="I1046" s="1"/>
  <c r="F1045"/>
  <c r="I1045" s="1"/>
  <c r="F1044"/>
  <c r="I1044" s="1"/>
  <c r="F1043"/>
  <c r="I1043" s="1"/>
  <c r="F1042"/>
  <c r="I1042" s="1"/>
  <c r="F1041"/>
  <c r="I1041" s="1"/>
  <c r="F1040"/>
  <c r="I1040" s="1"/>
  <c r="F1039"/>
  <c r="I1039" s="1"/>
  <c r="F1038"/>
  <c r="I1038" s="1"/>
  <c r="F1037"/>
  <c r="I1037" s="1"/>
  <c r="F1036"/>
  <c r="I1036" s="1"/>
  <c r="F1035"/>
  <c r="I1035" s="1"/>
  <c r="F1034"/>
  <c r="I1034" s="1"/>
  <c r="F1033"/>
  <c r="I1033" s="1"/>
  <c r="F1032"/>
  <c r="I1032" s="1"/>
  <c r="F1031"/>
  <c r="I1031" s="1"/>
  <c r="F1030"/>
  <c r="I1030" s="1"/>
  <c r="F1029"/>
  <c r="I1029" s="1"/>
  <c r="F1028"/>
  <c r="I1028" s="1"/>
  <c r="F1027"/>
  <c r="I1027" s="1"/>
  <c r="F1026"/>
  <c r="I1026" s="1"/>
  <c r="F1025"/>
  <c r="I1025" s="1"/>
  <c r="F1024"/>
  <c r="I1024" s="1"/>
  <c r="F1023"/>
  <c r="I1023" s="1"/>
  <c r="F1022"/>
  <c r="I1022" s="1"/>
  <c r="F1021"/>
  <c r="I1021" s="1"/>
  <c r="F1020"/>
  <c r="I1020" s="1"/>
  <c r="F1019"/>
  <c r="I1019" s="1"/>
  <c r="F1018"/>
  <c r="I1018" s="1"/>
  <c r="F1017"/>
  <c r="I1017" s="1"/>
  <c r="F1016"/>
  <c r="I1016" s="1"/>
  <c r="F1015"/>
  <c r="I1015" s="1"/>
  <c r="F1014"/>
  <c r="I1014" s="1"/>
  <c r="F1013"/>
  <c r="I1013" s="1"/>
  <c r="F1012"/>
  <c r="I1012" s="1"/>
  <c r="F1011"/>
  <c r="I1011" s="1"/>
  <c r="F1010"/>
  <c r="I1010" s="1"/>
  <c r="F1009"/>
  <c r="I1009" s="1"/>
  <c r="F1008"/>
  <c r="I1008" s="1"/>
  <c r="F1007"/>
  <c r="I1007" s="1"/>
  <c r="F1006"/>
  <c r="I1006" s="1"/>
  <c r="F1005"/>
  <c r="I1005" s="1"/>
  <c r="F1004"/>
  <c r="I1004" s="1"/>
  <c r="F1003"/>
  <c r="I1003" s="1"/>
  <c r="F1002"/>
  <c r="I1002" s="1"/>
  <c r="F1001"/>
  <c r="I1001" s="1"/>
  <c r="F1000"/>
  <c r="I1000" s="1"/>
  <c r="F999"/>
  <c r="I999" s="1"/>
  <c r="F998"/>
  <c r="I998" s="1"/>
  <c r="F997"/>
  <c r="I997" s="1"/>
  <c r="F996"/>
  <c r="I996" s="1"/>
  <c r="F995"/>
  <c r="I995" s="1"/>
  <c r="F994"/>
  <c r="I994" s="1"/>
  <c r="F993"/>
  <c r="I993" s="1"/>
  <c r="F992"/>
  <c r="I992" s="1"/>
  <c r="F991"/>
  <c r="I991" s="1"/>
  <c r="F990"/>
  <c r="I990" s="1"/>
  <c r="F989"/>
  <c r="I989" s="1"/>
  <c r="F988"/>
  <c r="I988" s="1"/>
  <c r="F987"/>
  <c r="I987" s="1"/>
  <c r="F986"/>
  <c r="I986" s="1"/>
  <c r="F985"/>
  <c r="I985" s="1"/>
  <c r="F984"/>
  <c r="I984" s="1"/>
  <c r="F983"/>
  <c r="I983" s="1"/>
  <c r="F982"/>
  <c r="I982" s="1"/>
  <c r="F981"/>
  <c r="I981" s="1"/>
  <c r="F980"/>
  <c r="I980" s="1"/>
  <c r="F979"/>
  <c r="I979" s="1"/>
  <c r="F978"/>
  <c r="I978" s="1"/>
  <c r="F977"/>
  <c r="I977" s="1"/>
  <c r="F976"/>
  <c r="I976" s="1"/>
  <c r="F975"/>
  <c r="I975" s="1"/>
  <c r="F974"/>
  <c r="I974" s="1"/>
  <c r="F973"/>
  <c r="I973" s="1"/>
  <c r="F972"/>
  <c r="I972" s="1"/>
  <c r="F971"/>
  <c r="I971" s="1"/>
  <c r="F970"/>
  <c r="I970" s="1"/>
  <c r="F969"/>
  <c r="I969" s="1"/>
  <c r="F968"/>
  <c r="I968" s="1"/>
  <c r="F967"/>
  <c r="I967" s="1"/>
  <c r="F966"/>
  <c r="I966" s="1"/>
  <c r="F965"/>
  <c r="I965" s="1"/>
  <c r="F964"/>
  <c r="I964" s="1"/>
  <c r="F963"/>
  <c r="I963" s="1"/>
  <c r="F962"/>
  <c r="I962" s="1"/>
  <c r="F961"/>
  <c r="I961" s="1"/>
  <c r="F960"/>
  <c r="I960" s="1"/>
  <c r="F959"/>
  <c r="I959" s="1"/>
  <c r="F958"/>
  <c r="I958" s="1"/>
  <c r="F957"/>
  <c r="I957" s="1"/>
  <c r="F956"/>
  <c r="I956" s="1"/>
  <c r="F955"/>
  <c r="I955" s="1"/>
  <c r="F954"/>
  <c r="I954" s="1"/>
  <c r="F953"/>
  <c r="I953" s="1"/>
  <c r="F952"/>
  <c r="I952" s="1"/>
  <c r="F951"/>
  <c r="I951" s="1"/>
  <c r="F950"/>
  <c r="I950" s="1"/>
  <c r="F949"/>
  <c r="I949" s="1"/>
  <c r="F948"/>
  <c r="I948" s="1"/>
  <c r="F947"/>
  <c r="I947" s="1"/>
  <c r="F946"/>
  <c r="I946" s="1"/>
  <c r="F945"/>
  <c r="I945" s="1"/>
  <c r="F944"/>
  <c r="I944" s="1"/>
  <c r="F943"/>
  <c r="I943" s="1"/>
  <c r="F942"/>
  <c r="I942" s="1"/>
  <c r="F941"/>
  <c r="I941" s="1"/>
  <c r="F940"/>
  <c r="I940" s="1"/>
  <c r="F939"/>
  <c r="I939" s="1"/>
  <c r="F938"/>
  <c r="I938" s="1"/>
  <c r="F937"/>
  <c r="I937" s="1"/>
  <c r="F936"/>
  <c r="I936" s="1"/>
  <c r="F935"/>
  <c r="I935" s="1"/>
  <c r="F934"/>
  <c r="I934" s="1"/>
  <c r="F933"/>
  <c r="I933" s="1"/>
  <c r="F932"/>
  <c r="I932" s="1"/>
  <c r="F931"/>
  <c r="I931" s="1"/>
  <c r="F930"/>
  <c r="I930" s="1"/>
  <c r="F929"/>
  <c r="I929" s="1"/>
  <c r="F928"/>
  <c r="I928" s="1"/>
  <c r="F927"/>
  <c r="I927" s="1"/>
  <c r="F926"/>
  <c r="I926" s="1"/>
  <c r="F925"/>
  <c r="I925" s="1"/>
  <c r="F924"/>
  <c r="I924" s="1"/>
  <c r="F923"/>
  <c r="I923" s="1"/>
  <c r="F922"/>
  <c r="I922" s="1"/>
  <c r="F921"/>
  <c r="I921" s="1"/>
  <c r="F920"/>
  <c r="I920" s="1"/>
  <c r="F919"/>
  <c r="I919" s="1"/>
  <c r="F918"/>
  <c r="I918" s="1"/>
  <c r="F917"/>
  <c r="I917" s="1"/>
  <c r="F916"/>
  <c r="I916" s="1"/>
  <c r="F915"/>
  <c r="I915" s="1"/>
  <c r="F914"/>
  <c r="I914" s="1"/>
  <c r="F913"/>
  <c r="I913" s="1"/>
  <c r="F912"/>
  <c r="I912" s="1"/>
  <c r="F911"/>
  <c r="I911" s="1"/>
  <c r="F910"/>
  <c r="I910" s="1"/>
  <c r="F909"/>
  <c r="I909" s="1"/>
  <c r="F908"/>
  <c r="I908" s="1"/>
  <c r="F907"/>
  <c r="I907" s="1"/>
  <c r="F906"/>
  <c r="I906" s="1"/>
  <c r="F905"/>
  <c r="I905" s="1"/>
  <c r="F904"/>
  <c r="I904" s="1"/>
  <c r="F903"/>
  <c r="I903" s="1"/>
  <c r="F902"/>
  <c r="I902" s="1"/>
  <c r="F901"/>
  <c r="I901" s="1"/>
  <c r="F900"/>
  <c r="I900" s="1"/>
  <c r="F899"/>
  <c r="I899" s="1"/>
  <c r="F898"/>
  <c r="I898" s="1"/>
  <c r="F897"/>
  <c r="I897" s="1"/>
  <c r="F896"/>
  <c r="I896" s="1"/>
  <c r="F895"/>
  <c r="I895" s="1"/>
  <c r="F894"/>
  <c r="I894" s="1"/>
  <c r="F893"/>
  <c r="I893" s="1"/>
  <c r="F892"/>
  <c r="I892" s="1"/>
  <c r="F891"/>
  <c r="I891" s="1"/>
  <c r="F890"/>
  <c r="I890" s="1"/>
  <c r="F889"/>
  <c r="I889" s="1"/>
  <c r="F888"/>
  <c r="I888" s="1"/>
  <c r="F887"/>
  <c r="I887" s="1"/>
  <c r="F886"/>
  <c r="I886" s="1"/>
  <c r="F885"/>
  <c r="I885" s="1"/>
  <c r="F884"/>
  <c r="I884" s="1"/>
  <c r="F883"/>
  <c r="I883" s="1"/>
  <c r="F882"/>
  <c r="I882" s="1"/>
  <c r="F881"/>
  <c r="I881" s="1"/>
  <c r="F880"/>
  <c r="I880" s="1"/>
  <c r="F879"/>
  <c r="I879" s="1"/>
  <c r="F878"/>
  <c r="I878" s="1"/>
  <c r="F877"/>
  <c r="I877" s="1"/>
  <c r="F876"/>
  <c r="I876" s="1"/>
  <c r="F875"/>
  <c r="I875" s="1"/>
  <c r="F874"/>
  <c r="I874" s="1"/>
  <c r="F873"/>
  <c r="I873" s="1"/>
  <c r="F872"/>
  <c r="I872" s="1"/>
  <c r="F871"/>
  <c r="I871" s="1"/>
  <c r="F870"/>
  <c r="I870" s="1"/>
  <c r="F869"/>
  <c r="I869" s="1"/>
  <c r="F868"/>
  <c r="I868" s="1"/>
  <c r="F867"/>
  <c r="I867" s="1"/>
  <c r="F866"/>
  <c r="I866" s="1"/>
  <c r="F865"/>
  <c r="I865" s="1"/>
  <c r="F864"/>
  <c r="I864" s="1"/>
  <c r="F863"/>
  <c r="I863" s="1"/>
  <c r="F862"/>
  <c r="I862" s="1"/>
  <c r="F861"/>
  <c r="I861" s="1"/>
  <c r="F860"/>
  <c r="I860" s="1"/>
  <c r="F859"/>
  <c r="I859" s="1"/>
  <c r="F858"/>
  <c r="I858" s="1"/>
  <c r="F857"/>
  <c r="I857" s="1"/>
  <c r="F856"/>
  <c r="I856" s="1"/>
  <c r="F855"/>
  <c r="I855" s="1"/>
  <c r="F854"/>
  <c r="I854" s="1"/>
  <c r="F853"/>
  <c r="I853" s="1"/>
  <c r="F852"/>
  <c r="I852" s="1"/>
  <c r="F851"/>
  <c r="I851" s="1"/>
  <c r="F850"/>
  <c r="I850" s="1"/>
  <c r="F849"/>
  <c r="I849" s="1"/>
  <c r="F848"/>
  <c r="I848" s="1"/>
  <c r="F847"/>
  <c r="I847" s="1"/>
  <c r="F846"/>
  <c r="I846" s="1"/>
  <c r="F845"/>
  <c r="I845" s="1"/>
  <c r="F844"/>
  <c r="I844" s="1"/>
  <c r="F843"/>
  <c r="I843" s="1"/>
  <c r="F842"/>
  <c r="I842" s="1"/>
  <c r="F841"/>
  <c r="I841" s="1"/>
  <c r="F840"/>
  <c r="I840" s="1"/>
  <c r="F839"/>
  <c r="I839" s="1"/>
  <c r="F838"/>
  <c r="I838" s="1"/>
  <c r="F837"/>
  <c r="I837" s="1"/>
  <c r="F836"/>
  <c r="I836" s="1"/>
  <c r="F835"/>
  <c r="I835" s="1"/>
  <c r="F834"/>
  <c r="I834" s="1"/>
  <c r="F833"/>
  <c r="I833" s="1"/>
  <c r="F832"/>
  <c r="I832" s="1"/>
  <c r="F831"/>
  <c r="I831" s="1"/>
  <c r="F830"/>
  <c r="I830" s="1"/>
  <c r="F829"/>
  <c r="I829" s="1"/>
  <c r="F828"/>
  <c r="I828" s="1"/>
  <c r="F827"/>
  <c r="I827" s="1"/>
  <c r="F826"/>
  <c r="I826" s="1"/>
  <c r="F825"/>
  <c r="I825" s="1"/>
  <c r="F824"/>
  <c r="I824" s="1"/>
  <c r="F823"/>
  <c r="I823" s="1"/>
  <c r="F822"/>
  <c r="I822" s="1"/>
  <c r="F821"/>
  <c r="I821" s="1"/>
  <c r="F820"/>
  <c r="I820" s="1"/>
  <c r="F819"/>
  <c r="I819" s="1"/>
  <c r="F818"/>
  <c r="I818" s="1"/>
  <c r="F817"/>
  <c r="I817" s="1"/>
  <c r="F816"/>
  <c r="I816" s="1"/>
  <c r="F815"/>
  <c r="I815" s="1"/>
  <c r="F814"/>
  <c r="I814" s="1"/>
  <c r="F813"/>
  <c r="I813" s="1"/>
  <c r="F812"/>
  <c r="I812" s="1"/>
  <c r="F811"/>
  <c r="I811" s="1"/>
  <c r="F810"/>
  <c r="I810" s="1"/>
  <c r="F809"/>
  <c r="I809" s="1"/>
  <c r="F808"/>
  <c r="I808" s="1"/>
  <c r="F807"/>
  <c r="I807" s="1"/>
  <c r="F806"/>
  <c r="I806" s="1"/>
  <c r="F805"/>
  <c r="I805" s="1"/>
  <c r="F804"/>
  <c r="I804" s="1"/>
  <c r="F803"/>
  <c r="I803" s="1"/>
  <c r="F802"/>
  <c r="I802" s="1"/>
  <c r="F801"/>
  <c r="I801" s="1"/>
  <c r="F800"/>
  <c r="I800" s="1"/>
  <c r="F799"/>
  <c r="I799" s="1"/>
  <c r="F798"/>
  <c r="I798" s="1"/>
  <c r="F797"/>
  <c r="I797" s="1"/>
  <c r="F796"/>
  <c r="I796" s="1"/>
  <c r="F795"/>
  <c r="I795" s="1"/>
  <c r="F794"/>
  <c r="I794" s="1"/>
  <c r="F793"/>
  <c r="I793" s="1"/>
  <c r="F792"/>
  <c r="I792" s="1"/>
  <c r="F791"/>
  <c r="I791" s="1"/>
  <c r="F790"/>
  <c r="I790" s="1"/>
  <c r="F789"/>
  <c r="I789" s="1"/>
  <c r="F788"/>
  <c r="I788" s="1"/>
  <c r="F787"/>
  <c r="I787" s="1"/>
  <c r="F786"/>
  <c r="I786" s="1"/>
  <c r="F785"/>
  <c r="I785" s="1"/>
  <c r="F784"/>
  <c r="I784" s="1"/>
  <c r="F783"/>
  <c r="I783" s="1"/>
  <c r="F782"/>
  <c r="I782" s="1"/>
  <c r="F781"/>
  <c r="I781" s="1"/>
  <c r="F780"/>
  <c r="I780" s="1"/>
  <c r="F779"/>
  <c r="I779" s="1"/>
  <c r="F778"/>
  <c r="I778" s="1"/>
  <c r="F777"/>
  <c r="I777" s="1"/>
  <c r="F776"/>
  <c r="I776" s="1"/>
  <c r="F775"/>
  <c r="I775" s="1"/>
  <c r="F774"/>
  <c r="I774" s="1"/>
  <c r="F773"/>
  <c r="I773" s="1"/>
  <c r="F772"/>
  <c r="I772" s="1"/>
  <c r="F771"/>
  <c r="I771" s="1"/>
  <c r="F770"/>
  <c r="I770" s="1"/>
  <c r="F769"/>
  <c r="I769" s="1"/>
  <c r="F768"/>
  <c r="I768" s="1"/>
  <c r="F767"/>
  <c r="I767" s="1"/>
  <c r="F766"/>
  <c r="I766" s="1"/>
  <c r="F765"/>
  <c r="I765" s="1"/>
  <c r="F764"/>
  <c r="I764" s="1"/>
  <c r="F763"/>
  <c r="I763" s="1"/>
  <c r="F762"/>
  <c r="I762" s="1"/>
  <c r="F761"/>
  <c r="I761" s="1"/>
  <c r="F760"/>
  <c r="I760" s="1"/>
  <c r="F759"/>
  <c r="I759" s="1"/>
  <c r="F758"/>
  <c r="I758" s="1"/>
  <c r="F757"/>
  <c r="I757" s="1"/>
  <c r="F756"/>
  <c r="I756" s="1"/>
  <c r="F755"/>
  <c r="I755" s="1"/>
  <c r="F754"/>
  <c r="I754" s="1"/>
  <c r="F753"/>
  <c r="I753" s="1"/>
  <c r="F752"/>
  <c r="I752" s="1"/>
  <c r="F751"/>
  <c r="I751" s="1"/>
  <c r="F750"/>
  <c r="I750" s="1"/>
  <c r="F749"/>
  <c r="I749" s="1"/>
  <c r="F748"/>
  <c r="I748" s="1"/>
  <c r="F747"/>
  <c r="I747" s="1"/>
  <c r="F746"/>
  <c r="I746" s="1"/>
  <c r="F745"/>
  <c r="I745" s="1"/>
  <c r="F744"/>
  <c r="I744" s="1"/>
  <c r="F743"/>
  <c r="I743" s="1"/>
  <c r="F742"/>
  <c r="I742" s="1"/>
  <c r="F741"/>
  <c r="I741" s="1"/>
  <c r="F740"/>
  <c r="I740" s="1"/>
  <c r="F739"/>
  <c r="I739" s="1"/>
  <c r="F738"/>
  <c r="I738" s="1"/>
  <c r="F737"/>
  <c r="I737" s="1"/>
  <c r="F736"/>
  <c r="I736" s="1"/>
  <c r="F735"/>
  <c r="I735" s="1"/>
  <c r="F734"/>
  <c r="I734" s="1"/>
  <c r="F733"/>
  <c r="I733" s="1"/>
  <c r="F732"/>
  <c r="I732" s="1"/>
  <c r="F731"/>
  <c r="I731" s="1"/>
  <c r="F730"/>
  <c r="I730" s="1"/>
  <c r="F729"/>
  <c r="I729" s="1"/>
  <c r="F728"/>
  <c r="I728" s="1"/>
  <c r="F727"/>
  <c r="I727" s="1"/>
  <c r="F726"/>
  <c r="I726" s="1"/>
  <c r="F725"/>
  <c r="I725" s="1"/>
  <c r="F724"/>
  <c r="I724" s="1"/>
  <c r="F723"/>
  <c r="I723" s="1"/>
  <c r="F722"/>
  <c r="I722" s="1"/>
  <c r="F721"/>
  <c r="I721" s="1"/>
  <c r="F720"/>
  <c r="I720" s="1"/>
  <c r="F719"/>
  <c r="I719" s="1"/>
  <c r="F718"/>
  <c r="I718" s="1"/>
  <c r="F717"/>
  <c r="I717" s="1"/>
  <c r="F716"/>
  <c r="I716" s="1"/>
  <c r="F715"/>
  <c r="I715" s="1"/>
  <c r="F714"/>
  <c r="I714" s="1"/>
  <c r="F713"/>
  <c r="I713" s="1"/>
  <c r="F712"/>
  <c r="I712" s="1"/>
  <c r="F711"/>
  <c r="I711" s="1"/>
  <c r="F710"/>
  <c r="I710" s="1"/>
  <c r="F709"/>
  <c r="I709" s="1"/>
  <c r="F708"/>
  <c r="I708" s="1"/>
  <c r="F707"/>
  <c r="I707" s="1"/>
  <c r="F706"/>
  <c r="I706" s="1"/>
  <c r="F705"/>
  <c r="I705" s="1"/>
  <c r="F704"/>
  <c r="I704" s="1"/>
  <c r="F703"/>
  <c r="I703" s="1"/>
  <c r="F702"/>
  <c r="I702" s="1"/>
  <c r="F701"/>
  <c r="I701" s="1"/>
  <c r="F700"/>
  <c r="I700" s="1"/>
  <c r="F699"/>
  <c r="I699" s="1"/>
  <c r="F698"/>
  <c r="I698" s="1"/>
  <c r="F697"/>
  <c r="I697" s="1"/>
  <c r="F696"/>
  <c r="I696" s="1"/>
  <c r="F695"/>
  <c r="I695" s="1"/>
  <c r="F694"/>
  <c r="I694" s="1"/>
  <c r="F693"/>
  <c r="I693" s="1"/>
  <c r="F692"/>
  <c r="I692" s="1"/>
  <c r="F691"/>
  <c r="I691" s="1"/>
  <c r="F690"/>
  <c r="I690" s="1"/>
  <c r="F689"/>
  <c r="I689" s="1"/>
  <c r="F688"/>
  <c r="I688" s="1"/>
  <c r="F687"/>
  <c r="I687" s="1"/>
  <c r="F686"/>
  <c r="I686" s="1"/>
  <c r="F685"/>
  <c r="I685" s="1"/>
  <c r="F684"/>
  <c r="I684" s="1"/>
  <c r="F683"/>
  <c r="I683" s="1"/>
  <c r="F682"/>
  <c r="I682" s="1"/>
  <c r="F681"/>
  <c r="I681" s="1"/>
  <c r="F680"/>
  <c r="I680" s="1"/>
  <c r="F679"/>
  <c r="I679" s="1"/>
  <c r="F678"/>
  <c r="I678" s="1"/>
  <c r="F677"/>
  <c r="I677" s="1"/>
  <c r="F676"/>
  <c r="I676" s="1"/>
  <c r="F675"/>
  <c r="I675" s="1"/>
  <c r="F674"/>
  <c r="I674" s="1"/>
  <c r="F673"/>
  <c r="I673" s="1"/>
  <c r="F672"/>
  <c r="I672" s="1"/>
  <c r="F671"/>
  <c r="I671" s="1"/>
  <c r="F670"/>
  <c r="I670" s="1"/>
  <c r="F669"/>
  <c r="I669" s="1"/>
  <c r="F668"/>
  <c r="I668" s="1"/>
  <c r="F667"/>
  <c r="I667" s="1"/>
  <c r="F666"/>
  <c r="I666" s="1"/>
  <c r="F665"/>
  <c r="I665" s="1"/>
  <c r="F664"/>
  <c r="I664" s="1"/>
  <c r="F663"/>
  <c r="I663" s="1"/>
  <c r="F662"/>
  <c r="I662" s="1"/>
  <c r="F661"/>
  <c r="I661" s="1"/>
  <c r="F660"/>
  <c r="I660" s="1"/>
  <c r="F659"/>
  <c r="I659" s="1"/>
  <c r="F658"/>
  <c r="I658" s="1"/>
  <c r="F657"/>
  <c r="I657" s="1"/>
  <c r="F656"/>
  <c r="I656" s="1"/>
  <c r="F655"/>
  <c r="I655" s="1"/>
  <c r="F654"/>
  <c r="I654" s="1"/>
  <c r="F653"/>
  <c r="I653" s="1"/>
  <c r="F652"/>
  <c r="I652" s="1"/>
  <c r="F651"/>
  <c r="I651" s="1"/>
  <c r="F650"/>
  <c r="I650" s="1"/>
  <c r="F649"/>
  <c r="I649" s="1"/>
  <c r="F648"/>
  <c r="I648" s="1"/>
  <c r="F647"/>
  <c r="I647" s="1"/>
  <c r="F646"/>
  <c r="I646" s="1"/>
  <c r="F645"/>
  <c r="I645" s="1"/>
  <c r="F644"/>
  <c r="I644" s="1"/>
  <c r="F643"/>
  <c r="I643" s="1"/>
  <c r="F642"/>
  <c r="I642" s="1"/>
  <c r="F641"/>
  <c r="I641" s="1"/>
  <c r="F640"/>
  <c r="I640" s="1"/>
  <c r="F639"/>
  <c r="I639" s="1"/>
  <c r="F638"/>
  <c r="I638" s="1"/>
  <c r="F637"/>
  <c r="I637" s="1"/>
  <c r="F636"/>
  <c r="I636" s="1"/>
  <c r="F635"/>
  <c r="I635" s="1"/>
  <c r="F634"/>
  <c r="I634" s="1"/>
  <c r="F633"/>
  <c r="I633" s="1"/>
  <c r="F632"/>
  <c r="I632" s="1"/>
  <c r="F631"/>
  <c r="I631" s="1"/>
  <c r="F630"/>
  <c r="I630" s="1"/>
  <c r="F629"/>
  <c r="I629" s="1"/>
  <c r="F628"/>
  <c r="I628" s="1"/>
  <c r="F627"/>
  <c r="I627" s="1"/>
  <c r="F626"/>
  <c r="I626" s="1"/>
  <c r="F625"/>
  <c r="I625" s="1"/>
  <c r="F624"/>
  <c r="I624" s="1"/>
  <c r="F623"/>
  <c r="I623" s="1"/>
  <c r="F622"/>
  <c r="I622" s="1"/>
  <c r="F621"/>
  <c r="I621" s="1"/>
  <c r="F620"/>
  <c r="I620" s="1"/>
  <c r="F619"/>
  <c r="I619" s="1"/>
  <c r="F618"/>
  <c r="I618" s="1"/>
  <c r="F617"/>
  <c r="I617" s="1"/>
  <c r="F616"/>
  <c r="I616" s="1"/>
  <c r="F615"/>
  <c r="I615" s="1"/>
  <c r="F614"/>
  <c r="I614" s="1"/>
  <c r="F613"/>
  <c r="I613" s="1"/>
  <c r="F612"/>
  <c r="I612" s="1"/>
  <c r="F611"/>
  <c r="I611" s="1"/>
  <c r="F610"/>
  <c r="I610" s="1"/>
  <c r="F609"/>
  <c r="I609" s="1"/>
  <c r="F608"/>
  <c r="I608" s="1"/>
  <c r="F607"/>
  <c r="I607" s="1"/>
  <c r="F606"/>
  <c r="I606" s="1"/>
  <c r="F605"/>
  <c r="I605" s="1"/>
  <c r="F604"/>
  <c r="I604" s="1"/>
  <c r="F603"/>
  <c r="I603" s="1"/>
  <c r="F602"/>
  <c r="I602" s="1"/>
  <c r="F601"/>
  <c r="I601" s="1"/>
  <c r="F600"/>
  <c r="I600" s="1"/>
  <c r="F599"/>
  <c r="I599" s="1"/>
  <c r="F598"/>
  <c r="I598" s="1"/>
  <c r="F597"/>
  <c r="I597" s="1"/>
  <c r="F596"/>
  <c r="I596" s="1"/>
  <c r="F595"/>
  <c r="I595" s="1"/>
  <c r="F594"/>
  <c r="I594" s="1"/>
  <c r="F593"/>
  <c r="I593" s="1"/>
  <c r="F592"/>
  <c r="I592" s="1"/>
  <c r="F591"/>
  <c r="I591" s="1"/>
  <c r="F590"/>
  <c r="I590" s="1"/>
  <c r="F589"/>
  <c r="I589" s="1"/>
  <c r="F588"/>
  <c r="I588" s="1"/>
  <c r="F587"/>
  <c r="I587" s="1"/>
  <c r="F586"/>
  <c r="I586" s="1"/>
  <c r="F585"/>
  <c r="I585" s="1"/>
  <c r="F584"/>
  <c r="I584" s="1"/>
  <c r="F583"/>
  <c r="I583" s="1"/>
  <c r="F582"/>
  <c r="I582" s="1"/>
  <c r="F581"/>
  <c r="I581" s="1"/>
  <c r="F580"/>
  <c r="I580" s="1"/>
  <c r="F579"/>
  <c r="I579" s="1"/>
  <c r="F578"/>
  <c r="I578" s="1"/>
  <c r="F577"/>
  <c r="I577" s="1"/>
  <c r="F576"/>
  <c r="I576" s="1"/>
  <c r="F575"/>
  <c r="I575" s="1"/>
  <c r="F574"/>
  <c r="I574" s="1"/>
  <c r="F573"/>
  <c r="I573" s="1"/>
  <c r="F572"/>
  <c r="I572" s="1"/>
  <c r="F571"/>
  <c r="I571" s="1"/>
  <c r="F570"/>
  <c r="I570" s="1"/>
  <c r="F569"/>
  <c r="I569" s="1"/>
  <c r="F568"/>
  <c r="I568" s="1"/>
  <c r="F567"/>
  <c r="I567" s="1"/>
  <c r="F566"/>
  <c r="I566" s="1"/>
  <c r="F565"/>
  <c r="I565" s="1"/>
  <c r="F564"/>
  <c r="I564" s="1"/>
  <c r="F563"/>
  <c r="I563" s="1"/>
  <c r="F562"/>
  <c r="I562" s="1"/>
  <c r="F561"/>
  <c r="I561" s="1"/>
  <c r="F560"/>
  <c r="I560" s="1"/>
  <c r="F559"/>
  <c r="I559" s="1"/>
  <c r="F558"/>
  <c r="I558" s="1"/>
  <c r="F557"/>
  <c r="I557" s="1"/>
  <c r="F556"/>
  <c r="I556" s="1"/>
  <c r="F555"/>
  <c r="I555" s="1"/>
  <c r="F554"/>
  <c r="I554" s="1"/>
  <c r="F553"/>
  <c r="I553" s="1"/>
  <c r="F552"/>
  <c r="I552" s="1"/>
  <c r="F551"/>
  <c r="I551" s="1"/>
  <c r="F550"/>
  <c r="I550" s="1"/>
  <c r="F549"/>
  <c r="I549" s="1"/>
  <c r="F548"/>
  <c r="I548" s="1"/>
  <c r="F547"/>
  <c r="I547" s="1"/>
  <c r="F546"/>
  <c r="I546" s="1"/>
  <c r="F545"/>
  <c r="I545" s="1"/>
  <c r="F544"/>
  <c r="I544" s="1"/>
  <c r="F543"/>
  <c r="I543" s="1"/>
  <c r="F542"/>
  <c r="I542" s="1"/>
  <c r="F541"/>
  <c r="I541" s="1"/>
  <c r="F540"/>
  <c r="I540" s="1"/>
  <c r="F539"/>
  <c r="I539" s="1"/>
  <c r="F538"/>
  <c r="I538" s="1"/>
  <c r="F537"/>
  <c r="I537" s="1"/>
  <c r="F536"/>
  <c r="I536" s="1"/>
  <c r="F535"/>
  <c r="I535" s="1"/>
  <c r="F534"/>
  <c r="I534" s="1"/>
  <c r="F533"/>
  <c r="I533" s="1"/>
  <c r="F532"/>
  <c r="I532" s="1"/>
  <c r="F531"/>
  <c r="I531" s="1"/>
  <c r="F530"/>
  <c r="I530" s="1"/>
  <c r="F529"/>
  <c r="I529" s="1"/>
  <c r="F528"/>
  <c r="I528" s="1"/>
  <c r="F527"/>
  <c r="I527" s="1"/>
  <c r="F526"/>
  <c r="I526" s="1"/>
  <c r="F525"/>
  <c r="I525" s="1"/>
  <c r="F524"/>
  <c r="I524" s="1"/>
  <c r="F523"/>
  <c r="I523" s="1"/>
  <c r="F522"/>
  <c r="I522" s="1"/>
  <c r="F521"/>
  <c r="I521" s="1"/>
  <c r="F520"/>
  <c r="I520" s="1"/>
  <c r="F519"/>
  <c r="I519" s="1"/>
  <c r="F518"/>
  <c r="I518" s="1"/>
  <c r="F517"/>
  <c r="I517" s="1"/>
  <c r="F516"/>
  <c r="I516" s="1"/>
  <c r="F515"/>
  <c r="I515" s="1"/>
  <c r="F514"/>
  <c r="I514" s="1"/>
  <c r="F513"/>
  <c r="I513" s="1"/>
  <c r="F512"/>
  <c r="I512" s="1"/>
  <c r="F511"/>
  <c r="I511" s="1"/>
  <c r="F510"/>
  <c r="I510" s="1"/>
  <c r="F509"/>
  <c r="I509" s="1"/>
  <c r="F508"/>
  <c r="I508" s="1"/>
  <c r="F507"/>
  <c r="I507" s="1"/>
  <c r="F506"/>
  <c r="I506" s="1"/>
  <c r="F505"/>
  <c r="I505" s="1"/>
  <c r="F504"/>
  <c r="I504" s="1"/>
  <c r="F503"/>
  <c r="I503" s="1"/>
  <c r="F502"/>
  <c r="I502" s="1"/>
  <c r="F501"/>
  <c r="I501" s="1"/>
  <c r="F500"/>
  <c r="I500" s="1"/>
  <c r="F499"/>
  <c r="I499" s="1"/>
  <c r="F498"/>
  <c r="I498" s="1"/>
  <c r="F497"/>
  <c r="I497" s="1"/>
  <c r="F496"/>
  <c r="I496" s="1"/>
  <c r="F495"/>
  <c r="I495" s="1"/>
  <c r="F494"/>
  <c r="I494" s="1"/>
  <c r="F493"/>
  <c r="I493" s="1"/>
  <c r="F492"/>
  <c r="I492" s="1"/>
  <c r="F491"/>
  <c r="I491" s="1"/>
  <c r="F490"/>
  <c r="I490" s="1"/>
  <c r="F489"/>
  <c r="I489" s="1"/>
  <c r="F488"/>
  <c r="I488" s="1"/>
  <c r="F487"/>
  <c r="I487" s="1"/>
  <c r="F486"/>
  <c r="I486" s="1"/>
  <c r="F485"/>
  <c r="I485" s="1"/>
  <c r="F484"/>
  <c r="I484" s="1"/>
  <c r="F483"/>
  <c r="I483" s="1"/>
  <c r="F482"/>
  <c r="I482" s="1"/>
  <c r="F481"/>
  <c r="I481" s="1"/>
  <c r="F480"/>
  <c r="I480" s="1"/>
  <c r="F479"/>
  <c r="I479" s="1"/>
  <c r="F478"/>
  <c r="I478" s="1"/>
  <c r="F477"/>
  <c r="I477" s="1"/>
  <c r="F476"/>
  <c r="I476" s="1"/>
  <c r="F475"/>
  <c r="I475" s="1"/>
  <c r="F474"/>
  <c r="I474" s="1"/>
  <c r="F473"/>
  <c r="I473" s="1"/>
  <c r="F472"/>
  <c r="I472" s="1"/>
  <c r="F471"/>
  <c r="I471" s="1"/>
  <c r="F470"/>
  <c r="I470" s="1"/>
  <c r="F469"/>
  <c r="I469" s="1"/>
  <c r="F468"/>
  <c r="I468" s="1"/>
  <c r="F467"/>
  <c r="I467" s="1"/>
  <c r="F466"/>
  <c r="I466" s="1"/>
  <c r="F465"/>
  <c r="I465" s="1"/>
  <c r="F464"/>
  <c r="I464" s="1"/>
  <c r="F463"/>
  <c r="I463" s="1"/>
  <c r="F462"/>
  <c r="I462" s="1"/>
  <c r="F461"/>
  <c r="I461" s="1"/>
  <c r="F460"/>
  <c r="I460" s="1"/>
  <c r="F459"/>
  <c r="I459" s="1"/>
  <c r="F458"/>
  <c r="I458" s="1"/>
  <c r="F457"/>
  <c r="I457" s="1"/>
  <c r="F456"/>
  <c r="I456" s="1"/>
  <c r="F455"/>
  <c r="I455" s="1"/>
  <c r="F454"/>
  <c r="I454" s="1"/>
  <c r="F453"/>
  <c r="I453" s="1"/>
  <c r="F452"/>
  <c r="I452" s="1"/>
  <c r="F451"/>
  <c r="I451" s="1"/>
  <c r="F450"/>
  <c r="I450" s="1"/>
  <c r="F449"/>
  <c r="I449" s="1"/>
  <c r="F448"/>
  <c r="I448" s="1"/>
  <c r="F447"/>
  <c r="I447" s="1"/>
  <c r="F446"/>
  <c r="I446" s="1"/>
  <c r="F445"/>
  <c r="I445" s="1"/>
  <c r="F444"/>
  <c r="I444" s="1"/>
  <c r="F443"/>
  <c r="I443" s="1"/>
  <c r="F442"/>
  <c r="I442" s="1"/>
  <c r="F441"/>
  <c r="I441" s="1"/>
  <c r="F440"/>
  <c r="I440" s="1"/>
  <c r="F439"/>
  <c r="I439" s="1"/>
  <c r="F438"/>
  <c r="I438" s="1"/>
  <c r="F437"/>
  <c r="I437" s="1"/>
  <c r="F436"/>
  <c r="I436" s="1"/>
  <c r="F435"/>
  <c r="I435" s="1"/>
  <c r="F434"/>
  <c r="I434" s="1"/>
  <c r="F433"/>
  <c r="I433" s="1"/>
  <c r="F432"/>
  <c r="I432" s="1"/>
  <c r="F431"/>
  <c r="I431" s="1"/>
  <c r="F430"/>
  <c r="I430" s="1"/>
  <c r="F429"/>
  <c r="I429" s="1"/>
  <c r="F428"/>
  <c r="I428" s="1"/>
  <c r="F427"/>
  <c r="I427" s="1"/>
  <c r="F426"/>
  <c r="I426" s="1"/>
  <c r="F425"/>
  <c r="I425" s="1"/>
  <c r="F424"/>
  <c r="I424" s="1"/>
  <c r="F423"/>
  <c r="I423" s="1"/>
  <c r="F422"/>
  <c r="I422" s="1"/>
  <c r="F421"/>
  <c r="I421" s="1"/>
  <c r="F420"/>
  <c r="I420" s="1"/>
  <c r="F419"/>
  <c r="I419" s="1"/>
  <c r="F418"/>
  <c r="I418" s="1"/>
  <c r="F417"/>
  <c r="I417" s="1"/>
  <c r="F416"/>
  <c r="I416" s="1"/>
  <c r="F415"/>
  <c r="I415" s="1"/>
  <c r="F414"/>
  <c r="I414" s="1"/>
  <c r="F413"/>
  <c r="I413" s="1"/>
  <c r="F412"/>
  <c r="I412" s="1"/>
  <c r="F411"/>
  <c r="I411" s="1"/>
  <c r="F410"/>
  <c r="I410" s="1"/>
  <c r="F409"/>
  <c r="I409" s="1"/>
  <c r="F408"/>
  <c r="I408" s="1"/>
  <c r="F407"/>
  <c r="I407" s="1"/>
  <c r="F406"/>
  <c r="I406" s="1"/>
  <c r="F405"/>
  <c r="I405" s="1"/>
  <c r="F404"/>
  <c r="I404" s="1"/>
  <c r="F403"/>
  <c r="I403" s="1"/>
  <c r="F402"/>
  <c r="I402" s="1"/>
  <c r="F401"/>
  <c r="I401" s="1"/>
  <c r="F400"/>
  <c r="I400" s="1"/>
  <c r="F399"/>
  <c r="I399" s="1"/>
  <c r="F398"/>
  <c r="I398" s="1"/>
  <c r="F397"/>
  <c r="I397" s="1"/>
  <c r="F396"/>
  <c r="I396" s="1"/>
  <c r="F395"/>
  <c r="I395" s="1"/>
  <c r="F394"/>
  <c r="I394" s="1"/>
  <c r="F393"/>
  <c r="I393" s="1"/>
  <c r="F392"/>
  <c r="I392" s="1"/>
  <c r="F391"/>
  <c r="I391" s="1"/>
  <c r="F390"/>
  <c r="I390" s="1"/>
  <c r="F389"/>
  <c r="I389" s="1"/>
  <c r="F388"/>
  <c r="I388" s="1"/>
  <c r="F387"/>
  <c r="I387" s="1"/>
  <c r="F386"/>
  <c r="I386" s="1"/>
  <c r="F385"/>
  <c r="I385" s="1"/>
  <c r="F384"/>
  <c r="I384" s="1"/>
  <c r="F383"/>
  <c r="I383" s="1"/>
  <c r="F382"/>
  <c r="I382" s="1"/>
  <c r="F381"/>
  <c r="I381" s="1"/>
  <c r="F380"/>
  <c r="I380" s="1"/>
  <c r="F379"/>
  <c r="I379" s="1"/>
  <c r="F378"/>
  <c r="I378" s="1"/>
  <c r="F377"/>
  <c r="I377" s="1"/>
  <c r="F376"/>
  <c r="I376" s="1"/>
  <c r="F375"/>
  <c r="I375" s="1"/>
  <c r="F374"/>
  <c r="I374" s="1"/>
  <c r="F373"/>
  <c r="I373" s="1"/>
  <c r="F372"/>
  <c r="I372" s="1"/>
  <c r="F371"/>
  <c r="I371" s="1"/>
  <c r="F370"/>
  <c r="I370" s="1"/>
  <c r="F369"/>
  <c r="I369" s="1"/>
  <c r="F368"/>
  <c r="I368" s="1"/>
  <c r="F367"/>
  <c r="I367" s="1"/>
  <c r="F366"/>
  <c r="I366" s="1"/>
  <c r="F365"/>
  <c r="I365" s="1"/>
  <c r="F364"/>
  <c r="I364" s="1"/>
  <c r="F363"/>
  <c r="I363" s="1"/>
  <c r="F362"/>
  <c r="I362" s="1"/>
  <c r="F361"/>
  <c r="I361" s="1"/>
  <c r="F360"/>
  <c r="I360" s="1"/>
  <c r="F359"/>
  <c r="I359" s="1"/>
  <c r="F358"/>
  <c r="I358" s="1"/>
  <c r="F357"/>
  <c r="I357" s="1"/>
  <c r="F356"/>
  <c r="I356" s="1"/>
  <c r="F355"/>
  <c r="I355" s="1"/>
  <c r="F354"/>
  <c r="I354" s="1"/>
  <c r="F353"/>
  <c r="I353" s="1"/>
  <c r="F352"/>
  <c r="I352" s="1"/>
  <c r="F351"/>
  <c r="I351" s="1"/>
  <c r="F350"/>
  <c r="I350" s="1"/>
  <c r="F349"/>
  <c r="I349" s="1"/>
  <c r="F348"/>
  <c r="I348" s="1"/>
  <c r="F347"/>
  <c r="I347" s="1"/>
  <c r="F346"/>
  <c r="I346" s="1"/>
  <c r="F345"/>
  <c r="I345" s="1"/>
  <c r="F344"/>
  <c r="I344" s="1"/>
  <c r="F343"/>
  <c r="I343" s="1"/>
  <c r="F342"/>
  <c r="I342" s="1"/>
  <c r="F341"/>
  <c r="I341" s="1"/>
  <c r="F340"/>
  <c r="I340" s="1"/>
  <c r="F339"/>
  <c r="I339" s="1"/>
  <c r="F338"/>
  <c r="I338" s="1"/>
  <c r="F337"/>
  <c r="I337" s="1"/>
  <c r="F336"/>
  <c r="I336" s="1"/>
  <c r="F335"/>
  <c r="I335" s="1"/>
  <c r="F334"/>
  <c r="I334" s="1"/>
  <c r="F333"/>
  <c r="I333" s="1"/>
  <c r="F332"/>
  <c r="I332" s="1"/>
  <c r="F331"/>
  <c r="I331" s="1"/>
  <c r="F330"/>
  <c r="I330" s="1"/>
  <c r="F329"/>
  <c r="I329" s="1"/>
  <c r="F328"/>
  <c r="I328" s="1"/>
  <c r="F327"/>
  <c r="I327" s="1"/>
  <c r="F326"/>
  <c r="I326" s="1"/>
  <c r="F325"/>
  <c r="I325" s="1"/>
  <c r="F324"/>
  <c r="I324" s="1"/>
  <c r="F323"/>
  <c r="I323" s="1"/>
  <c r="F322"/>
  <c r="I322" s="1"/>
  <c r="F321"/>
  <c r="I321" s="1"/>
  <c r="F320"/>
  <c r="I320" s="1"/>
  <c r="F319"/>
  <c r="I319" s="1"/>
  <c r="F318"/>
  <c r="I318" s="1"/>
  <c r="F317"/>
  <c r="I317" s="1"/>
  <c r="F316"/>
  <c r="I316" s="1"/>
  <c r="F315"/>
  <c r="I315" s="1"/>
  <c r="F314"/>
  <c r="I314" s="1"/>
  <c r="F313"/>
  <c r="I313" s="1"/>
  <c r="F312"/>
  <c r="I312" s="1"/>
  <c r="F311"/>
  <c r="I311" s="1"/>
  <c r="F310"/>
  <c r="I310" s="1"/>
  <c r="F309"/>
  <c r="I309" s="1"/>
  <c r="F308"/>
  <c r="I308" s="1"/>
  <c r="F307"/>
  <c r="I307" s="1"/>
  <c r="F306"/>
  <c r="I306" s="1"/>
  <c r="F305"/>
  <c r="I305" s="1"/>
  <c r="F304"/>
  <c r="I304" s="1"/>
  <c r="F303"/>
  <c r="I303" s="1"/>
  <c r="F302"/>
  <c r="I302" s="1"/>
  <c r="F301"/>
  <c r="I301" s="1"/>
  <c r="F300"/>
  <c r="I300" s="1"/>
  <c r="F299"/>
  <c r="I299" s="1"/>
  <c r="F298"/>
  <c r="I298" s="1"/>
  <c r="F297"/>
  <c r="I297" s="1"/>
  <c r="F296"/>
  <c r="I296" s="1"/>
  <c r="F295"/>
  <c r="I295" s="1"/>
  <c r="F294"/>
  <c r="I294" s="1"/>
  <c r="F293"/>
  <c r="I293" s="1"/>
  <c r="F292"/>
  <c r="I292" s="1"/>
  <c r="F291"/>
  <c r="I291" s="1"/>
  <c r="F290"/>
  <c r="I290" s="1"/>
  <c r="F289"/>
  <c r="I289" s="1"/>
  <c r="F288"/>
  <c r="I288" s="1"/>
  <c r="F287"/>
  <c r="I287" s="1"/>
  <c r="F286"/>
  <c r="I286" s="1"/>
  <c r="F285"/>
  <c r="I285" s="1"/>
  <c r="F284"/>
  <c r="I284" s="1"/>
  <c r="F283"/>
  <c r="I283" s="1"/>
  <c r="F282"/>
  <c r="I282" s="1"/>
  <c r="F281"/>
  <c r="I281" s="1"/>
  <c r="F280"/>
  <c r="I280" s="1"/>
  <c r="F279"/>
  <c r="I279" s="1"/>
  <c r="F278"/>
  <c r="I278" s="1"/>
  <c r="F277"/>
  <c r="I277" s="1"/>
  <c r="F276"/>
  <c r="I276" s="1"/>
  <c r="F275"/>
  <c r="I275" s="1"/>
  <c r="F274"/>
  <c r="I274" s="1"/>
  <c r="F273"/>
  <c r="I273" s="1"/>
  <c r="F272"/>
  <c r="I272" s="1"/>
  <c r="F271"/>
  <c r="I271" s="1"/>
  <c r="F270"/>
  <c r="I270" s="1"/>
  <c r="F269"/>
  <c r="I269" s="1"/>
  <c r="F268"/>
  <c r="I268" s="1"/>
  <c r="F267"/>
  <c r="I267" s="1"/>
  <c r="F266"/>
  <c r="I266" s="1"/>
  <c r="F265"/>
  <c r="I265" s="1"/>
  <c r="F264"/>
  <c r="I264" s="1"/>
  <c r="F263"/>
  <c r="I263" s="1"/>
  <c r="F262"/>
  <c r="I262" s="1"/>
  <c r="F261"/>
  <c r="I261" s="1"/>
  <c r="F260"/>
  <c r="I260" s="1"/>
  <c r="F259"/>
  <c r="I259" s="1"/>
  <c r="F258"/>
  <c r="I258" s="1"/>
  <c r="F257"/>
  <c r="I257" s="1"/>
  <c r="F256"/>
  <c r="I256" s="1"/>
  <c r="F255"/>
  <c r="I255" s="1"/>
  <c r="F254"/>
  <c r="I254" s="1"/>
  <c r="F253"/>
  <c r="I253" s="1"/>
  <c r="F252"/>
  <c r="I252" s="1"/>
  <c r="F251"/>
  <c r="I251" s="1"/>
  <c r="F250"/>
  <c r="I250" s="1"/>
  <c r="F249"/>
  <c r="I249" s="1"/>
  <c r="F248"/>
  <c r="I248" s="1"/>
  <c r="F247"/>
  <c r="I247" s="1"/>
  <c r="F246"/>
  <c r="I246" s="1"/>
  <c r="F245"/>
  <c r="I245" s="1"/>
  <c r="F244"/>
  <c r="I244" s="1"/>
  <c r="F243"/>
  <c r="I243" s="1"/>
  <c r="F242"/>
  <c r="I242" s="1"/>
  <c r="F241"/>
  <c r="I241" s="1"/>
  <c r="F240"/>
  <c r="I240" s="1"/>
  <c r="F239"/>
  <c r="I239" s="1"/>
  <c r="F238"/>
  <c r="I238" s="1"/>
  <c r="F237"/>
  <c r="I237" s="1"/>
  <c r="F236"/>
  <c r="I236" s="1"/>
  <c r="F235"/>
  <c r="I235" s="1"/>
  <c r="F234"/>
  <c r="I234" s="1"/>
  <c r="F233"/>
  <c r="I233" s="1"/>
  <c r="F232"/>
  <c r="I232" s="1"/>
  <c r="F231"/>
  <c r="I231" s="1"/>
  <c r="F230"/>
  <c r="I230" s="1"/>
  <c r="F229"/>
  <c r="I229" s="1"/>
  <c r="F228"/>
  <c r="I228" s="1"/>
  <c r="F227"/>
  <c r="I227" s="1"/>
  <c r="F226"/>
  <c r="I226" s="1"/>
  <c r="F225"/>
  <c r="I225" s="1"/>
  <c r="F224"/>
  <c r="I224" s="1"/>
  <c r="F223"/>
  <c r="I223" s="1"/>
  <c r="F222"/>
  <c r="I222" s="1"/>
  <c r="F221"/>
  <c r="I221" s="1"/>
  <c r="F220"/>
  <c r="I220" s="1"/>
  <c r="F219"/>
  <c r="I219" s="1"/>
  <c r="F218"/>
  <c r="I218" s="1"/>
  <c r="F217"/>
  <c r="I217" s="1"/>
  <c r="F216"/>
  <c r="I216" s="1"/>
  <c r="F215"/>
  <c r="I215" s="1"/>
  <c r="F214"/>
  <c r="I214" s="1"/>
  <c r="F213"/>
  <c r="I213" s="1"/>
  <c r="F212"/>
  <c r="I212" s="1"/>
  <c r="F211"/>
  <c r="I211" s="1"/>
  <c r="F210"/>
  <c r="I210" s="1"/>
  <c r="F209"/>
  <c r="I209" s="1"/>
  <c r="F208"/>
  <c r="I208" s="1"/>
  <c r="F207"/>
  <c r="I207" s="1"/>
  <c r="F206"/>
  <c r="I206" s="1"/>
  <c r="F205"/>
  <c r="I205" s="1"/>
  <c r="F204"/>
  <c r="I204" s="1"/>
  <c r="F203"/>
  <c r="I203" s="1"/>
  <c r="F202"/>
  <c r="I202" s="1"/>
  <c r="F201"/>
  <c r="I201" s="1"/>
  <c r="F200"/>
  <c r="I200" s="1"/>
  <c r="F199"/>
  <c r="I199" s="1"/>
  <c r="F198"/>
  <c r="I198" s="1"/>
  <c r="F197"/>
  <c r="I197" s="1"/>
  <c r="F196"/>
  <c r="I196" s="1"/>
  <c r="F195"/>
  <c r="I195" s="1"/>
  <c r="F194"/>
  <c r="I194" s="1"/>
  <c r="F193"/>
  <c r="I193" s="1"/>
  <c r="F192"/>
  <c r="I192" s="1"/>
  <c r="F191"/>
  <c r="I191" s="1"/>
  <c r="F190"/>
  <c r="I190" s="1"/>
  <c r="F189"/>
  <c r="I189" s="1"/>
  <c r="F188"/>
  <c r="I188" s="1"/>
  <c r="F187"/>
  <c r="I187" s="1"/>
  <c r="F186"/>
  <c r="I186" s="1"/>
  <c r="F185"/>
  <c r="I185" s="1"/>
  <c r="F184"/>
  <c r="I184" s="1"/>
  <c r="F183"/>
  <c r="I183" s="1"/>
  <c r="F182"/>
  <c r="I182" s="1"/>
  <c r="F181"/>
  <c r="I181" s="1"/>
  <c r="F180"/>
  <c r="I180" s="1"/>
  <c r="F179"/>
  <c r="I179" s="1"/>
  <c r="F178"/>
  <c r="I178" s="1"/>
  <c r="F177"/>
  <c r="I177" s="1"/>
  <c r="F176"/>
  <c r="I176" s="1"/>
  <c r="F175"/>
  <c r="I175" s="1"/>
  <c r="F174"/>
  <c r="I174" s="1"/>
  <c r="F173"/>
  <c r="I173" s="1"/>
  <c r="F172"/>
  <c r="I172" s="1"/>
  <c r="F171"/>
  <c r="I171" s="1"/>
  <c r="F170"/>
  <c r="I170" s="1"/>
  <c r="F169"/>
  <c r="I169" s="1"/>
  <c r="F168"/>
  <c r="I168" s="1"/>
  <c r="F167"/>
  <c r="I167" s="1"/>
  <c r="F166"/>
  <c r="I166" s="1"/>
  <c r="F165"/>
  <c r="I165" s="1"/>
  <c r="F164"/>
  <c r="I164" s="1"/>
  <c r="F163"/>
  <c r="I163" s="1"/>
  <c r="F162"/>
  <c r="I162" s="1"/>
  <c r="F161"/>
  <c r="I161" s="1"/>
  <c r="F160"/>
  <c r="I160" s="1"/>
  <c r="F159"/>
  <c r="I159" s="1"/>
  <c r="F158"/>
  <c r="I158" s="1"/>
  <c r="F157"/>
  <c r="I157" s="1"/>
  <c r="F156"/>
  <c r="I156" s="1"/>
  <c r="F155"/>
  <c r="I155" s="1"/>
  <c r="F154"/>
  <c r="I154" s="1"/>
  <c r="F153"/>
  <c r="I153" s="1"/>
  <c r="F152"/>
  <c r="I152" s="1"/>
  <c r="F151"/>
  <c r="I151" s="1"/>
  <c r="F150"/>
  <c r="I150" s="1"/>
  <c r="F149"/>
  <c r="I149" s="1"/>
  <c r="F148"/>
  <c r="I148" s="1"/>
  <c r="F147"/>
  <c r="I147" s="1"/>
  <c r="F146"/>
  <c r="I146" s="1"/>
  <c r="F145"/>
  <c r="I145" s="1"/>
  <c r="F144"/>
  <c r="I144" s="1"/>
  <c r="F143"/>
  <c r="I143" s="1"/>
  <c r="F142"/>
  <c r="I142" s="1"/>
  <c r="F141"/>
  <c r="I141" s="1"/>
  <c r="F140"/>
  <c r="I140" s="1"/>
  <c r="F139"/>
  <c r="I139" s="1"/>
  <c r="F138"/>
  <c r="I138" s="1"/>
  <c r="F137"/>
  <c r="I137" s="1"/>
  <c r="F136"/>
  <c r="I136" s="1"/>
  <c r="F135"/>
  <c r="I135" s="1"/>
  <c r="F134"/>
  <c r="I134" s="1"/>
  <c r="F133"/>
  <c r="I133" s="1"/>
  <c r="F132"/>
  <c r="I132" s="1"/>
  <c r="F131"/>
  <c r="I131" s="1"/>
  <c r="F130"/>
  <c r="I130" s="1"/>
  <c r="F129"/>
  <c r="I129" s="1"/>
  <c r="F128"/>
  <c r="I128" s="1"/>
  <c r="F127"/>
  <c r="I127" s="1"/>
  <c r="F126"/>
  <c r="I126" s="1"/>
  <c r="F125"/>
  <c r="I125" s="1"/>
  <c r="F124"/>
  <c r="I124" s="1"/>
  <c r="F123"/>
  <c r="I123" s="1"/>
  <c r="F122"/>
  <c r="I122" s="1"/>
  <c r="F121"/>
  <c r="I121" s="1"/>
  <c r="F120"/>
  <c r="I120" s="1"/>
  <c r="F119"/>
  <c r="I119" s="1"/>
  <c r="F118"/>
  <c r="I118" s="1"/>
  <c r="F117"/>
  <c r="I117" s="1"/>
  <c r="F116"/>
  <c r="I116" s="1"/>
  <c r="F115"/>
  <c r="I115" s="1"/>
  <c r="F114"/>
  <c r="I114" s="1"/>
  <c r="F113"/>
  <c r="I113" s="1"/>
  <c r="F112"/>
  <c r="I112" s="1"/>
  <c r="F111"/>
  <c r="I111" s="1"/>
  <c r="F110"/>
  <c r="I110" s="1"/>
  <c r="F109"/>
  <c r="I109" s="1"/>
  <c r="F108"/>
  <c r="I108" s="1"/>
  <c r="F107"/>
  <c r="I107" s="1"/>
  <c r="F106"/>
  <c r="I106" s="1"/>
  <c r="F105"/>
  <c r="I105" s="1"/>
  <c r="F104"/>
  <c r="I104" s="1"/>
  <c r="F103"/>
  <c r="I103" s="1"/>
  <c r="F102"/>
  <c r="I102" s="1"/>
  <c r="F101"/>
  <c r="I101" s="1"/>
  <c r="F100"/>
  <c r="I100" s="1"/>
  <c r="F99"/>
  <c r="I99" s="1"/>
  <c r="F98"/>
  <c r="I98" s="1"/>
  <c r="F97"/>
  <c r="I97" s="1"/>
  <c r="F96"/>
  <c r="I96" s="1"/>
  <c r="F95"/>
  <c r="I95" s="1"/>
  <c r="F94"/>
  <c r="I94" s="1"/>
  <c r="F93"/>
  <c r="I93" s="1"/>
  <c r="F92"/>
  <c r="I92" s="1"/>
  <c r="F91"/>
  <c r="I91" s="1"/>
  <c r="F90"/>
  <c r="I90" s="1"/>
  <c r="F89"/>
  <c r="I89" s="1"/>
  <c r="F88"/>
  <c r="I88" s="1"/>
  <c r="F87"/>
  <c r="I87" s="1"/>
  <c r="F86"/>
  <c r="I86" s="1"/>
  <c r="F85"/>
  <c r="I85" s="1"/>
  <c r="F84"/>
  <c r="I84" s="1"/>
  <c r="F83"/>
  <c r="I83" s="1"/>
  <c r="F82"/>
  <c r="I82" s="1"/>
  <c r="F81"/>
  <c r="I81" s="1"/>
  <c r="F80"/>
  <c r="I80" s="1"/>
  <c r="F79"/>
  <c r="I79" s="1"/>
  <c r="F78"/>
  <c r="I78" s="1"/>
  <c r="F77"/>
  <c r="I77" s="1"/>
  <c r="F76"/>
  <c r="I76" s="1"/>
  <c r="F75"/>
  <c r="I75" s="1"/>
  <c r="F74"/>
  <c r="I74" s="1"/>
  <c r="F73"/>
  <c r="I73" s="1"/>
  <c r="F72"/>
  <c r="I72" s="1"/>
  <c r="F71"/>
  <c r="I71" s="1"/>
  <c r="F70"/>
  <c r="I70" s="1"/>
  <c r="F69"/>
  <c r="I69" s="1"/>
  <c r="F68"/>
  <c r="I68" s="1"/>
  <c r="F67"/>
  <c r="I67" s="1"/>
  <c r="F66"/>
  <c r="I66" s="1"/>
  <c r="F65"/>
  <c r="I65" s="1"/>
  <c r="F64"/>
  <c r="I64" s="1"/>
  <c r="F63"/>
  <c r="I63" s="1"/>
  <c r="F62"/>
  <c r="I62" s="1"/>
  <c r="F61"/>
  <c r="I61" s="1"/>
  <c r="F60"/>
  <c r="I60" s="1"/>
  <c r="F59"/>
  <c r="I59" s="1"/>
  <c r="F58"/>
  <c r="I58" s="1"/>
  <c r="F57"/>
  <c r="I57" s="1"/>
  <c r="F56"/>
  <c r="I56" s="1"/>
  <c r="F55"/>
  <c r="I55" s="1"/>
  <c r="F54"/>
  <c r="I54" s="1"/>
  <c r="F53"/>
  <c r="I53" s="1"/>
  <c r="F52"/>
  <c r="I52" s="1"/>
  <c r="F51"/>
  <c r="I51" s="1"/>
  <c r="F50"/>
  <c r="I50" s="1"/>
  <c r="F49"/>
  <c r="I49" s="1"/>
  <c r="F48"/>
  <c r="I48" s="1"/>
  <c r="F47"/>
  <c r="I47" s="1"/>
  <c r="F46"/>
  <c r="I46" s="1"/>
  <c r="F45"/>
  <c r="I45" s="1"/>
  <c r="F44"/>
  <c r="I44" s="1"/>
  <c r="F43"/>
  <c r="I43" s="1"/>
  <c r="F42"/>
  <c r="I42" s="1"/>
  <c r="F41"/>
  <c r="I41" s="1"/>
  <c r="F40"/>
  <c r="I40" s="1"/>
  <c r="F39"/>
  <c r="I39" s="1"/>
  <c r="F38"/>
  <c r="I38" s="1"/>
  <c r="F37"/>
  <c r="I37" s="1"/>
  <c r="F36"/>
  <c r="I36" s="1"/>
  <c r="F35"/>
  <c r="I35" s="1"/>
  <c r="F34"/>
  <c r="I34" s="1"/>
  <c r="F33"/>
  <c r="I33" s="1"/>
  <c r="F32"/>
  <c r="I32" s="1"/>
  <c r="F31"/>
  <c r="I31" s="1"/>
  <c r="F30"/>
  <c r="I30" s="1"/>
  <c r="F29"/>
  <c r="I29" s="1"/>
  <c r="F28"/>
  <c r="I28" s="1"/>
  <c r="F27"/>
  <c r="I27" s="1"/>
  <c r="F26"/>
  <c r="I26" s="1"/>
  <c r="F25"/>
  <c r="I25" s="1"/>
  <c r="F24"/>
  <c r="I24" s="1"/>
  <c r="F23"/>
  <c r="I23" s="1"/>
  <c r="F22"/>
  <c r="I22" s="1"/>
  <c r="F21"/>
  <c r="I21" s="1"/>
  <c r="F20"/>
  <c r="I20" s="1"/>
  <c r="F19"/>
  <c r="I19" s="1"/>
  <c r="F18"/>
  <c r="I18" s="1"/>
  <c r="F17"/>
  <c r="I17" s="1"/>
  <c r="F16"/>
  <c r="I16" s="1"/>
  <c r="F15"/>
  <c r="I15" s="1"/>
  <c r="F14"/>
  <c r="I14" s="1"/>
  <c r="F13"/>
  <c r="I13" s="1"/>
  <c r="F12"/>
  <c r="I12" s="1"/>
  <c r="F11"/>
  <c r="I11" s="1"/>
  <c r="F10"/>
  <c r="I10" s="1"/>
  <c r="F9"/>
  <c r="I9" s="1"/>
  <c r="F8"/>
  <c r="I8" s="1"/>
  <c r="F7"/>
  <c r="I7" s="1"/>
  <c r="F6"/>
  <c r="I6" s="1"/>
  <c r="F5"/>
  <c r="I5" s="1"/>
  <c r="F4"/>
  <c r="I4" s="1"/>
  <c r="W193" i="17"/>
  <c r="W190"/>
  <c r="V193"/>
  <c r="V190"/>
  <c r="O2127" i="16"/>
  <c r="P2127" s="1"/>
  <c r="N2127"/>
  <c r="O2126"/>
  <c r="P2126"/>
  <c r="N2126"/>
  <c r="O2125"/>
  <c r="P2125" s="1"/>
  <c r="N2125"/>
  <c r="O2124"/>
  <c r="P2124"/>
  <c r="N2124"/>
  <c r="O1995"/>
  <c r="P1995" s="1"/>
  <c r="N1995"/>
  <c r="O1994"/>
  <c r="P1994"/>
  <c r="N1994"/>
  <c r="O1993"/>
  <c r="P1993" s="1"/>
  <c r="N1993"/>
  <c r="O1992"/>
  <c r="P1992"/>
  <c r="N1992"/>
  <c r="O1885"/>
  <c r="P1885" s="1"/>
  <c r="N1885"/>
  <c r="O1884"/>
  <c r="P1884"/>
  <c r="N1884"/>
  <c r="O1883"/>
  <c r="P1883" s="1"/>
  <c r="N1883"/>
  <c r="O1882"/>
  <c r="P1882"/>
  <c r="N1882"/>
  <c r="O1696"/>
  <c r="P1696" s="1"/>
  <c r="N1696"/>
  <c r="O1695"/>
  <c r="P1695"/>
  <c r="N1695"/>
  <c r="O1694"/>
  <c r="P1694" s="1"/>
  <c r="N1694"/>
  <c r="O1693"/>
  <c r="P1693"/>
  <c r="N1693"/>
  <c r="O1692"/>
  <c r="P1692" s="1"/>
  <c r="N1692"/>
  <c r="O1691"/>
  <c r="P1691"/>
  <c r="N1691"/>
  <c r="O1690"/>
  <c r="P1690" s="1"/>
  <c r="N1690"/>
  <c r="O1689"/>
  <c r="P1689"/>
  <c r="N1689"/>
  <c r="O1688"/>
  <c r="P1688" s="1"/>
  <c r="N1688"/>
  <c r="O1687"/>
  <c r="P1687"/>
  <c r="N1687"/>
  <c r="O1686"/>
  <c r="P1686" s="1"/>
  <c r="N1686"/>
  <c r="O1510"/>
  <c r="P1510"/>
  <c r="N1510"/>
  <c r="O1509"/>
  <c r="P1509" s="1"/>
  <c r="N1509"/>
  <c r="O1508"/>
  <c r="P1508"/>
  <c r="N1508"/>
  <c r="O1507"/>
  <c r="P1507" s="1"/>
  <c r="N1507"/>
  <c r="O1506"/>
  <c r="P1506"/>
  <c r="N1506"/>
  <c r="O1505"/>
  <c r="P1505" s="1"/>
  <c r="N1505"/>
  <c r="O1504"/>
  <c r="P1504"/>
  <c r="N1504"/>
  <c r="O1503"/>
  <c r="P1503" s="1"/>
  <c r="N1503"/>
  <c r="O1502"/>
  <c r="P1502"/>
  <c r="N1502"/>
  <c r="O1501"/>
  <c r="P1501" s="1"/>
  <c r="N1501"/>
  <c r="O1390"/>
  <c r="P1390"/>
  <c r="N1390"/>
  <c r="O1389"/>
  <c r="P1389" s="1"/>
  <c r="N1389"/>
  <c r="O1388"/>
  <c r="P1388"/>
  <c r="N1388"/>
  <c r="O1387"/>
  <c r="P1387" s="1"/>
  <c r="N1387"/>
  <c r="O1301"/>
  <c r="P1301"/>
  <c r="N1301"/>
  <c r="O1300"/>
  <c r="P1300" s="1"/>
  <c r="N1300"/>
  <c r="O1299"/>
  <c r="P1299"/>
  <c r="N1299"/>
  <c r="O1298"/>
  <c r="P1298" s="1"/>
  <c r="N1298"/>
  <c r="O1297"/>
  <c r="P1297"/>
  <c r="N1297"/>
  <c r="O1191"/>
  <c r="P1191" s="1"/>
  <c r="N1191"/>
  <c r="O1190"/>
  <c r="P1190"/>
  <c r="N1190"/>
  <c r="O1189"/>
  <c r="P1189" s="1"/>
  <c r="N1189"/>
  <c r="O1188"/>
  <c r="P1188"/>
  <c r="N1188"/>
  <c r="O1077"/>
  <c r="P1077" s="1"/>
  <c r="N1077"/>
  <c r="O1076"/>
  <c r="P1076"/>
  <c r="N1076"/>
  <c r="O1075"/>
  <c r="P1075" s="1"/>
  <c r="N1075"/>
  <c r="O1074"/>
  <c r="P1074"/>
  <c r="N1074"/>
  <c r="O987"/>
  <c r="P987" s="1"/>
  <c r="N987"/>
  <c r="O986"/>
  <c r="P986"/>
  <c r="N986"/>
  <c r="O985"/>
  <c r="P985" s="1"/>
  <c r="N985"/>
  <c r="O984"/>
  <c r="P984"/>
  <c r="N984"/>
  <c r="O904"/>
  <c r="P904" s="1"/>
  <c r="N904"/>
  <c r="O903"/>
  <c r="P903"/>
  <c r="N903"/>
  <c r="O902"/>
  <c r="P902" s="1"/>
  <c r="N902"/>
  <c r="O901"/>
  <c r="P901"/>
  <c r="N901"/>
  <c r="O809"/>
  <c r="P809" s="1"/>
  <c r="N809"/>
  <c r="O808"/>
  <c r="P808"/>
  <c r="N808"/>
  <c r="O807"/>
  <c r="P807" s="1"/>
  <c r="N807"/>
  <c r="O806"/>
  <c r="P806"/>
  <c r="N806"/>
  <c r="O530"/>
  <c r="P530" s="1"/>
  <c r="N530"/>
  <c r="O506"/>
  <c r="P506"/>
  <c r="N506"/>
  <c r="O505"/>
  <c r="P505" s="1"/>
  <c r="N505"/>
  <c r="O504"/>
  <c r="P504"/>
  <c r="N504"/>
  <c r="O503"/>
  <c r="P503" s="1"/>
  <c r="N503"/>
  <c r="O469"/>
  <c r="P469"/>
  <c r="N469"/>
  <c r="O468"/>
  <c r="P468" s="1"/>
  <c r="N468"/>
  <c r="O421"/>
  <c r="P421"/>
  <c r="N421"/>
  <c r="O420"/>
  <c r="P420" s="1"/>
  <c r="N420"/>
  <c r="O337"/>
  <c r="P337"/>
  <c r="N337"/>
  <c r="O336"/>
  <c r="P336" s="1"/>
  <c r="N336"/>
  <c r="O335"/>
  <c r="P335"/>
  <c r="N335"/>
  <c r="O334"/>
  <c r="P334" s="1"/>
  <c r="N334"/>
  <c r="O290"/>
  <c r="P290"/>
  <c r="N290"/>
  <c r="O289"/>
  <c r="P289" s="1"/>
  <c r="N289"/>
  <c r="O244"/>
  <c r="P244"/>
  <c r="N244"/>
  <c r="O243"/>
  <c r="P243" s="1"/>
  <c r="N243"/>
  <c r="O205"/>
  <c r="P205"/>
  <c r="N205"/>
  <c r="O204"/>
  <c r="P204" s="1"/>
  <c r="N204"/>
  <c r="O203"/>
  <c r="P203"/>
  <c r="N203"/>
  <c r="O141"/>
  <c r="P141" s="1"/>
  <c r="N141"/>
  <c r="O140"/>
  <c r="P140"/>
  <c r="N140"/>
  <c r="O139"/>
  <c r="P139" s="1"/>
  <c r="N139"/>
  <c r="O138"/>
  <c r="P138"/>
  <c r="N138"/>
  <c r="O52"/>
  <c r="P52" s="1"/>
  <c r="N52"/>
  <c r="O51"/>
  <c r="P51"/>
  <c r="N51"/>
  <c r="O50"/>
  <c r="P50" s="1"/>
  <c r="N50"/>
  <c r="O49"/>
  <c r="P49"/>
  <c r="N49"/>
  <c r="I111" i="18"/>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 r="I2"/>
  <c r="I111" i="14"/>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 r="R147"/>
  <c r="R146"/>
  <c r="R145"/>
  <c r="R144"/>
  <c r="R143"/>
  <c r="R142"/>
  <c r="R141"/>
  <c r="R140"/>
  <c r="R139"/>
  <c r="R138"/>
  <c r="R137"/>
  <c r="R136"/>
  <c r="R135"/>
  <c r="R134"/>
  <c r="R133"/>
  <c r="R132"/>
  <c r="R131"/>
  <c r="R130"/>
  <c r="R129"/>
  <c r="R128"/>
  <c r="R127"/>
  <c r="R126"/>
  <c r="H111" i="18" s="1"/>
  <c r="R125" i="14"/>
  <c r="H110" i="18" s="1"/>
  <c r="R124" i="14"/>
  <c r="H109" i="18" s="1"/>
  <c r="R123" i="14"/>
  <c r="H108" i="18" s="1"/>
  <c r="R122" i="14"/>
  <c r="H107" i="18" s="1"/>
  <c r="R121" i="14"/>
  <c r="H106" i="18" s="1"/>
  <c r="R120" i="14"/>
  <c r="H105" i="18" s="1"/>
  <c r="R119" i="14"/>
  <c r="H104" i="18" s="1"/>
  <c r="R118" i="14"/>
  <c r="H103" i="18" s="1"/>
  <c r="R117" i="14"/>
  <c r="H102" i="18" s="1"/>
  <c r="R116" i="14"/>
  <c r="H101" i="18" s="1"/>
  <c r="R115" i="14"/>
  <c r="H100" i="18" s="1"/>
  <c r="R114" i="14"/>
  <c r="H98" i="18" s="1"/>
  <c r="R113" i="14"/>
  <c r="H99" i="18" s="1"/>
  <c r="R112" i="14"/>
  <c r="H97" i="18" s="1"/>
  <c r="R111" i="14"/>
  <c r="H95" i="18" s="1"/>
  <c r="R110" i="14"/>
  <c r="H89" i="18" s="1"/>
  <c r="R109" i="14"/>
  <c r="H88" i="18" s="1"/>
  <c r="R108" i="14"/>
  <c r="H96" i="18" s="1"/>
  <c r="R107" i="14"/>
  <c r="H94" i="18" s="1"/>
  <c r="R106" i="14"/>
  <c r="H91" i="18" s="1"/>
  <c r="R105" i="14"/>
  <c r="H93" i="18" s="1"/>
  <c r="R104" i="14"/>
  <c r="H90" i="18" s="1"/>
  <c r="R103" i="14"/>
  <c r="H92" i="18" s="1"/>
  <c r="R102" i="14"/>
  <c r="H87" i="18" s="1"/>
  <c r="R101" i="14"/>
  <c r="H85" i="18" s="1"/>
  <c r="R100" i="14"/>
  <c r="H86" i="18" s="1"/>
  <c r="R99" i="14"/>
  <c r="H84" i="18" s="1"/>
  <c r="R98" i="14"/>
  <c r="H82" i="18" s="1"/>
  <c r="R97" i="14"/>
  <c r="H77" i="18" s="1"/>
  <c r="R96" i="14"/>
  <c r="H74" i="18" s="1"/>
  <c r="R95" i="14"/>
  <c r="H81" i="18" s="1"/>
  <c r="R94" i="14"/>
  <c r="H80" i="18" s="1"/>
  <c r="R93" i="14"/>
  <c r="H79" i="18" s="1"/>
  <c r="R92" i="14"/>
  <c r="H78" i="18" s="1"/>
  <c r="R91" i="14"/>
  <c r="H83" i="18" s="1"/>
  <c r="R90" i="14"/>
  <c r="H76" i="18" s="1"/>
  <c r="R89" i="14"/>
  <c r="H75" i="18" s="1"/>
  <c r="R88" i="14"/>
  <c r="H73" i="18" s="1"/>
  <c r="R87" i="14"/>
  <c r="H72" i="18" s="1"/>
  <c r="R86" i="14"/>
  <c r="H71" i="18" s="1"/>
  <c r="R85" i="14"/>
  <c r="H70" i="18" s="1"/>
  <c r="R84" i="14"/>
  <c r="H69" i="18" s="1"/>
  <c r="R83" i="14"/>
  <c r="H68" i="18" s="1"/>
  <c r="R82" i="14"/>
  <c r="H67" i="18" s="1"/>
  <c r="R81" i="14"/>
  <c r="H65" i="18" s="1"/>
  <c r="R80" i="14"/>
  <c r="H64" i="18" s="1"/>
  <c r="R79" i="14"/>
  <c r="H66" i="18" s="1"/>
  <c r="R78" i="14"/>
  <c r="H63" i="18" s="1"/>
  <c r="R77" i="14"/>
  <c r="H62" i="18" s="1"/>
  <c r="R76" i="14"/>
  <c r="H61" i="18" s="1"/>
  <c r="R75" i="14"/>
  <c r="H60" i="18" s="1"/>
  <c r="R74" i="14"/>
  <c r="H58" i="18" s="1"/>
  <c r="R73" i="14"/>
  <c r="H57" i="18" s="1"/>
  <c r="R72" i="14"/>
  <c r="H59" i="18" s="1"/>
  <c r="R71" i="14"/>
  <c r="H56" i="18" s="1"/>
  <c r="R70" i="14"/>
  <c r="H50" i="18" s="1"/>
  <c r="R69" i="14"/>
  <c r="H49" i="18" s="1"/>
  <c r="R68" i="14"/>
  <c r="H48" i="18" s="1"/>
  <c r="R67" i="14"/>
  <c r="H47" i="18" s="1"/>
  <c r="R66" i="14"/>
  <c r="H46" i="18" s="1"/>
  <c r="R65" i="14"/>
  <c r="R64"/>
  <c r="R63"/>
  <c r="R62"/>
  <c r="R61"/>
  <c r="R60"/>
  <c r="R59"/>
  <c r="R58"/>
  <c r="R57"/>
  <c r="R56"/>
  <c r="R55"/>
  <c r="R54"/>
  <c r="R53"/>
  <c r="R52"/>
  <c r="R51"/>
  <c r="R50"/>
  <c r="H55" i="18"/>
  <c r="R49" i="14"/>
  <c r="H54" i="18"/>
  <c r="R48" i="14"/>
  <c r="H53" i="18"/>
  <c r="R47" i="14"/>
  <c r="H52" i="18"/>
  <c r="R46" i="14"/>
  <c r="H51" i="18"/>
  <c r="R45" i="14"/>
  <c r="H45" i="18"/>
  <c r="R44" i="14"/>
  <c r="H44" i="18"/>
  <c r="R43" i="14"/>
  <c r="H43" i="18"/>
  <c r="R42" i="14"/>
  <c r="H42" i="18"/>
  <c r="R41" i="14"/>
  <c r="H41" i="18"/>
  <c r="R40" i="14"/>
  <c r="H40" i="18"/>
  <c r="R39" i="14"/>
  <c r="H39" i="18"/>
  <c r="R38" i="14"/>
  <c r="H37" i="18"/>
  <c r="R37" i="14"/>
  <c r="H38" i="18"/>
  <c r="R36" i="14"/>
  <c r="H36" i="18"/>
  <c r="R35" i="14"/>
  <c r="H35" i="18"/>
  <c r="R34" i="14"/>
  <c r="H34" i="18"/>
  <c r="R33" i="14"/>
  <c r="H33" i="18"/>
  <c r="R32" i="14"/>
  <c r="H32" i="18"/>
  <c r="R31" i="14"/>
  <c r="H31" i="18"/>
  <c r="R30" i="14"/>
  <c r="H30" i="18"/>
  <c r="R29" i="14"/>
  <c r="H29" i="18"/>
  <c r="R28" i="14"/>
  <c r="H28" i="18"/>
  <c r="R27" i="14"/>
  <c r="H27" i="18"/>
  <c r="R26" i="14"/>
  <c r="H26" i="18"/>
  <c r="R25" i="14"/>
  <c r="H25" i="18"/>
  <c r="R24" i="14"/>
  <c r="H24" i="18"/>
  <c r="R23" i="14"/>
  <c r="H23" i="18"/>
  <c r="R22" i="14"/>
  <c r="H22" i="18"/>
  <c r="R21" i="14"/>
  <c r="H21" i="18"/>
  <c r="R20" i="14"/>
  <c r="H20" i="18"/>
  <c r="R19" i="14"/>
  <c r="H19" i="18"/>
  <c r="R18" i="14"/>
  <c r="H18" i="18"/>
  <c r="R17" i="14"/>
  <c r="H17" i="18"/>
  <c r="R16" i="14"/>
  <c r="H16" i="18"/>
  <c r="R15" i="14"/>
  <c r="H15" i="18"/>
  <c r="R14" i="14"/>
  <c r="H14" i="18"/>
  <c r="R13" i="14"/>
  <c r="H13" i="18"/>
  <c r="R12" i="14"/>
  <c r="H12" i="18"/>
  <c r="R11" i="14"/>
  <c r="H11" i="18"/>
  <c r="R10" i="14"/>
  <c r="H10" i="18"/>
  <c r="R9" i="14"/>
  <c r="H9" i="18"/>
  <c r="R8" i="14"/>
  <c r="H8" i="18"/>
  <c r="R7" i="14"/>
  <c r="H7" i="18"/>
  <c r="R6" i="14"/>
  <c r="H6" i="18"/>
  <c r="R5" i="14"/>
  <c r="H5" i="18"/>
  <c r="R4" i="14"/>
  <c r="H4" i="18"/>
  <c r="R3" i="14"/>
  <c r="H3" i="18"/>
  <c r="H110" i="14"/>
  <c r="H108"/>
  <c r="H106"/>
  <c r="H104"/>
  <c r="H102"/>
  <c r="H100"/>
  <c r="H97"/>
  <c r="H94"/>
  <c r="H91"/>
  <c r="H89"/>
  <c r="H87"/>
  <c r="H84"/>
  <c r="H80"/>
  <c r="H76"/>
  <c r="H73"/>
  <c r="H71"/>
  <c r="H69"/>
  <c r="H67"/>
  <c r="H64"/>
  <c r="H62"/>
  <c r="H60"/>
  <c r="H58"/>
  <c r="H52"/>
  <c r="H48"/>
  <c r="H42"/>
  <c r="H36"/>
  <c r="H25"/>
  <c r="H9"/>
  <c r="H15"/>
  <c r="H31"/>
  <c r="H41"/>
  <c r="H49"/>
  <c r="H65"/>
  <c r="H77"/>
  <c r="H81"/>
  <c r="H85"/>
  <c r="H95"/>
  <c r="H8"/>
  <c r="H16"/>
  <c r="H24"/>
  <c r="I190" i="17"/>
  <c r="I193"/>
  <c r="J190"/>
  <c r="J193"/>
  <c r="K190"/>
  <c r="K193"/>
  <c r="L190"/>
  <c r="L193"/>
  <c r="M190"/>
  <c r="M193"/>
  <c r="U193"/>
  <c r="T193"/>
  <c r="S193"/>
  <c r="R193"/>
  <c r="Q193"/>
  <c r="P193"/>
  <c r="O193"/>
  <c r="N193"/>
  <c r="H193"/>
  <c r="G193"/>
  <c r="F193"/>
  <c r="E193"/>
  <c r="D193"/>
  <c r="C193"/>
  <c r="B193"/>
  <c r="U190"/>
  <c r="T190"/>
  <c r="S190"/>
  <c r="R190"/>
  <c r="Q190"/>
  <c r="P190"/>
  <c r="O190"/>
  <c r="N190"/>
  <c r="H190"/>
  <c r="G190"/>
  <c r="F190"/>
  <c r="E190"/>
  <c r="D190"/>
  <c r="C190"/>
  <c r="B190"/>
  <c r="I1" i="18"/>
  <c r="N2255" i="12"/>
  <c r="N2254"/>
  <c r="N2253"/>
  <c r="N2252"/>
  <c r="N2251"/>
  <c r="N2250"/>
  <c r="N2249"/>
  <c r="N2248"/>
  <c r="N2247"/>
  <c r="N2246"/>
  <c r="N2245"/>
  <c r="N2244"/>
  <c r="N2243"/>
  <c r="N2242"/>
  <c r="N2241"/>
  <c r="N2240"/>
  <c r="N2239"/>
  <c r="N2238"/>
  <c r="N2237"/>
  <c r="N2236"/>
  <c r="N2235"/>
  <c r="N2234"/>
  <c r="N2233"/>
  <c r="N2232"/>
  <c r="N2231"/>
  <c r="N2230"/>
  <c r="N2229"/>
  <c r="N2228"/>
  <c r="N2227"/>
  <c r="N2226"/>
  <c r="N2225"/>
  <c r="N2224"/>
  <c r="N2223"/>
  <c r="N2222"/>
  <c r="N2221"/>
  <c r="N2220"/>
  <c r="N2219"/>
  <c r="N2218"/>
  <c r="N2217"/>
  <c r="N2216"/>
  <c r="N2215"/>
  <c r="N2214"/>
  <c r="N2213"/>
  <c r="N2212"/>
  <c r="N2211"/>
  <c r="N2210"/>
  <c r="N2209"/>
  <c r="N2208"/>
  <c r="N2207"/>
  <c r="N2206"/>
  <c r="N2205"/>
  <c r="N2204"/>
  <c r="N2203"/>
  <c r="N2202"/>
  <c r="N2201"/>
  <c r="N2200"/>
  <c r="N2199"/>
  <c r="N2198"/>
  <c r="N2197"/>
  <c r="N2196"/>
  <c r="N2195"/>
  <c r="N2194"/>
  <c r="N2193"/>
  <c r="N2192"/>
  <c r="N2191"/>
  <c r="N2190"/>
  <c r="N2189"/>
  <c r="N2188"/>
  <c r="N2187"/>
  <c r="N2186"/>
  <c r="N2185"/>
  <c r="N2184"/>
  <c r="N2183"/>
  <c r="N2182"/>
  <c r="N2181"/>
  <c r="N2180"/>
  <c r="N2179"/>
  <c r="N2178"/>
  <c r="N2177"/>
  <c r="N2176"/>
  <c r="N2175"/>
  <c r="N2174"/>
  <c r="N2173"/>
  <c r="N2172"/>
  <c r="N2171"/>
  <c r="N2170"/>
  <c r="N2169"/>
  <c r="N2168"/>
  <c r="N2167"/>
  <c r="N2166"/>
  <c r="N2165"/>
  <c r="N2164"/>
  <c r="N2163"/>
  <c r="N2162"/>
  <c r="N2161"/>
  <c r="N2160"/>
  <c r="N2159"/>
  <c r="N2158"/>
  <c r="N2157"/>
  <c r="N2156"/>
  <c r="N2155"/>
  <c r="N2154"/>
  <c r="N2153"/>
  <c r="N2152"/>
  <c r="N2151"/>
  <c r="N2150"/>
  <c r="N2149"/>
  <c r="N2148"/>
  <c r="N2147"/>
  <c r="N2146"/>
  <c r="N2145"/>
  <c r="N2144"/>
  <c r="N2143"/>
  <c r="N2142"/>
  <c r="N2141"/>
  <c r="N2140"/>
  <c r="N2139"/>
  <c r="N2138"/>
  <c r="N2137"/>
  <c r="N2136"/>
  <c r="N2135"/>
  <c r="N2134"/>
  <c r="N2133"/>
  <c r="N2132"/>
  <c r="N2131"/>
  <c r="N2130"/>
  <c r="N2129"/>
  <c r="N2128"/>
  <c r="N2127"/>
  <c r="N2126"/>
  <c r="N2125"/>
  <c r="N2124"/>
  <c r="N2123"/>
  <c r="N2122"/>
  <c r="N2121"/>
  <c r="N2120"/>
  <c r="N2119"/>
  <c r="N2118"/>
  <c r="N2117"/>
  <c r="N2116"/>
  <c r="N2115"/>
  <c r="N2114"/>
  <c r="N2113"/>
  <c r="N2112"/>
  <c r="N2111"/>
  <c r="N2110"/>
  <c r="N2109"/>
  <c r="N2108"/>
  <c r="N2107"/>
  <c r="N2106"/>
  <c r="N2105"/>
  <c r="N2104"/>
  <c r="N2103"/>
  <c r="N2102"/>
  <c r="N2101"/>
  <c r="N2100"/>
  <c r="N2099"/>
  <c r="N2098"/>
  <c r="N2097"/>
  <c r="N2096"/>
  <c r="N2095"/>
  <c r="N2094"/>
  <c r="N2093"/>
  <c r="N2092"/>
  <c r="N2091"/>
  <c r="N2090"/>
  <c r="N2089"/>
  <c r="N2088"/>
  <c r="N2087"/>
  <c r="N2086"/>
  <c r="N2085"/>
  <c r="N2084"/>
  <c r="N2083"/>
  <c r="N2082"/>
  <c r="N2081"/>
  <c r="N2080"/>
  <c r="N2079"/>
  <c r="N2078"/>
  <c r="N2077"/>
  <c r="N2076"/>
  <c r="N2075"/>
  <c r="N2074"/>
  <c r="N2073"/>
  <c r="N2072"/>
  <c r="N2071"/>
  <c r="N2070"/>
  <c r="N2069"/>
  <c r="N2068"/>
  <c r="N2067"/>
  <c r="N2066"/>
  <c r="N2065"/>
  <c r="N2064"/>
  <c r="N2063"/>
  <c r="N2062"/>
  <c r="N2061"/>
  <c r="N2060"/>
  <c r="N2059"/>
  <c r="N2058"/>
  <c r="N2057"/>
  <c r="N2056"/>
  <c r="N2055"/>
  <c r="N2054"/>
  <c r="N2053"/>
  <c r="N2052"/>
  <c r="N2051"/>
  <c r="N2050"/>
  <c r="N2049"/>
  <c r="N2048"/>
  <c r="N2047"/>
  <c r="N2046"/>
  <c r="N2045"/>
  <c r="N2044"/>
  <c r="N2043"/>
  <c r="N2042"/>
  <c r="N2041"/>
  <c r="N2040"/>
  <c r="N2039"/>
  <c r="N2038"/>
  <c r="N2037"/>
  <c r="N2036"/>
  <c r="N2035"/>
  <c r="N2034"/>
  <c r="N2033"/>
  <c r="N2032"/>
  <c r="N2031"/>
  <c r="N2030"/>
  <c r="N2029"/>
  <c r="N2028"/>
  <c r="N2027"/>
  <c r="N2026"/>
  <c r="N2025"/>
  <c r="N2024"/>
  <c r="N2023"/>
  <c r="N2022"/>
  <c r="N2021"/>
  <c r="N2020"/>
  <c r="N2019"/>
  <c r="N2018"/>
  <c r="N2017"/>
  <c r="N2016"/>
  <c r="N2015"/>
  <c r="N2014"/>
  <c r="N2013"/>
  <c r="N2012"/>
  <c r="N2011"/>
  <c r="N2010"/>
  <c r="N2009"/>
  <c r="N2008"/>
  <c r="N2007"/>
  <c r="N2006"/>
  <c r="N2005"/>
  <c r="N2004"/>
  <c r="N2003"/>
  <c r="N2002"/>
  <c r="N2001"/>
  <c r="N2000"/>
  <c r="N1999"/>
  <c r="N1998"/>
  <c r="N1997"/>
  <c r="N1996"/>
  <c r="N1995"/>
  <c r="N1994"/>
  <c r="N1993"/>
  <c r="N1992"/>
  <c r="N1991"/>
  <c r="N1990"/>
  <c r="N1989"/>
  <c r="N1988"/>
  <c r="N1987"/>
  <c r="N1986"/>
  <c r="N1985"/>
  <c r="N1984"/>
  <c r="N1983"/>
  <c r="N1982"/>
  <c r="N1981"/>
  <c r="N1980"/>
  <c r="N1979"/>
  <c r="N1978"/>
  <c r="N1977"/>
  <c r="N1976"/>
  <c r="N1975"/>
  <c r="N1974"/>
  <c r="N1973"/>
  <c r="N1972"/>
  <c r="N1971"/>
  <c r="N1970"/>
  <c r="N1969"/>
  <c r="N1968"/>
  <c r="N1967"/>
  <c r="N1966"/>
  <c r="N1965"/>
  <c r="N1964"/>
  <c r="N1963"/>
  <c r="N1962"/>
  <c r="N1961"/>
  <c r="N1960"/>
  <c r="N1959"/>
  <c r="N1958"/>
  <c r="N1957"/>
  <c r="N1956"/>
  <c r="N1955"/>
  <c r="N1954"/>
  <c r="N1953"/>
  <c r="N1952"/>
  <c r="N1951"/>
  <c r="N1950"/>
  <c r="N1949"/>
  <c r="N1948"/>
  <c r="N1947"/>
  <c r="N1946"/>
  <c r="N1945"/>
  <c r="N1944"/>
  <c r="N1943"/>
  <c r="N1942"/>
  <c r="N1941"/>
  <c r="N1940"/>
  <c r="N1939"/>
  <c r="N1938"/>
  <c r="N1937"/>
  <c r="N1936"/>
  <c r="N1935"/>
  <c r="N1934"/>
  <c r="N1933"/>
  <c r="N1932"/>
  <c r="N1931"/>
  <c r="N1930"/>
  <c r="N1929"/>
  <c r="N1928"/>
  <c r="N1927"/>
  <c r="N1926"/>
  <c r="N1925"/>
  <c r="N1924"/>
  <c r="N1923"/>
  <c r="N1922"/>
  <c r="N1921"/>
  <c r="N1920"/>
  <c r="N1919"/>
  <c r="N1918"/>
  <c r="N1917"/>
  <c r="N1916"/>
  <c r="N1915"/>
  <c r="N1914"/>
  <c r="N1913"/>
  <c r="N1912"/>
  <c r="N1911"/>
  <c r="N1910"/>
  <c r="N1909"/>
  <c r="N1908"/>
  <c r="N1907"/>
  <c r="N1906"/>
  <c r="N1905"/>
  <c r="N1904"/>
  <c r="N1903"/>
  <c r="N1902"/>
  <c r="N1901"/>
  <c r="N1900"/>
  <c r="N1899"/>
  <c r="N1898"/>
  <c r="N1897"/>
  <c r="N1896"/>
  <c r="N1895"/>
  <c r="N1894"/>
  <c r="N1893"/>
  <c r="N1892"/>
  <c r="N1891"/>
  <c r="N1890"/>
  <c r="N1889"/>
  <c r="N1888"/>
  <c r="N1887"/>
  <c r="N1886"/>
  <c r="N1885"/>
  <c r="N1884"/>
  <c r="N1883"/>
  <c r="N1882"/>
  <c r="N1881"/>
  <c r="N1880"/>
  <c r="N1879"/>
  <c r="N1878"/>
  <c r="N1877"/>
  <c r="N1876"/>
  <c r="N1875"/>
  <c r="N1874"/>
  <c r="N1873"/>
  <c r="N1872"/>
  <c r="N1871"/>
  <c r="N1870"/>
  <c r="N1869"/>
  <c r="N1868"/>
  <c r="N1867"/>
  <c r="N1866"/>
  <c r="N1865"/>
  <c r="N1864"/>
  <c r="N1863"/>
  <c r="N1862"/>
  <c r="N1861"/>
  <c r="N1860"/>
  <c r="N1859"/>
  <c r="N1858"/>
  <c r="N1857"/>
  <c r="N1856"/>
  <c r="N1855"/>
  <c r="N1854"/>
  <c r="N1853"/>
  <c r="N1852"/>
  <c r="N1851"/>
  <c r="N1850"/>
  <c r="N1849"/>
  <c r="N1848"/>
  <c r="N1847"/>
  <c r="N1846"/>
  <c r="N1845"/>
  <c r="N1844"/>
  <c r="N1843"/>
  <c r="N1842"/>
  <c r="N1841"/>
  <c r="N1840"/>
  <c r="N1839"/>
  <c r="N1838"/>
  <c r="N1837"/>
  <c r="N1836"/>
  <c r="N1835"/>
  <c r="N1834"/>
  <c r="N1833"/>
  <c r="N1832"/>
  <c r="N1831"/>
  <c r="N1830"/>
  <c r="N1829"/>
  <c r="N1828"/>
  <c r="N1827"/>
  <c r="N1826"/>
  <c r="N1825"/>
  <c r="N1824"/>
  <c r="N1823"/>
  <c r="N1822"/>
  <c r="N1821"/>
  <c r="N1820"/>
  <c r="N1819"/>
  <c r="N1818"/>
  <c r="N1817"/>
  <c r="N1816"/>
  <c r="N1815"/>
  <c r="N1814"/>
  <c r="N1813"/>
  <c r="N1812"/>
  <c r="N1811"/>
  <c r="N1810"/>
  <c r="N1809"/>
  <c r="N1808"/>
  <c r="N1807"/>
  <c r="N1806"/>
  <c r="N1805"/>
  <c r="N1804"/>
  <c r="N1803"/>
  <c r="N1802"/>
  <c r="N1801"/>
  <c r="N1800"/>
  <c r="N1799"/>
  <c r="N1798"/>
  <c r="N1797"/>
  <c r="N1796"/>
  <c r="N1795"/>
  <c r="N1794"/>
  <c r="N1793"/>
  <c r="N1792"/>
  <c r="N1791"/>
  <c r="N1790"/>
  <c r="N1789"/>
  <c r="N1788"/>
  <c r="N1787"/>
  <c r="N1786"/>
  <c r="N1785"/>
  <c r="N1784"/>
  <c r="N1783"/>
  <c r="N1782"/>
  <c r="N1781"/>
  <c r="N1780"/>
  <c r="N1779"/>
  <c r="N1778"/>
  <c r="N1777"/>
  <c r="N1776"/>
  <c r="N1775"/>
  <c r="N1774"/>
  <c r="N1773"/>
  <c r="N1772"/>
  <c r="N1771"/>
  <c r="N1770"/>
  <c r="N1769"/>
  <c r="N1768"/>
  <c r="N1767"/>
  <c r="N1766"/>
  <c r="N1765"/>
  <c r="N1764"/>
  <c r="N1763"/>
  <c r="N1762"/>
  <c r="N1761"/>
  <c r="N1760"/>
  <c r="N1759"/>
  <c r="N1758"/>
  <c r="N1757"/>
  <c r="N1756"/>
  <c r="N1755"/>
  <c r="N1754"/>
  <c r="N1753"/>
  <c r="N1752"/>
  <c r="N1751"/>
  <c r="N1750"/>
  <c r="N1749"/>
  <c r="N1748"/>
  <c r="N1747"/>
  <c r="N1746"/>
  <c r="N1745"/>
  <c r="N1744"/>
  <c r="N1743"/>
  <c r="N1742"/>
  <c r="N1741"/>
  <c r="N1740"/>
  <c r="N1739"/>
  <c r="N1738"/>
  <c r="N1737"/>
  <c r="N1736"/>
  <c r="N1735"/>
  <c r="N1734"/>
  <c r="N1733"/>
  <c r="N1732"/>
  <c r="N1731"/>
  <c r="N1730"/>
  <c r="N1729"/>
  <c r="N1728"/>
  <c r="N1727"/>
  <c r="N1726"/>
  <c r="N1725"/>
  <c r="N1724"/>
  <c r="N1723"/>
  <c r="N1722"/>
  <c r="N1721"/>
  <c r="N1720"/>
  <c r="N1719"/>
  <c r="N1718"/>
  <c r="N1717"/>
  <c r="N1716"/>
  <c r="N1715"/>
  <c r="N1714"/>
  <c r="N1713"/>
  <c r="N1712"/>
  <c r="N1711"/>
  <c r="N1710"/>
  <c r="N1709"/>
  <c r="N1708"/>
  <c r="N1707"/>
  <c r="N1706"/>
  <c r="N1705"/>
  <c r="N1704"/>
  <c r="N1703"/>
  <c r="N1702"/>
  <c r="N1701"/>
  <c r="N1700"/>
  <c r="N1699"/>
  <c r="N1698"/>
  <c r="N1697"/>
  <c r="N1696"/>
  <c r="N1695"/>
  <c r="N1694"/>
  <c r="N1693"/>
  <c r="N1692"/>
  <c r="N1691"/>
  <c r="N1690"/>
  <c r="N1689"/>
  <c r="N1688"/>
  <c r="N1687"/>
  <c r="N1686"/>
  <c r="N1685"/>
  <c r="N1684"/>
  <c r="N1683"/>
  <c r="N1682"/>
  <c r="N1681"/>
  <c r="N1680"/>
  <c r="N1679"/>
  <c r="N1678"/>
  <c r="N1677"/>
  <c r="N1676"/>
  <c r="N1675"/>
  <c r="N1674"/>
  <c r="N1673"/>
  <c r="N1672"/>
  <c r="N1671"/>
  <c r="N1670"/>
  <c r="N1669"/>
  <c r="N1668"/>
  <c r="N1667"/>
  <c r="N1666"/>
  <c r="N1665"/>
  <c r="N1664"/>
  <c r="N1663"/>
  <c r="N1662"/>
  <c r="N1661"/>
  <c r="N1660"/>
  <c r="N1659"/>
  <c r="N1658"/>
  <c r="N1657"/>
  <c r="N1656"/>
  <c r="N1655"/>
  <c r="N1654"/>
  <c r="N1653"/>
  <c r="N1652"/>
  <c r="N1651"/>
  <c r="N1650"/>
  <c r="N1649"/>
  <c r="N1648"/>
  <c r="N1647"/>
  <c r="N1646"/>
  <c r="N1645"/>
  <c r="N1644"/>
  <c r="N1643"/>
  <c r="N1642"/>
  <c r="N1641"/>
  <c r="N1640"/>
  <c r="N1639"/>
  <c r="N1638"/>
  <c r="N1637"/>
  <c r="N1636"/>
  <c r="N1635"/>
  <c r="N1634"/>
  <c r="N1633"/>
  <c r="N1632"/>
  <c r="N1631"/>
  <c r="N1630"/>
  <c r="N1629"/>
  <c r="N1628"/>
  <c r="N1627"/>
  <c r="N1626"/>
  <c r="N1625"/>
  <c r="N1624"/>
  <c r="N1623"/>
  <c r="N1622"/>
  <c r="N1621"/>
  <c r="N1620"/>
  <c r="N1619"/>
  <c r="N1618"/>
  <c r="N1617"/>
  <c r="N1616"/>
  <c r="N1615"/>
  <c r="N1614"/>
  <c r="N1613"/>
  <c r="N1612"/>
  <c r="N1611"/>
  <c r="N1610"/>
  <c r="N1609"/>
  <c r="N1608"/>
  <c r="N1607"/>
  <c r="N1606"/>
  <c r="N1605"/>
  <c r="N1604"/>
  <c r="N1603"/>
  <c r="N1602"/>
  <c r="N1601"/>
  <c r="N1600"/>
  <c r="N1599"/>
  <c r="N1598"/>
  <c r="N1597"/>
  <c r="N1596"/>
  <c r="N1595"/>
  <c r="N1594"/>
  <c r="N1593"/>
  <c r="N1592"/>
  <c r="N1591"/>
  <c r="N1590"/>
  <c r="N1589"/>
  <c r="N1588"/>
  <c r="N1587"/>
  <c r="N1586"/>
  <c r="N1585"/>
  <c r="N1584"/>
  <c r="N1583"/>
  <c r="N1582"/>
  <c r="N1581"/>
  <c r="N1580"/>
  <c r="N1579"/>
  <c r="N1578"/>
  <c r="N1577"/>
  <c r="N1576"/>
  <c r="N1575"/>
  <c r="N1574"/>
  <c r="N1573"/>
  <c r="N1572"/>
  <c r="N1571"/>
  <c r="N1570"/>
  <c r="N1569"/>
  <c r="N1568"/>
  <c r="N1567"/>
  <c r="N1566"/>
  <c r="N1565"/>
  <c r="N1564"/>
  <c r="N1563"/>
  <c r="N1562"/>
  <c r="N1561"/>
  <c r="N1560"/>
  <c r="N1559"/>
  <c r="N1558"/>
  <c r="N1557"/>
  <c r="N1556"/>
  <c r="N1555"/>
  <c r="N1554"/>
  <c r="N1553"/>
  <c r="N1552"/>
  <c r="N1551"/>
  <c r="N1550"/>
  <c r="N1549"/>
  <c r="N1548"/>
  <c r="N1547"/>
  <c r="N1546"/>
  <c r="N1545"/>
  <c r="N1544"/>
  <c r="N1543"/>
  <c r="N1542"/>
  <c r="N1541"/>
  <c r="N1540"/>
  <c r="N1539"/>
  <c r="N1538"/>
  <c r="N1537"/>
  <c r="N1536"/>
  <c r="N1535"/>
  <c r="N1534"/>
  <c r="N1533"/>
  <c r="N1532"/>
  <c r="N1531"/>
  <c r="N1530"/>
  <c r="N1529"/>
  <c r="N1528"/>
  <c r="N1527"/>
  <c r="N1526"/>
  <c r="N1525"/>
  <c r="N1524"/>
  <c r="N1523"/>
  <c r="N1522"/>
  <c r="N1521"/>
  <c r="N1520"/>
  <c r="N1519"/>
  <c r="N1518"/>
  <c r="N1517"/>
  <c r="N1516"/>
  <c r="N1515"/>
  <c r="N1514"/>
  <c r="N1513"/>
  <c r="N1512"/>
  <c r="N1511"/>
  <c r="N1510"/>
  <c r="N1509"/>
  <c r="N1508"/>
  <c r="N1507"/>
  <c r="N1506"/>
  <c r="N1505"/>
  <c r="N1504"/>
  <c r="N1503"/>
  <c r="N1502"/>
  <c r="N1501"/>
  <c r="N1500"/>
  <c r="N1499"/>
  <c r="N1498"/>
  <c r="N1497"/>
  <c r="N1496"/>
  <c r="N1495"/>
  <c r="N1494"/>
  <c r="N1493"/>
  <c r="N1492"/>
  <c r="N1491"/>
  <c r="N1490"/>
  <c r="N1489"/>
  <c r="N1488"/>
  <c r="N1487"/>
  <c r="N1486"/>
  <c r="N1485"/>
  <c r="N1484"/>
  <c r="N1483"/>
  <c r="N1482"/>
  <c r="N1481"/>
  <c r="N1480"/>
  <c r="N1479"/>
  <c r="N1478"/>
  <c r="N1477"/>
  <c r="N1476"/>
  <c r="N1475"/>
  <c r="N1474"/>
  <c r="N1473"/>
  <c r="N1472"/>
  <c r="N1471"/>
  <c r="N1470"/>
  <c r="N1469"/>
  <c r="N1468"/>
  <c r="N1467"/>
  <c r="N1466"/>
  <c r="N1465"/>
  <c r="N1464"/>
  <c r="N1463"/>
  <c r="N1462"/>
  <c r="N1461"/>
  <c r="N1460"/>
  <c r="N1459"/>
  <c r="N1458"/>
  <c r="N1457"/>
  <c r="N1456"/>
  <c r="N1455"/>
  <c r="N1454"/>
  <c r="N1453"/>
  <c r="N1452"/>
  <c r="N1451"/>
  <c r="N1450"/>
  <c r="N1449"/>
  <c r="N1448"/>
  <c r="N1447"/>
  <c r="N1446"/>
  <c r="N1445"/>
  <c r="N1444"/>
  <c r="N1443"/>
  <c r="N1442"/>
  <c r="N1441"/>
  <c r="N1440"/>
  <c r="N1439"/>
  <c r="N1438"/>
  <c r="N1437"/>
  <c r="N1436"/>
  <c r="N1435"/>
  <c r="N1434"/>
  <c r="N1433"/>
  <c r="N1432"/>
  <c r="N1431"/>
  <c r="N1430"/>
  <c r="N1429"/>
  <c r="N1428"/>
  <c r="N1427"/>
  <c r="N1426"/>
  <c r="N1425"/>
  <c r="N1424"/>
  <c r="N1423"/>
  <c r="N1422"/>
  <c r="N1421"/>
  <c r="N1420"/>
  <c r="N1419"/>
  <c r="N1418"/>
  <c r="N1417"/>
  <c r="N1416"/>
  <c r="N1415"/>
  <c r="N1414"/>
  <c r="N1413"/>
  <c r="N1412"/>
  <c r="N1411"/>
  <c r="N1410"/>
  <c r="N1409"/>
  <c r="N1408"/>
  <c r="N1407"/>
  <c r="N1406"/>
  <c r="N1405"/>
  <c r="N1404"/>
  <c r="N1403"/>
  <c r="N1402"/>
  <c r="N1401"/>
  <c r="N1400"/>
  <c r="N1399"/>
  <c r="N1398"/>
  <c r="N1397"/>
  <c r="N1396"/>
  <c r="N1395"/>
  <c r="N1394"/>
  <c r="N1393"/>
  <c r="N1392"/>
  <c r="N1391"/>
  <c r="N1390"/>
  <c r="N1389"/>
  <c r="N1388"/>
  <c r="N1387"/>
  <c r="N1386"/>
  <c r="N1385"/>
  <c r="N1384"/>
  <c r="N1383"/>
  <c r="N1382"/>
  <c r="N1381"/>
  <c r="N1380"/>
  <c r="N1379"/>
  <c r="N1378"/>
  <c r="N1377"/>
  <c r="N1376"/>
  <c r="N1375"/>
  <c r="N1374"/>
  <c r="N1373"/>
  <c r="N1372"/>
  <c r="N1371"/>
  <c r="N1370"/>
  <c r="N1369"/>
  <c r="N1368"/>
  <c r="N1367"/>
  <c r="N1366"/>
  <c r="N1365"/>
  <c r="N1364"/>
  <c r="N1363"/>
  <c r="N1362"/>
  <c r="N1361"/>
  <c r="N1360"/>
  <c r="N1359"/>
  <c r="N1358"/>
  <c r="N1357"/>
  <c r="N1356"/>
  <c r="N1355"/>
  <c r="N1354"/>
  <c r="N1353"/>
  <c r="N1352"/>
  <c r="N1351"/>
  <c r="N1350"/>
  <c r="N1349"/>
  <c r="N1348"/>
  <c r="N1347"/>
  <c r="N1346"/>
  <c r="N1345"/>
  <c r="N1344"/>
  <c r="N1343"/>
  <c r="N1342"/>
  <c r="N1341"/>
  <c r="N1340"/>
  <c r="N1339"/>
  <c r="N1338"/>
  <c r="N1337"/>
  <c r="N1336"/>
  <c r="N1335"/>
  <c r="N1334"/>
  <c r="N1333"/>
  <c r="N1332"/>
  <c r="N1331"/>
  <c r="N1330"/>
  <c r="N1329"/>
  <c r="N1328"/>
  <c r="N1327"/>
  <c r="N1326"/>
  <c r="N1325"/>
  <c r="N1324"/>
  <c r="N1323"/>
  <c r="N1322"/>
  <c r="N1321"/>
  <c r="N1320"/>
  <c r="N1319"/>
  <c r="N1318"/>
  <c r="N1317"/>
  <c r="N1316"/>
  <c r="N1315"/>
  <c r="N1314"/>
  <c r="N1313"/>
  <c r="N1312"/>
  <c r="N1311"/>
  <c r="N1310"/>
  <c r="N1309"/>
  <c r="N1308"/>
  <c r="N1307"/>
  <c r="N1306"/>
  <c r="N1305"/>
  <c r="N1304"/>
  <c r="N1303"/>
  <c r="N1302"/>
  <c r="N1301"/>
  <c r="N1300"/>
  <c r="N1299"/>
  <c r="N1298"/>
  <c r="N1297"/>
  <c r="N1296"/>
  <c r="N1295"/>
  <c r="N1294"/>
  <c r="N1293"/>
  <c r="N1292"/>
  <c r="N1291"/>
  <c r="N1290"/>
  <c r="N1289"/>
  <c r="N1288"/>
  <c r="N1287"/>
  <c r="N1286"/>
  <c r="N1285"/>
  <c r="N1284"/>
  <c r="N1283"/>
  <c r="N1282"/>
  <c r="N1281"/>
  <c r="N1280"/>
  <c r="N1279"/>
  <c r="N1278"/>
  <c r="N1277"/>
  <c r="N1276"/>
  <c r="N1275"/>
  <c r="N1274"/>
  <c r="N1273"/>
  <c r="N1272"/>
  <c r="N1271"/>
  <c r="N1270"/>
  <c r="N1269"/>
  <c r="N1268"/>
  <c r="N1267"/>
  <c r="N1266"/>
  <c r="N1265"/>
  <c r="N1264"/>
  <c r="N1263"/>
  <c r="N1262"/>
  <c r="N1261"/>
  <c r="N1260"/>
  <c r="N1259"/>
  <c r="N1258"/>
  <c r="N1257"/>
  <c r="N1256"/>
  <c r="N1255"/>
  <c r="N1254"/>
  <c r="N1253"/>
  <c r="N1252"/>
  <c r="N1251"/>
  <c r="N1250"/>
  <c r="N1249"/>
  <c r="N1248"/>
  <c r="N1247"/>
  <c r="N1246"/>
  <c r="N1245"/>
  <c r="N1244"/>
  <c r="N1243"/>
  <c r="N1242"/>
  <c r="N1241"/>
  <c r="N1240"/>
  <c r="N1239"/>
  <c r="N1238"/>
  <c r="N1237"/>
  <c r="N1236"/>
  <c r="N1235"/>
  <c r="N1234"/>
  <c r="N1233"/>
  <c r="N1232"/>
  <c r="N1231"/>
  <c r="N1230"/>
  <c r="N1229"/>
  <c r="N1228"/>
  <c r="N1227"/>
  <c r="N1226"/>
  <c r="N1225"/>
  <c r="N1224"/>
  <c r="N1223"/>
  <c r="N1222"/>
  <c r="N1221"/>
  <c r="N1220"/>
  <c r="N1219"/>
  <c r="N1218"/>
  <c r="N1217"/>
  <c r="N1216"/>
  <c r="N1215"/>
  <c r="N1214"/>
  <c r="N1213"/>
  <c r="N1212"/>
  <c r="N1211"/>
  <c r="N1210"/>
  <c r="N1209"/>
  <c r="N1208"/>
  <c r="N1207"/>
  <c r="N1206"/>
  <c r="N1205"/>
  <c r="N1204"/>
  <c r="N1203"/>
  <c r="N1202"/>
  <c r="N1201"/>
  <c r="N1200"/>
  <c r="N1199"/>
  <c r="N1198"/>
  <c r="N1197"/>
  <c r="N1196"/>
  <c r="N1195"/>
  <c r="N1194"/>
  <c r="N1193"/>
  <c r="N1192"/>
  <c r="N1191"/>
  <c r="N1190"/>
  <c r="N1189"/>
  <c r="N1188"/>
  <c r="N1187"/>
  <c r="N1186"/>
  <c r="N1185"/>
  <c r="N1184"/>
  <c r="N1183"/>
  <c r="N1182"/>
  <c r="N1181"/>
  <c r="N1180"/>
  <c r="N1179"/>
  <c r="N1178"/>
  <c r="N1177"/>
  <c r="N1176"/>
  <c r="N1175"/>
  <c r="N1174"/>
  <c r="N1173"/>
  <c r="N1172"/>
  <c r="N1171"/>
  <c r="N1170"/>
  <c r="N1169"/>
  <c r="N1168"/>
  <c r="N1167"/>
  <c r="N1166"/>
  <c r="N1165"/>
  <c r="N1164"/>
  <c r="N1163"/>
  <c r="N1162"/>
  <c r="N1161"/>
  <c r="N1160"/>
  <c r="N1159"/>
  <c r="N1158"/>
  <c r="N1157"/>
  <c r="N1156"/>
  <c r="N1155"/>
  <c r="N1154"/>
  <c r="N1153"/>
  <c r="N1152"/>
  <c r="N1151"/>
  <c r="N1150"/>
  <c r="N1149"/>
  <c r="N1148"/>
  <c r="N1147"/>
  <c r="N1146"/>
  <c r="N1145"/>
  <c r="N1144"/>
  <c r="N1143"/>
  <c r="N1142"/>
  <c r="N1141"/>
  <c r="N1140"/>
  <c r="N1139"/>
  <c r="N1138"/>
  <c r="N1137"/>
  <c r="N1136"/>
  <c r="N1135"/>
  <c r="N1134"/>
  <c r="N1133"/>
  <c r="N1132"/>
  <c r="N1131"/>
  <c r="N1130"/>
  <c r="N1129"/>
  <c r="N1128"/>
  <c r="N1127"/>
  <c r="N1126"/>
  <c r="N1125"/>
  <c r="N1124"/>
  <c r="N1123"/>
  <c r="N1122"/>
  <c r="N1121"/>
  <c r="N1120"/>
  <c r="N1119"/>
  <c r="N1118"/>
  <c r="N1117"/>
  <c r="N1116"/>
  <c r="N1115"/>
  <c r="N1114"/>
  <c r="N1113"/>
  <c r="N1112"/>
  <c r="N1111"/>
  <c r="N1110"/>
  <c r="N1109"/>
  <c r="N1108"/>
  <c r="N1107"/>
  <c r="N1106"/>
  <c r="N1105"/>
  <c r="N1104"/>
  <c r="N1103"/>
  <c r="N1102"/>
  <c r="N1101"/>
  <c r="N1100"/>
  <c r="N1099"/>
  <c r="N1098"/>
  <c r="N1097"/>
  <c r="N1096"/>
  <c r="N1095"/>
  <c r="N1094"/>
  <c r="N1093"/>
  <c r="N1092"/>
  <c r="N1091"/>
  <c r="N1090"/>
  <c r="N1089"/>
  <c r="N1088"/>
  <c r="N1087"/>
  <c r="N1086"/>
  <c r="N1085"/>
  <c r="N1084"/>
  <c r="N1083"/>
  <c r="N1082"/>
  <c r="N1081"/>
  <c r="N1080"/>
  <c r="N1079"/>
  <c r="N1078"/>
  <c r="N1077"/>
  <c r="N1076"/>
  <c r="N1075"/>
  <c r="N1074"/>
  <c r="N1073"/>
  <c r="N1072"/>
  <c r="N1071"/>
  <c r="N1070"/>
  <c r="N1069"/>
  <c r="N1068"/>
  <c r="N1067"/>
  <c r="N1066"/>
  <c r="N1065"/>
  <c r="N1064"/>
  <c r="N1063"/>
  <c r="N1062"/>
  <c r="N1061"/>
  <c r="N1060"/>
  <c r="N1059"/>
  <c r="N1058"/>
  <c r="N1057"/>
  <c r="N1056"/>
  <c r="N1055"/>
  <c r="N1054"/>
  <c r="N1053"/>
  <c r="N1052"/>
  <c r="N1051"/>
  <c r="N1050"/>
  <c r="N1049"/>
  <c r="N1048"/>
  <c r="N1047"/>
  <c r="N1046"/>
  <c r="N1045"/>
  <c r="N1044"/>
  <c r="N1043"/>
  <c r="N1042"/>
  <c r="N1041"/>
  <c r="N1040"/>
  <c r="N1039"/>
  <c r="N1038"/>
  <c r="N1037"/>
  <c r="N1036"/>
  <c r="N1035"/>
  <c r="N1034"/>
  <c r="N1033"/>
  <c r="N1032"/>
  <c r="N1031"/>
  <c r="N1030"/>
  <c r="N1029"/>
  <c r="N1028"/>
  <c r="N1027"/>
  <c r="N1026"/>
  <c r="N1025"/>
  <c r="N1024"/>
  <c r="N1023"/>
  <c r="N1022"/>
  <c r="N1021"/>
  <c r="N1020"/>
  <c r="N1019"/>
  <c r="N1018"/>
  <c r="N1017"/>
  <c r="N1016"/>
  <c r="N1015"/>
  <c r="N1014"/>
  <c r="N1013"/>
  <c r="N1012"/>
  <c r="N1011"/>
  <c r="N1010"/>
  <c r="N1009"/>
  <c r="N1008"/>
  <c r="N1007"/>
  <c r="N1006"/>
  <c r="N1005"/>
  <c r="N1004"/>
  <c r="N1003"/>
  <c r="N1002"/>
  <c r="N1001"/>
  <c r="N1000"/>
  <c r="N999"/>
  <c r="N998"/>
  <c r="N997"/>
  <c r="N996"/>
  <c r="N995"/>
  <c r="N994"/>
  <c r="N993"/>
  <c r="N992"/>
  <c r="N991"/>
  <c r="N990"/>
  <c r="N989"/>
  <c r="N988"/>
  <c r="N987"/>
  <c r="N986"/>
  <c r="N985"/>
  <c r="N984"/>
  <c r="N983"/>
  <c r="N982"/>
  <c r="N981"/>
  <c r="N980"/>
  <c r="N979"/>
  <c r="N978"/>
  <c r="N977"/>
  <c r="N976"/>
  <c r="N975"/>
  <c r="N974"/>
  <c r="N973"/>
  <c r="N972"/>
  <c r="N971"/>
  <c r="N970"/>
  <c r="N969"/>
  <c r="N968"/>
  <c r="N967"/>
  <c r="N966"/>
  <c r="N965"/>
  <c r="N964"/>
  <c r="N963"/>
  <c r="N962"/>
  <c r="N961"/>
  <c r="N960"/>
  <c r="N959"/>
  <c r="N958"/>
  <c r="N957"/>
  <c r="N956"/>
  <c r="N955"/>
  <c r="N954"/>
  <c r="N953"/>
  <c r="N952"/>
  <c r="N951"/>
  <c r="N950"/>
  <c r="N949"/>
  <c r="N948"/>
  <c r="N947"/>
  <c r="N946"/>
  <c r="N945"/>
  <c r="N944"/>
  <c r="N943"/>
  <c r="N942"/>
  <c r="N941"/>
  <c r="N940"/>
  <c r="N939"/>
  <c r="N938"/>
  <c r="N937"/>
  <c r="N936"/>
  <c r="N935"/>
  <c r="N934"/>
  <c r="N933"/>
  <c r="N932"/>
  <c r="N931"/>
  <c r="N930"/>
  <c r="N929"/>
  <c r="N928"/>
  <c r="N927"/>
  <c r="N926"/>
  <c r="N925"/>
  <c r="N924"/>
  <c r="N923"/>
  <c r="N922"/>
  <c r="N921"/>
  <c r="N920"/>
  <c r="N919"/>
  <c r="N918"/>
  <c r="N917"/>
  <c r="N916"/>
  <c r="N915"/>
  <c r="N914"/>
  <c r="N913"/>
  <c r="N912"/>
  <c r="N911"/>
  <c r="N910"/>
  <c r="N909"/>
  <c r="N908"/>
  <c r="N907"/>
  <c r="N906"/>
  <c r="N905"/>
  <c r="N904"/>
  <c r="N903"/>
  <c r="N902"/>
  <c r="N901"/>
  <c r="N900"/>
  <c r="N899"/>
  <c r="N898"/>
  <c r="N897"/>
  <c r="N896"/>
  <c r="N895"/>
  <c r="N894"/>
  <c r="N893"/>
  <c r="N892"/>
  <c r="N891"/>
  <c r="N890"/>
  <c r="N889"/>
  <c r="N888"/>
  <c r="N887"/>
  <c r="N886"/>
  <c r="N885"/>
  <c r="N884"/>
  <c r="N883"/>
  <c r="N882"/>
  <c r="N881"/>
  <c r="N880"/>
  <c r="N879"/>
  <c r="N878"/>
  <c r="N877"/>
  <c r="N876"/>
  <c r="N875"/>
  <c r="N874"/>
  <c r="N873"/>
  <c r="N872"/>
  <c r="N871"/>
  <c r="N870"/>
  <c r="N869"/>
  <c r="N868"/>
  <c r="N867"/>
  <c r="N866"/>
  <c r="N865"/>
  <c r="N864"/>
  <c r="N863"/>
  <c r="N862"/>
  <c r="N861"/>
  <c r="N860"/>
  <c r="N859"/>
  <c r="N858"/>
  <c r="N857"/>
  <c r="N856"/>
  <c r="N855"/>
  <c r="N854"/>
  <c r="N853"/>
  <c r="N852"/>
  <c r="N851"/>
  <c r="N850"/>
  <c r="N849"/>
  <c r="N848"/>
  <c r="N847"/>
  <c r="N846"/>
  <c r="N845"/>
  <c r="N844"/>
  <c r="N843"/>
  <c r="N842"/>
  <c r="N841"/>
  <c r="N840"/>
  <c r="N839"/>
  <c r="N838"/>
  <c r="N837"/>
  <c r="N836"/>
  <c r="N835"/>
  <c r="N834"/>
  <c r="N833"/>
  <c r="N832"/>
  <c r="N831"/>
  <c r="N830"/>
  <c r="N829"/>
  <c r="N828"/>
  <c r="N827"/>
  <c r="N826"/>
  <c r="N825"/>
  <c r="N824"/>
  <c r="N823"/>
  <c r="N822"/>
  <c r="N821"/>
  <c r="N820"/>
  <c r="N819"/>
  <c r="N818"/>
  <c r="N817"/>
  <c r="N816"/>
  <c r="N815"/>
  <c r="N814"/>
  <c r="N813"/>
  <c r="N812"/>
  <c r="N811"/>
  <c r="N810"/>
  <c r="N809"/>
  <c r="N808"/>
  <c r="N807"/>
  <c r="N806"/>
  <c r="N805"/>
  <c r="N804"/>
  <c r="N803"/>
  <c r="N802"/>
  <c r="N801"/>
  <c r="N800"/>
  <c r="N799"/>
  <c r="N798"/>
  <c r="N797"/>
  <c r="N796"/>
  <c r="N795"/>
  <c r="N794"/>
  <c r="N793"/>
  <c r="N792"/>
  <c r="N791"/>
  <c r="N790"/>
  <c r="N789"/>
  <c r="N788"/>
  <c r="N787"/>
  <c r="N786"/>
  <c r="N785"/>
  <c r="N784"/>
  <c r="N783"/>
  <c r="N782"/>
  <c r="N781"/>
  <c r="N780"/>
  <c r="N779"/>
  <c r="N778"/>
  <c r="N777"/>
  <c r="N776"/>
  <c r="N775"/>
  <c r="N774"/>
  <c r="N773"/>
  <c r="N772"/>
  <c r="N771"/>
  <c r="N770"/>
  <c r="N769"/>
  <c r="N768"/>
  <c r="N767"/>
  <c r="N766"/>
  <c r="N765"/>
  <c r="N764"/>
  <c r="N763"/>
  <c r="N762"/>
  <c r="N761"/>
  <c r="N760"/>
  <c r="N759"/>
  <c r="N758"/>
  <c r="N757"/>
  <c r="N756"/>
  <c r="N755"/>
  <c r="N754"/>
  <c r="N753"/>
  <c r="N752"/>
  <c r="N751"/>
  <c r="N750"/>
  <c r="N749"/>
  <c r="N748"/>
  <c r="N747"/>
  <c r="N746"/>
  <c r="N745"/>
  <c r="N744"/>
  <c r="N743"/>
  <c r="N742"/>
  <c r="N741"/>
  <c r="N740"/>
  <c r="N739"/>
  <c r="N738"/>
  <c r="N737"/>
  <c r="N736"/>
  <c r="N735"/>
  <c r="N734"/>
  <c r="N733"/>
  <c r="N732"/>
  <c r="N731"/>
  <c r="N730"/>
  <c r="N729"/>
  <c r="N728"/>
  <c r="N727"/>
  <c r="N726"/>
  <c r="N725"/>
  <c r="N724"/>
  <c r="N723"/>
  <c r="N722"/>
  <c r="N721"/>
  <c r="N720"/>
  <c r="N719"/>
  <c r="N718"/>
  <c r="N717"/>
  <c r="N716"/>
  <c r="N715"/>
  <c r="N714"/>
  <c r="N713"/>
  <c r="N712"/>
  <c r="N711"/>
  <c r="N710"/>
  <c r="N709"/>
  <c r="N708"/>
  <c r="N707"/>
  <c r="N706"/>
  <c r="N705"/>
  <c r="N704"/>
  <c r="N703"/>
  <c r="N702"/>
  <c r="N701"/>
  <c r="N700"/>
  <c r="N699"/>
  <c r="N698"/>
  <c r="N697"/>
  <c r="N696"/>
  <c r="N695"/>
  <c r="N694"/>
  <c r="N693"/>
  <c r="N692"/>
  <c r="N691"/>
  <c r="N690"/>
  <c r="N689"/>
  <c r="N688"/>
  <c r="N687"/>
  <c r="N686"/>
  <c r="N685"/>
  <c r="N684"/>
  <c r="N683"/>
  <c r="N682"/>
  <c r="N681"/>
  <c r="N680"/>
  <c r="N679"/>
  <c r="N678"/>
  <c r="N677"/>
  <c r="N676"/>
  <c r="N675"/>
  <c r="N674"/>
  <c r="N673"/>
  <c r="N672"/>
  <c r="N671"/>
  <c r="N670"/>
  <c r="N669"/>
  <c r="N668"/>
  <c r="N667"/>
  <c r="N666"/>
  <c r="N665"/>
  <c r="N664"/>
  <c r="N663"/>
  <c r="N662"/>
  <c r="N661"/>
  <c r="N660"/>
  <c r="N659"/>
  <c r="N658"/>
  <c r="N657"/>
  <c r="N656"/>
  <c r="N655"/>
  <c r="N654"/>
  <c r="N653"/>
  <c r="N652"/>
  <c r="N651"/>
  <c r="N650"/>
  <c r="N649"/>
  <c r="N648"/>
  <c r="N647"/>
  <c r="N646"/>
  <c r="N645"/>
  <c r="N644"/>
  <c r="N643"/>
  <c r="N642"/>
  <c r="N641"/>
  <c r="N640"/>
  <c r="N639"/>
  <c r="N638"/>
  <c r="N637"/>
  <c r="N636"/>
  <c r="N635"/>
  <c r="N634"/>
  <c r="N633"/>
  <c r="N632"/>
  <c r="N631"/>
  <c r="N630"/>
  <c r="N629"/>
  <c r="N628"/>
  <c r="N627"/>
  <c r="N626"/>
  <c r="N625"/>
  <c r="N624"/>
  <c r="N623"/>
  <c r="N622"/>
  <c r="N621"/>
  <c r="N620"/>
  <c r="N619"/>
  <c r="N618"/>
  <c r="N617"/>
  <c r="N616"/>
  <c r="N615"/>
  <c r="N614"/>
  <c r="N613"/>
  <c r="N612"/>
  <c r="N611"/>
  <c r="N610"/>
  <c r="N609"/>
  <c r="N608"/>
  <c r="N607"/>
  <c r="N606"/>
  <c r="N605"/>
  <c r="N604"/>
  <c r="N603"/>
  <c r="N602"/>
  <c r="N601"/>
  <c r="N600"/>
  <c r="N599"/>
  <c r="N598"/>
  <c r="N597"/>
  <c r="N596"/>
  <c r="N595"/>
  <c r="N594"/>
  <c r="N593"/>
  <c r="N592"/>
  <c r="N591"/>
  <c r="N590"/>
  <c r="N589"/>
  <c r="N588"/>
  <c r="N587"/>
  <c r="N586"/>
  <c r="N585"/>
  <c r="N584"/>
  <c r="N583"/>
  <c r="N582"/>
  <c r="N581"/>
  <c r="N580"/>
  <c r="N579"/>
  <c r="N578"/>
  <c r="N577"/>
  <c r="N576"/>
  <c r="N575"/>
  <c r="N574"/>
  <c r="N573"/>
  <c r="N572"/>
  <c r="N571"/>
  <c r="N570"/>
  <c r="N569"/>
  <c r="N568"/>
  <c r="N567"/>
  <c r="N566"/>
  <c r="N565"/>
  <c r="N564"/>
  <c r="N563"/>
  <c r="N562"/>
  <c r="N561"/>
  <c r="N560"/>
  <c r="N559"/>
  <c r="N558"/>
  <c r="N557"/>
  <c r="N556"/>
  <c r="N555"/>
  <c r="N554"/>
  <c r="N553"/>
  <c r="N552"/>
  <c r="N551"/>
  <c r="N550"/>
  <c r="N549"/>
  <c r="N548"/>
  <c r="N547"/>
  <c r="N546"/>
  <c r="N545"/>
  <c r="N544"/>
  <c r="N543"/>
  <c r="N542"/>
  <c r="N541"/>
  <c r="N540"/>
  <c r="N539"/>
  <c r="N538"/>
  <c r="N537"/>
  <c r="N536"/>
  <c r="N535"/>
  <c r="N534"/>
  <c r="N533"/>
  <c r="N532"/>
  <c r="N531"/>
  <c r="N530"/>
  <c r="N529"/>
  <c r="N528"/>
  <c r="N527"/>
  <c r="N526"/>
  <c r="N525"/>
  <c r="N524"/>
  <c r="N523"/>
  <c r="N522"/>
  <c r="N521"/>
  <c r="N520"/>
  <c r="N519"/>
  <c r="N518"/>
  <c r="N517"/>
  <c r="N516"/>
  <c r="N515"/>
  <c r="N514"/>
  <c r="N513"/>
  <c r="N512"/>
  <c r="N511"/>
  <c r="N510"/>
  <c r="N509"/>
  <c r="N508"/>
  <c r="N507"/>
  <c r="N506"/>
  <c r="N505"/>
  <c r="N504"/>
  <c r="N503"/>
  <c r="N502"/>
  <c r="N501"/>
  <c r="N500"/>
  <c r="N499"/>
  <c r="N498"/>
  <c r="N497"/>
  <c r="N496"/>
  <c r="N495"/>
  <c r="N494"/>
  <c r="N493"/>
  <c r="N492"/>
  <c r="N491"/>
  <c r="N490"/>
  <c r="N489"/>
  <c r="N488"/>
  <c r="N487"/>
  <c r="N486"/>
  <c r="N485"/>
  <c r="N484"/>
  <c r="N483"/>
  <c r="N482"/>
  <c r="N481"/>
  <c r="N480"/>
  <c r="N479"/>
  <c r="N478"/>
  <c r="N477"/>
  <c r="N476"/>
  <c r="N475"/>
  <c r="N474"/>
  <c r="N473"/>
  <c r="N472"/>
  <c r="N471"/>
  <c r="N470"/>
  <c r="N469"/>
  <c r="N468"/>
  <c r="N467"/>
  <c r="N466"/>
  <c r="N465"/>
  <c r="N464"/>
  <c r="N463"/>
  <c r="N462"/>
  <c r="N461"/>
  <c r="N460"/>
  <c r="N459"/>
  <c r="N458"/>
  <c r="N457"/>
  <c r="N456"/>
  <c r="N455"/>
  <c r="N454"/>
  <c r="N453"/>
  <c r="N452"/>
  <c r="N451"/>
  <c r="N450"/>
  <c r="N449"/>
  <c r="N448"/>
  <c r="N447"/>
  <c r="N446"/>
  <c r="N445"/>
  <c r="N444"/>
  <c r="N443"/>
  <c r="N442"/>
  <c r="N441"/>
  <c r="N440"/>
  <c r="N439"/>
  <c r="N438"/>
  <c r="N437"/>
  <c r="N436"/>
  <c r="N435"/>
  <c r="N434"/>
  <c r="N433"/>
  <c r="N432"/>
  <c r="N431"/>
  <c r="N430"/>
  <c r="N429"/>
  <c r="N428"/>
  <c r="N427"/>
  <c r="N426"/>
  <c r="N425"/>
  <c r="N424"/>
  <c r="N423"/>
  <c r="N422"/>
  <c r="N421"/>
  <c r="N420"/>
  <c r="N419"/>
  <c r="N418"/>
  <c r="N417"/>
  <c r="N416"/>
  <c r="N415"/>
  <c r="N414"/>
  <c r="N413"/>
  <c r="N412"/>
  <c r="N411"/>
  <c r="N410"/>
  <c r="N409"/>
  <c r="N408"/>
  <c r="N407"/>
  <c r="N406"/>
  <c r="N405"/>
  <c r="N404"/>
  <c r="N403"/>
  <c r="N402"/>
  <c r="N401"/>
  <c r="N400"/>
  <c r="N399"/>
  <c r="N398"/>
  <c r="N397"/>
  <c r="N396"/>
  <c r="N395"/>
  <c r="N394"/>
  <c r="N393"/>
  <c r="N392"/>
  <c r="N391"/>
  <c r="N390"/>
  <c r="N389"/>
  <c r="N388"/>
  <c r="N387"/>
  <c r="N386"/>
  <c r="N385"/>
  <c r="N384"/>
  <c r="N383"/>
  <c r="N382"/>
  <c r="N381"/>
  <c r="N380"/>
  <c r="N379"/>
  <c r="N378"/>
  <c r="N377"/>
  <c r="N376"/>
  <c r="N375"/>
  <c r="N374"/>
  <c r="N373"/>
  <c r="N372"/>
  <c r="N371"/>
  <c r="N370"/>
  <c r="N369"/>
  <c r="N368"/>
  <c r="N367"/>
  <c r="N366"/>
  <c r="N365"/>
  <c r="N364"/>
  <c r="N363"/>
  <c r="N362"/>
  <c r="N361"/>
  <c r="N360"/>
  <c r="N359"/>
  <c r="N358"/>
  <c r="N357"/>
  <c r="N356"/>
  <c r="N355"/>
  <c r="N354"/>
  <c r="N353"/>
  <c r="N352"/>
  <c r="N351"/>
  <c r="N350"/>
  <c r="N349"/>
  <c r="N348"/>
  <c r="N347"/>
  <c r="N346"/>
  <c r="N345"/>
  <c r="N344"/>
  <c r="N343"/>
  <c r="N342"/>
  <c r="N341"/>
  <c r="N340"/>
  <c r="N339"/>
  <c r="N338"/>
  <c r="N337"/>
  <c r="N336"/>
  <c r="N335"/>
  <c r="N334"/>
  <c r="N333"/>
  <c r="N332"/>
  <c r="N331"/>
  <c r="N330"/>
  <c r="N329"/>
  <c r="N328"/>
  <c r="N327"/>
  <c r="N326"/>
  <c r="N325"/>
  <c r="N324"/>
  <c r="N323"/>
  <c r="N322"/>
  <c r="N321"/>
  <c r="N320"/>
  <c r="N319"/>
  <c r="N318"/>
  <c r="N317"/>
  <c r="N316"/>
  <c r="N315"/>
  <c r="N314"/>
  <c r="N313"/>
  <c r="N312"/>
  <c r="N311"/>
  <c r="N310"/>
  <c r="N309"/>
  <c r="N308"/>
  <c r="N307"/>
  <c r="N306"/>
  <c r="N305"/>
  <c r="N304"/>
  <c r="N303"/>
  <c r="N302"/>
  <c r="N301"/>
  <c r="N300"/>
  <c r="N299"/>
  <c r="N298"/>
  <c r="N297"/>
  <c r="N296"/>
  <c r="N295"/>
  <c r="N294"/>
  <c r="N293"/>
  <c r="N292"/>
  <c r="N291"/>
  <c r="N290"/>
  <c r="N289"/>
  <c r="N288"/>
  <c r="N287"/>
  <c r="N286"/>
  <c r="N285"/>
  <c r="N284"/>
  <c r="N283"/>
  <c r="N282"/>
  <c r="N281"/>
  <c r="N280"/>
  <c r="N279"/>
  <c r="N278"/>
  <c r="N277"/>
  <c r="N276"/>
  <c r="N275"/>
  <c r="N274"/>
  <c r="N273"/>
  <c r="N272"/>
  <c r="N271"/>
  <c r="N270"/>
  <c r="N269"/>
  <c r="N268"/>
  <c r="N267"/>
  <c r="N266"/>
  <c r="N265"/>
  <c r="N264"/>
  <c r="N263"/>
  <c r="N262"/>
  <c r="N261"/>
  <c r="N260"/>
  <c r="N259"/>
  <c r="N258"/>
  <c r="N257"/>
  <c r="N256"/>
  <c r="N255"/>
  <c r="N254"/>
  <c r="N253"/>
  <c r="N252"/>
  <c r="N251"/>
  <c r="N250"/>
  <c r="N249"/>
  <c r="N248"/>
  <c r="N247"/>
  <c r="N246"/>
  <c r="N245"/>
  <c r="N244"/>
  <c r="N243"/>
  <c r="N242"/>
  <c r="N241"/>
  <c r="N240"/>
  <c r="N239"/>
  <c r="N238"/>
  <c r="N237"/>
  <c r="N236"/>
  <c r="N235"/>
  <c r="N234"/>
  <c r="N233"/>
  <c r="N232"/>
  <c r="N231"/>
  <c r="N230"/>
  <c r="N229"/>
  <c r="N228"/>
  <c r="N227"/>
  <c r="N226"/>
  <c r="N225"/>
  <c r="N224"/>
  <c r="N223"/>
  <c r="N222"/>
  <c r="N221"/>
  <c r="N220"/>
  <c r="N219"/>
  <c r="N218"/>
  <c r="N217"/>
  <c r="N216"/>
  <c r="N215"/>
  <c r="N214"/>
  <c r="N213"/>
  <c r="N212"/>
  <c r="N211"/>
  <c r="N210"/>
  <c r="N209"/>
  <c r="N208"/>
  <c r="N207"/>
  <c r="N206"/>
  <c r="N205"/>
  <c r="N204"/>
  <c r="N203"/>
  <c r="N202"/>
  <c r="N201"/>
  <c r="N200"/>
  <c r="N199"/>
  <c r="N198"/>
  <c r="N197"/>
  <c r="N196"/>
  <c r="N195"/>
  <c r="N194"/>
  <c r="N193"/>
  <c r="N192"/>
  <c r="N191"/>
  <c r="N190"/>
  <c r="N189"/>
  <c r="N188"/>
  <c r="N187"/>
  <c r="N186"/>
  <c r="N185"/>
  <c r="N184"/>
  <c r="N183"/>
  <c r="N182"/>
  <c r="N181"/>
  <c r="N180"/>
  <c r="N179"/>
  <c r="N178"/>
  <c r="N177"/>
  <c r="N176"/>
  <c r="N175"/>
  <c r="N174"/>
  <c r="N173"/>
  <c r="N172"/>
  <c r="N171"/>
  <c r="N170"/>
  <c r="N169"/>
  <c r="N168"/>
  <c r="N167"/>
  <c r="N166"/>
  <c r="N165"/>
  <c r="N164"/>
  <c r="N163"/>
  <c r="N162"/>
  <c r="N161"/>
  <c r="N160"/>
  <c r="N159"/>
  <c r="N158"/>
  <c r="N157"/>
  <c r="N156"/>
  <c r="N155"/>
  <c r="N154"/>
  <c r="N153"/>
  <c r="N152"/>
  <c r="N151"/>
  <c r="N150"/>
  <c r="N149"/>
  <c r="N148"/>
  <c r="N147"/>
  <c r="N146"/>
  <c r="N145"/>
  <c r="N144"/>
  <c r="N143"/>
  <c r="N142"/>
  <c r="N141"/>
  <c r="N140"/>
  <c r="N139"/>
  <c r="N138"/>
  <c r="N137"/>
  <c r="N136"/>
  <c r="N135"/>
  <c r="N134"/>
  <c r="N133"/>
  <c r="N132"/>
  <c r="N131"/>
  <c r="N130"/>
  <c r="N129"/>
  <c r="N128"/>
  <c r="N127"/>
  <c r="N126"/>
  <c r="N125"/>
  <c r="N124"/>
  <c r="N123"/>
  <c r="N122"/>
  <c r="N121"/>
  <c r="N120"/>
  <c r="N119"/>
  <c r="N118"/>
  <c r="N117"/>
  <c r="N116"/>
  <c r="N115"/>
  <c r="N114"/>
  <c r="N113"/>
  <c r="N112"/>
  <c r="N111"/>
  <c r="N110"/>
  <c r="N109"/>
  <c r="N108"/>
  <c r="N107"/>
  <c r="N106"/>
  <c r="N105"/>
  <c r="N104"/>
  <c r="N103"/>
  <c r="N102"/>
  <c r="N101"/>
  <c r="N100"/>
  <c r="N99"/>
  <c r="N98"/>
  <c r="N97"/>
  <c r="N96"/>
  <c r="N95"/>
  <c r="N94"/>
  <c r="N93"/>
  <c r="N92"/>
  <c r="N91"/>
  <c r="N90"/>
  <c r="N89"/>
  <c r="N88"/>
  <c r="N87"/>
  <c r="N86"/>
  <c r="N85"/>
  <c r="N84"/>
  <c r="N83"/>
  <c r="N82"/>
  <c r="N81"/>
  <c r="N80"/>
  <c r="N79"/>
  <c r="N78"/>
  <c r="N77"/>
  <c r="N76"/>
  <c r="N75"/>
  <c r="N74"/>
  <c r="N73"/>
  <c r="N72"/>
  <c r="N71"/>
  <c r="N70"/>
  <c r="N69"/>
  <c r="N68"/>
  <c r="N67"/>
  <c r="N66"/>
  <c r="N65"/>
  <c r="N64"/>
  <c r="N63"/>
  <c r="N62"/>
  <c r="N61"/>
  <c r="N60"/>
  <c r="N59"/>
  <c r="N58"/>
  <c r="N57"/>
  <c r="N56"/>
  <c r="N55"/>
  <c r="N54"/>
  <c r="N53"/>
  <c r="N52"/>
  <c r="N51"/>
  <c r="N50"/>
  <c r="N49"/>
  <c r="N48"/>
  <c r="N47"/>
  <c r="N46"/>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N3"/>
  <c r="D190" i="15"/>
  <c r="C190"/>
  <c r="B190"/>
  <c r="R2" i="14"/>
  <c r="H2" i="18" s="1"/>
  <c r="I2" i="14"/>
  <c r="I1"/>
  <c r="F3" i="12"/>
  <c r="I3"/>
  <c r="G3"/>
  <c r="H3"/>
  <c r="J1647" i="6"/>
  <c r="J62"/>
  <c r="K1682"/>
  <c r="K1681"/>
  <c r="K1680"/>
  <c r="K1679"/>
  <c r="K1678"/>
  <c r="K1677"/>
  <c r="K1676"/>
  <c r="K1675"/>
  <c r="K1674"/>
  <c r="K1673"/>
  <c r="K1672"/>
  <c r="K1671"/>
  <c r="K1670"/>
  <c r="K1669"/>
  <c r="K1668"/>
  <c r="K1667"/>
  <c r="K1666"/>
  <c r="K1665"/>
  <c r="K1664"/>
  <c r="K1663"/>
  <c r="K1662"/>
  <c r="K1661"/>
  <c r="K1660"/>
  <c r="K1684"/>
  <c r="K1659"/>
  <c r="K1658"/>
  <c r="K1657"/>
  <c r="K1656"/>
  <c r="K1655"/>
  <c r="K1654"/>
  <c r="K1653"/>
  <c r="K1652"/>
  <c r="K1651"/>
  <c r="K1650"/>
  <c r="K1649"/>
  <c r="K1648"/>
  <c r="K1647"/>
  <c r="K1646"/>
  <c r="K1645"/>
  <c r="K1644"/>
  <c r="K1643"/>
  <c r="K1642"/>
  <c r="K1641"/>
  <c r="K1640"/>
  <c r="K1639"/>
  <c r="K1638"/>
  <c r="K1637"/>
  <c r="K1636"/>
  <c r="K1635"/>
  <c r="K1634"/>
  <c r="K1633"/>
  <c r="K1632"/>
  <c r="K1631"/>
  <c r="K1630"/>
  <c r="K1629"/>
  <c r="K1628"/>
  <c r="K1627"/>
  <c r="K1626"/>
  <c r="K1625"/>
  <c r="K1624"/>
  <c r="K1623"/>
  <c r="K1622"/>
  <c r="K1621"/>
  <c r="K1620"/>
  <c r="K1619"/>
  <c r="K1618"/>
  <c r="K1617"/>
  <c r="K1616"/>
  <c r="K1615"/>
  <c r="K1614"/>
  <c r="K1613"/>
  <c r="K1612"/>
  <c r="K1611"/>
  <c r="K1610"/>
  <c r="K1609"/>
  <c r="K1608"/>
  <c r="K1607"/>
  <c r="K1606"/>
  <c r="K1605"/>
  <c r="K1604"/>
  <c r="K1603"/>
  <c r="K1602"/>
  <c r="K1601"/>
  <c r="K1600"/>
  <c r="K1599"/>
  <c r="K1598"/>
  <c r="K1597"/>
  <c r="K1596"/>
  <c r="K1595"/>
  <c r="K1594"/>
  <c r="K1593"/>
  <c r="K1592"/>
  <c r="K1591"/>
  <c r="K1590"/>
  <c r="K1589"/>
  <c r="K1588"/>
  <c r="K1587"/>
  <c r="K1586"/>
  <c r="K1585"/>
  <c r="K1584"/>
  <c r="K1583"/>
  <c r="K1582"/>
  <c r="K1581"/>
  <c r="K1580"/>
  <c r="K1579"/>
  <c r="K1578"/>
  <c r="K1577"/>
  <c r="K1576"/>
  <c r="K1575"/>
  <c r="K1574"/>
  <c r="K1573"/>
  <c r="K1572"/>
  <c r="K1571"/>
  <c r="K1570"/>
  <c r="K1569"/>
  <c r="K1568"/>
  <c r="K1567"/>
  <c r="K1566"/>
  <c r="K1565"/>
  <c r="K1564"/>
  <c r="K1563"/>
  <c r="K1562"/>
  <c r="K1561"/>
  <c r="K1560"/>
  <c r="K1559"/>
  <c r="K1558"/>
  <c r="K1557"/>
  <c r="K1556"/>
  <c r="K1555"/>
  <c r="K1554"/>
  <c r="K1553"/>
  <c r="K1552"/>
  <c r="K1551"/>
  <c r="K1550"/>
  <c r="K1549"/>
  <c r="K1548"/>
  <c r="K1547"/>
  <c r="K1546"/>
  <c r="K1545"/>
  <c r="K1544"/>
  <c r="K1543"/>
  <c r="K1542"/>
  <c r="K1541"/>
  <c r="K1540"/>
  <c r="K1539"/>
  <c r="K1538"/>
  <c r="K1537"/>
  <c r="K1536"/>
  <c r="K1535"/>
  <c r="K1534"/>
  <c r="K1533"/>
  <c r="K1532"/>
  <c r="K1531"/>
  <c r="K1530"/>
  <c r="K1529"/>
  <c r="K1528"/>
  <c r="K1527"/>
  <c r="K1526"/>
  <c r="K1525"/>
  <c r="K1524"/>
  <c r="K1523"/>
  <c r="K1522"/>
  <c r="K1521"/>
  <c r="K1520"/>
  <c r="K1519"/>
  <c r="K1518"/>
  <c r="K1517"/>
  <c r="K1516"/>
  <c r="K1515"/>
  <c r="K1514"/>
  <c r="K1513"/>
  <c r="K1512"/>
  <c r="K1511"/>
  <c r="K1510"/>
  <c r="K1509"/>
  <c r="K1508"/>
  <c r="K1507"/>
  <c r="K1506"/>
  <c r="K1505"/>
  <c r="K1504"/>
  <c r="K1503"/>
  <c r="K1502"/>
  <c r="K1501"/>
  <c r="K1500"/>
  <c r="K1499"/>
  <c r="K1498"/>
  <c r="K1497"/>
  <c r="K1496"/>
  <c r="K1495"/>
  <c r="K1494"/>
  <c r="K1493"/>
  <c r="K1492"/>
  <c r="K1491"/>
  <c r="K1490"/>
  <c r="K1489"/>
  <c r="K1488"/>
  <c r="K1487"/>
  <c r="K1486"/>
  <c r="K1485"/>
  <c r="K1484"/>
  <c r="K1483"/>
  <c r="K1482"/>
  <c r="K1481"/>
  <c r="K1480"/>
  <c r="K1479"/>
  <c r="K1478"/>
  <c r="K1477"/>
  <c r="K1476"/>
  <c r="K1475"/>
  <c r="K1474"/>
  <c r="K1473"/>
  <c r="K1472"/>
  <c r="K1471"/>
  <c r="K1470"/>
  <c r="K1469"/>
  <c r="K1468"/>
  <c r="K1467"/>
  <c r="K1466"/>
  <c r="K1465"/>
  <c r="K1464"/>
  <c r="K1463"/>
  <c r="K1462"/>
  <c r="K1461"/>
  <c r="K1460"/>
  <c r="K1459"/>
  <c r="K1458"/>
  <c r="K1457"/>
  <c r="K1456"/>
  <c r="K1455"/>
  <c r="K1454"/>
  <c r="K1453"/>
  <c r="K1452"/>
  <c r="K1451"/>
  <c r="K1450"/>
  <c r="K1449"/>
  <c r="K1448"/>
  <c r="K1447"/>
  <c r="K1446"/>
  <c r="K1445"/>
  <c r="K1444"/>
  <c r="K1443"/>
  <c r="K1442"/>
  <c r="K1441"/>
  <c r="K1440"/>
  <c r="K1439"/>
  <c r="K1438"/>
  <c r="K1437"/>
  <c r="K1436"/>
  <c r="K1435"/>
  <c r="K1434"/>
  <c r="K1433"/>
  <c r="K1432"/>
  <c r="K1431"/>
  <c r="K1430"/>
  <c r="K1429"/>
  <c r="K1428"/>
  <c r="K1427"/>
  <c r="K1426"/>
  <c r="K1425"/>
  <c r="K1424"/>
  <c r="K1423"/>
  <c r="K1422"/>
  <c r="K1421"/>
  <c r="K1420"/>
  <c r="K1419"/>
  <c r="K1418"/>
  <c r="K1417"/>
  <c r="K1416"/>
  <c r="K1415"/>
  <c r="K1414"/>
  <c r="K1413"/>
  <c r="K1412"/>
  <c r="K1411"/>
  <c r="K1410"/>
  <c r="K1409"/>
  <c r="K1408"/>
  <c r="K1407"/>
  <c r="K1406"/>
  <c r="K1405"/>
  <c r="K1404"/>
  <c r="K1403"/>
  <c r="K1402"/>
  <c r="K1401"/>
  <c r="K1400"/>
  <c r="K1399"/>
  <c r="K1398"/>
  <c r="K1397"/>
  <c r="K1396"/>
  <c r="K1395"/>
  <c r="K1394"/>
  <c r="K1393"/>
  <c r="K1392"/>
  <c r="K1391"/>
  <c r="K1390"/>
  <c r="K1389"/>
  <c r="K1388"/>
  <c r="K1387"/>
  <c r="K1386"/>
  <c r="K1385"/>
  <c r="K1384"/>
  <c r="K1383"/>
  <c r="K1382"/>
  <c r="K1381"/>
  <c r="K1380"/>
  <c r="K1379"/>
  <c r="K1378"/>
  <c r="K1377"/>
  <c r="K1376"/>
  <c r="K1375"/>
  <c r="K1374"/>
  <c r="K1373"/>
  <c r="K1372"/>
  <c r="K1371"/>
  <c r="K1370"/>
  <c r="K1369"/>
  <c r="K1368"/>
  <c r="K1367"/>
  <c r="K1366"/>
  <c r="K1365"/>
  <c r="K1364"/>
  <c r="K1363"/>
  <c r="K1362"/>
  <c r="K1361"/>
  <c r="K1360"/>
  <c r="K1359"/>
  <c r="K1358"/>
  <c r="K1357"/>
  <c r="K1356"/>
  <c r="K1355"/>
  <c r="K1354"/>
  <c r="K1353"/>
  <c r="K1352"/>
  <c r="K1351"/>
  <c r="K1350"/>
  <c r="K1349"/>
  <c r="K1348"/>
  <c r="K1347"/>
  <c r="K1346"/>
  <c r="K1345"/>
  <c r="K1344"/>
  <c r="K1343"/>
  <c r="K1342"/>
  <c r="K1341"/>
  <c r="K1340"/>
  <c r="K1339"/>
  <c r="K1338"/>
  <c r="K1337"/>
  <c r="K1336"/>
  <c r="K1335"/>
  <c r="K1334"/>
  <c r="K1333"/>
  <c r="K1332"/>
  <c r="K1331"/>
  <c r="K1330"/>
  <c r="K1329"/>
  <c r="K1328"/>
  <c r="K1327"/>
  <c r="K1326"/>
  <c r="K1325"/>
  <c r="K1324"/>
  <c r="K1323"/>
  <c r="K1322"/>
  <c r="K1321"/>
  <c r="K1320"/>
  <c r="K1319"/>
  <c r="K1318"/>
  <c r="K1317"/>
  <c r="K1316"/>
  <c r="K1315"/>
  <c r="K1314"/>
  <c r="K1313"/>
  <c r="K1312"/>
  <c r="K1311"/>
  <c r="K1310"/>
  <c r="K1309"/>
  <c r="K1308"/>
  <c r="K1307"/>
  <c r="K1306"/>
  <c r="K1305"/>
  <c r="K1304"/>
  <c r="K1303"/>
  <c r="K1302"/>
  <c r="K1301"/>
  <c r="K1300"/>
  <c r="K1299"/>
  <c r="K1298"/>
  <c r="K1297"/>
  <c r="K1296"/>
  <c r="K1295"/>
  <c r="K1294"/>
  <c r="K1293"/>
  <c r="K1292"/>
  <c r="K1291"/>
  <c r="K1290"/>
  <c r="K1289"/>
  <c r="K1288"/>
  <c r="K1287"/>
  <c r="K1286"/>
  <c r="K1285"/>
  <c r="K1284"/>
  <c r="K1283"/>
  <c r="K1282"/>
  <c r="K1281"/>
  <c r="K1280"/>
  <c r="K1279"/>
  <c r="K1278"/>
  <c r="K1277"/>
  <c r="K1276"/>
  <c r="K1275"/>
  <c r="K1274"/>
  <c r="K1273"/>
  <c r="K1272"/>
  <c r="K1271"/>
  <c r="K1270"/>
  <c r="K1269"/>
  <c r="K1268"/>
  <c r="K1267"/>
  <c r="K1266"/>
  <c r="K1265"/>
  <c r="K1264"/>
  <c r="K1263"/>
  <c r="K1262"/>
  <c r="K1261"/>
  <c r="K1260"/>
  <c r="K1259"/>
  <c r="K1258"/>
  <c r="K1257"/>
  <c r="K1256"/>
  <c r="K1255"/>
  <c r="K1254"/>
  <c r="K1253"/>
  <c r="K1252"/>
  <c r="K1251"/>
  <c r="K1250"/>
  <c r="K1249"/>
  <c r="K1248"/>
  <c r="K1247"/>
  <c r="K1246"/>
  <c r="K1245"/>
  <c r="K1244"/>
  <c r="K1243"/>
  <c r="K1242"/>
  <c r="K1241"/>
  <c r="K1240"/>
  <c r="K1239"/>
  <c r="K1238"/>
  <c r="K1237"/>
  <c r="K1236"/>
  <c r="K1235"/>
  <c r="K1234"/>
  <c r="K1233"/>
  <c r="K1232"/>
  <c r="K1231"/>
  <c r="K1230"/>
  <c r="K1229"/>
  <c r="K1228"/>
  <c r="K1227"/>
  <c r="K1226"/>
  <c r="K1225"/>
  <c r="K1224"/>
  <c r="K1223"/>
  <c r="K1222"/>
  <c r="K1221"/>
  <c r="K1220"/>
  <c r="K1219"/>
  <c r="K1218"/>
  <c r="K1217"/>
  <c r="K1216"/>
  <c r="K1215"/>
  <c r="K1214"/>
  <c r="K1213"/>
  <c r="K1212"/>
  <c r="K1211"/>
  <c r="K1210"/>
  <c r="K1209"/>
  <c r="K1208"/>
  <c r="K1207"/>
  <c r="K1206"/>
  <c r="K1205"/>
  <c r="K1204"/>
  <c r="K1203"/>
  <c r="K1202"/>
  <c r="K1201"/>
  <c r="K1200"/>
  <c r="K1199"/>
  <c r="K1198"/>
  <c r="K1197"/>
  <c r="K1196"/>
  <c r="K1195"/>
  <c r="K1194"/>
  <c r="K1193"/>
  <c r="K1192"/>
  <c r="K1191"/>
  <c r="K1190"/>
  <c r="K1189"/>
  <c r="K1188"/>
  <c r="K1187"/>
  <c r="K1186"/>
  <c r="K1185"/>
  <c r="K1184"/>
  <c r="K1183"/>
  <c r="K1182"/>
  <c r="K1181"/>
  <c r="K1180"/>
  <c r="K1179"/>
  <c r="K1178"/>
  <c r="K1177"/>
  <c r="K1176"/>
  <c r="K1175"/>
  <c r="K1174"/>
  <c r="K1173"/>
  <c r="K1172"/>
  <c r="K1171"/>
  <c r="K1170"/>
  <c r="K1169"/>
  <c r="K1168"/>
  <c r="K1167"/>
  <c r="K1166"/>
  <c r="K1165"/>
  <c r="K1164"/>
  <c r="K1163"/>
  <c r="K1162"/>
  <c r="K1161"/>
  <c r="K1160"/>
  <c r="K1159"/>
  <c r="K1158"/>
  <c r="K1157"/>
  <c r="K1156"/>
  <c r="K1155"/>
  <c r="K1154"/>
  <c r="K1153"/>
  <c r="K1152"/>
  <c r="K1151"/>
  <c r="K1150"/>
  <c r="K1149"/>
  <c r="K1148"/>
  <c r="K1147"/>
  <c r="K1146"/>
  <c r="K1145"/>
  <c r="K1144"/>
  <c r="K1143"/>
  <c r="K1142"/>
  <c r="K1141"/>
  <c r="K1140"/>
  <c r="K1139"/>
  <c r="K1138"/>
  <c r="K1137"/>
  <c r="K1136"/>
  <c r="K1135"/>
  <c r="K1134"/>
  <c r="K1133"/>
  <c r="K1132"/>
  <c r="K1131"/>
  <c r="K1130"/>
  <c r="K1129"/>
  <c r="K1128"/>
  <c r="K1127"/>
  <c r="K1126"/>
  <c r="K1125"/>
  <c r="K1124"/>
  <c r="K1123"/>
  <c r="K1122"/>
  <c r="K1121"/>
  <c r="K1120"/>
  <c r="K1119"/>
  <c r="K1118"/>
  <c r="K1117"/>
  <c r="K1116"/>
  <c r="K1115"/>
  <c r="K1114"/>
  <c r="K1113"/>
  <c r="K1112"/>
  <c r="K1111"/>
  <c r="K1110"/>
  <c r="K1109"/>
  <c r="K1108"/>
  <c r="K1107"/>
  <c r="K1106"/>
  <c r="K1105"/>
  <c r="K1104"/>
  <c r="K1103"/>
  <c r="K1102"/>
  <c r="K1101"/>
  <c r="K1100"/>
  <c r="K1099"/>
  <c r="K1098"/>
  <c r="K1097"/>
  <c r="K1096"/>
  <c r="K1095"/>
  <c r="K1094"/>
  <c r="K1093"/>
  <c r="K1092"/>
  <c r="K1091"/>
  <c r="K1090"/>
  <c r="K1089"/>
  <c r="K1088"/>
  <c r="K1087"/>
  <c r="K1086"/>
  <c r="K1085"/>
  <c r="K1084"/>
  <c r="K1083"/>
  <c r="K1082"/>
  <c r="K1081"/>
  <c r="K1080"/>
  <c r="K1079"/>
  <c r="K1078"/>
  <c r="K1077"/>
  <c r="K1076"/>
  <c r="K1075"/>
  <c r="K1074"/>
  <c r="K1073"/>
  <c r="K1072"/>
  <c r="K1071"/>
  <c r="K1070"/>
  <c r="K1069"/>
  <c r="K1068"/>
  <c r="K1067"/>
  <c r="K1066"/>
  <c r="K1065"/>
  <c r="K1064"/>
  <c r="K1063"/>
  <c r="K1062"/>
  <c r="K1061"/>
  <c r="K1060"/>
  <c r="K1059"/>
  <c r="K1058"/>
  <c r="K1057"/>
  <c r="K1056"/>
  <c r="K1055"/>
  <c r="K1054"/>
  <c r="K1053"/>
  <c r="K1052"/>
  <c r="K1051"/>
  <c r="K1050"/>
  <c r="K1049"/>
  <c r="K1048"/>
  <c r="K1047"/>
  <c r="K1046"/>
  <c r="K1045"/>
  <c r="K1044"/>
  <c r="K1043"/>
  <c r="K1042"/>
  <c r="K1041"/>
  <c r="K1040"/>
  <c r="K1039"/>
  <c r="K1038"/>
  <c r="K1037"/>
  <c r="K1036"/>
  <c r="K1035"/>
  <c r="K1034"/>
  <c r="K1033"/>
  <c r="K1032"/>
  <c r="K1031"/>
  <c r="K1030"/>
  <c r="K1029"/>
  <c r="K1028"/>
  <c r="K1027"/>
  <c r="K1026"/>
  <c r="K1025"/>
  <c r="K1024"/>
  <c r="K1023"/>
  <c r="K1022"/>
  <c r="K1021"/>
  <c r="K1020"/>
  <c r="K1019"/>
  <c r="K1018"/>
  <c r="K1017"/>
  <c r="K1016"/>
  <c r="K1015"/>
  <c r="K1014"/>
  <c r="K1013"/>
  <c r="K1012"/>
  <c r="K1011"/>
  <c r="K1010"/>
  <c r="K1009"/>
  <c r="K1008"/>
  <c r="K1007"/>
  <c r="K1006"/>
  <c r="K1005"/>
  <c r="K1004"/>
  <c r="K1003"/>
  <c r="K1002"/>
  <c r="K1001"/>
  <c r="K1000"/>
  <c r="K999"/>
  <c r="K998"/>
  <c r="K997"/>
  <c r="K996"/>
  <c r="K995"/>
  <c r="K994"/>
  <c r="K993"/>
  <c r="K992"/>
  <c r="K991"/>
  <c r="K990"/>
  <c r="K989"/>
  <c r="K988"/>
  <c r="K987"/>
  <c r="K986"/>
  <c r="K985"/>
  <c r="K984"/>
  <c r="K983"/>
  <c r="K982"/>
  <c r="K981"/>
  <c r="K980"/>
  <c r="K979"/>
  <c r="K978"/>
  <c r="K977"/>
  <c r="K976"/>
  <c r="K975"/>
  <c r="K974"/>
  <c r="K973"/>
  <c r="K972"/>
  <c r="K971"/>
  <c r="K970"/>
  <c r="K969"/>
  <c r="K968"/>
  <c r="K967"/>
  <c r="K966"/>
  <c r="K965"/>
  <c r="K964"/>
  <c r="K963"/>
  <c r="K962"/>
  <c r="K961"/>
  <c r="K960"/>
  <c r="K959"/>
  <c r="K958"/>
  <c r="K957"/>
  <c r="K956"/>
  <c r="K955"/>
  <c r="K954"/>
  <c r="K953"/>
  <c r="K952"/>
  <c r="K951"/>
  <c r="K950"/>
  <c r="K949"/>
  <c r="K948"/>
  <c r="K947"/>
  <c r="K946"/>
  <c r="K945"/>
  <c r="K944"/>
  <c r="K943"/>
  <c r="K942"/>
  <c r="K941"/>
  <c r="K940"/>
  <c r="K939"/>
  <c r="K938"/>
  <c r="K937"/>
  <c r="K936"/>
  <c r="K935"/>
  <c r="K934"/>
  <c r="K933"/>
  <c r="K932"/>
  <c r="K931"/>
  <c r="K930"/>
  <c r="K929"/>
  <c r="K928"/>
  <c r="K927"/>
  <c r="K926"/>
  <c r="K925"/>
  <c r="K924"/>
  <c r="K923"/>
  <c r="K922"/>
  <c r="K921"/>
  <c r="K920"/>
  <c r="K919"/>
  <c r="K918"/>
  <c r="K917"/>
  <c r="K916"/>
  <c r="K915"/>
  <c r="K914"/>
  <c r="K913"/>
  <c r="K912"/>
  <c r="K911"/>
  <c r="K910"/>
  <c r="K909"/>
  <c r="K908"/>
  <c r="K907"/>
  <c r="K906"/>
  <c r="K905"/>
  <c r="K904"/>
  <c r="K903"/>
  <c r="K902"/>
  <c r="K901"/>
  <c r="K900"/>
  <c r="K899"/>
  <c r="K898"/>
  <c r="K897"/>
  <c r="K896"/>
  <c r="K895"/>
  <c r="K894"/>
  <c r="K893"/>
  <c r="K892"/>
  <c r="K891"/>
  <c r="K890"/>
  <c r="K889"/>
  <c r="K888"/>
  <c r="K887"/>
  <c r="K886"/>
  <c r="K885"/>
  <c r="K884"/>
  <c r="K883"/>
  <c r="K882"/>
  <c r="K881"/>
  <c r="K880"/>
  <c r="K879"/>
  <c r="K878"/>
  <c r="K877"/>
  <c r="K876"/>
  <c r="K875"/>
  <c r="K874"/>
  <c r="K873"/>
  <c r="K872"/>
  <c r="K871"/>
  <c r="K870"/>
  <c r="K869"/>
  <c r="K868"/>
  <c r="K867"/>
  <c r="K866"/>
  <c r="K865"/>
  <c r="K864"/>
  <c r="K863"/>
  <c r="K862"/>
  <c r="K861"/>
  <c r="K860"/>
  <c r="K859"/>
  <c r="K858"/>
  <c r="K857"/>
  <c r="K856"/>
  <c r="K855"/>
  <c r="K854"/>
  <c r="K853"/>
  <c r="K852"/>
  <c r="K851"/>
  <c r="K850"/>
  <c r="K849"/>
  <c r="K848"/>
  <c r="K847"/>
  <c r="K846"/>
  <c r="K845"/>
  <c r="K844"/>
  <c r="K843"/>
  <c r="K842"/>
  <c r="K841"/>
  <c r="K840"/>
  <c r="K839"/>
  <c r="K838"/>
  <c r="K837"/>
  <c r="K836"/>
  <c r="K835"/>
  <c r="K834"/>
  <c r="K833"/>
  <c r="K832"/>
  <c r="K831"/>
  <c r="K830"/>
  <c r="K829"/>
  <c r="K828"/>
  <c r="K827"/>
  <c r="K826"/>
  <c r="K825"/>
  <c r="K824"/>
  <c r="K823"/>
  <c r="K822"/>
  <c r="K821"/>
  <c r="K820"/>
  <c r="K819"/>
  <c r="K818"/>
  <c r="K817"/>
  <c r="K816"/>
  <c r="K815"/>
  <c r="K814"/>
  <c r="K813"/>
  <c r="K812"/>
  <c r="K811"/>
  <c r="K810"/>
  <c r="K809"/>
  <c r="K808"/>
  <c r="K807"/>
  <c r="K806"/>
  <c r="K805"/>
  <c r="K804"/>
  <c r="K803"/>
  <c r="K802"/>
  <c r="K801"/>
  <c r="K800"/>
  <c r="K799"/>
  <c r="K798"/>
  <c r="K797"/>
  <c r="K796"/>
  <c r="K795"/>
  <c r="K794"/>
  <c r="K793"/>
  <c r="K792"/>
  <c r="K791"/>
  <c r="K790"/>
  <c r="K789"/>
  <c r="K788"/>
  <c r="K787"/>
  <c r="K786"/>
  <c r="K785"/>
  <c r="K784"/>
  <c r="K783"/>
  <c r="K782"/>
  <c r="K781"/>
  <c r="K780"/>
  <c r="K779"/>
  <c r="K778"/>
  <c r="K777"/>
  <c r="K776"/>
  <c r="K775"/>
  <c r="K774"/>
  <c r="K773"/>
  <c r="K772"/>
  <c r="K771"/>
  <c r="K770"/>
  <c r="K769"/>
  <c r="K768"/>
  <c r="K767"/>
  <c r="K766"/>
  <c r="K765"/>
  <c r="K764"/>
  <c r="K763"/>
  <c r="K762"/>
  <c r="K761"/>
  <c r="K760"/>
  <c r="K759"/>
  <c r="K758"/>
  <c r="K757"/>
  <c r="K756"/>
  <c r="K755"/>
  <c r="K754"/>
  <c r="K753"/>
  <c r="K752"/>
  <c r="K751"/>
  <c r="K750"/>
  <c r="K749"/>
  <c r="K748"/>
  <c r="K747"/>
  <c r="K746"/>
  <c r="K745"/>
  <c r="K744"/>
  <c r="K743"/>
  <c r="K742"/>
  <c r="K741"/>
  <c r="K740"/>
  <c r="K739"/>
  <c r="K738"/>
  <c r="K737"/>
  <c r="K736"/>
  <c r="K735"/>
  <c r="K734"/>
  <c r="K733"/>
  <c r="K732"/>
  <c r="K731"/>
  <c r="K730"/>
  <c r="K729"/>
  <c r="K728"/>
  <c r="K727"/>
  <c r="K726"/>
  <c r="K725"/>
  <c r="K724"/>
  <c r="K723"/>
  <c r="K722"/>
  <c r="K721"/>
  <c r="K720"/>
  <c r="K719"/>
  <c r="K718"/>
  <c r="K717"/>
  <c r="K716"/>
  <c r="K715"/>
  <c r="K714"/>
  <c r="K713"/>
  <c r="K712"/>
  <c r="K711"/>
  <c r="K710"/>
  <c r="K709"/>
  <c r="K708"/>
  <c r="K707"/>
  <c r="K706"/>
  <c r="K705"/>
  <c r="K704"/>
  <c r="K703"/>
  <c r="K702"/>
  <c r="K701"/>
  <c r="K700"/>
  <c r="K699"/>
  <c r="K698"/>
  <c r="K697"/>
  <c r="K696"/>
  <c r="K695"/>
  <c r="K694"/>
  <c r="K693"/>
  <c r="K692"/>
  <c r="K691"/>
  <c r="K690"/>
  <c r="K689"/>
  <c r="K688"/>
  <c r="K687"/>
  <c r="K686"/>
  <c r="K685"/>
  <c r="K684"/>
  <c r="K683"/>
  <c r="K682"/>
  <c r="K681"/>
  <c r="K680"/>
  <c r="K679"/>
  <c r="K678"/>
  <c r="K677"/>
  <c r="K676"/>
  <c r="K675"/>
  <c r="K674"/>
  <c r="K673"/>
  <c r="K672"/>
  <c r="K671"/>
  <c r="K670"/>
  <c r="K669"/>
  <c r="K668"/>
  <c r="K667"/>
  <c r="K666"/>
  <c r="K665"/>
  <c r="K664"/>
  <c r="K663"/>
  <c r="K662"/>
  <c r="K661"/>
  <c r="K660"/>
  <c r="K659"/>
  <c r="K658"/>
  <c r="K657"/>
  <c r="K656"/>
  <c r="K655"/>
  <c r="K654"/>
  <c r="K653"/>
  <c r="K652"/>
  <c r="K651"/>
  <c r="K650"/>
  <c r="K649"/>
  <c r="K648"/>
  <c r="K647"/>
  <c r="K646"/>
  <c r="K645"/>
  <c r="K644"/>
  <c r="K643"/>
  <c r="K642"/>
  <c r="K641"/>
  <c r="K640"/>
  <c r="K639"/>
  <c r="K638"/>
  <c r="K637"/>
  <c r="K636"/>
  <c r="K635"/>
  <c r="K634"/>
  <c r="K633"/>
  <c r="K632"/>
  <c r="K631"/>
  <c r="K630"/>
  <c r="K629"/>
  <c r="K628"/>
  <c r="K627"/>
  <c r="K626"/>
  <c r="K625"/>
  <c r="K624"/>
  <c r="K623"/>
  <c r="K622"/>
  <c r="K621"/>
  <c r="K620"/>
  <c r="K619"/>
  <c r="K618"/>
  <c r="K617"/>
  <c r="K616"/>
  <c r="K615"/>
  <c r="K614"/>
  <c r="K613"/>
  <c r="K612"/>
  <c r="K611"/>
  <c r="K610"/>
  <c r="K609"/>
  <c r="K608"/>
  <c r="K607"/>
  <c r="K606"/>
  <c r="K605"/>
  <c r="K604"/>
  <c r="K603"/>
  <c r="K602"/>
  <c r="K601"/>
  <c r="K600"/>
  <c r="K599"/>
  <c r="K598"/>
  <c r="K597"/>
  <c r="K596"/>
  <c r="K595"/>
  <c r="K594"/>
  <c r="K593"/>
  <c r="K592"/>
  <c r="K591"/>
  <c r="K590"/>
  <c r="K589"/>
  <c r="K588"/>
  <c r="K587"/>
  <c r="K586"/>
  <c r="K585"/>
  <c r="K584"/>
  <c r="K583"/>
  <c r="K582"/>
  <c r="K581"/>
  <c r="K580"/>
  <c r="K579"/>
  <c r="K578"/>
  <c r="K577"/>
  <c r="K576"/>
  <c r="K575"/>
  <c r="K574"/>
  <c r="K573"/>
  <c r="K572"/>
  <c r="K571"/>
  <c r="K570"/>
  <c r="K569"/>
  <c r="K568"/>
  <c r="K567"/>
  <c r="K566"/>
  <c r="K565"/>
  <c r="K564"/>
  <c r="K563"/>
  <c r="K562"/>
  <c r="K561"/>
  <c r="K560"/>
  <c r="K559"/>
  <c r="K558"/>
  <c r="K557"/>
  <c r="K556"/>
  <c r="K555"/>
  <c r="K554"/>
  <c r="K553"/>
  <c r="K552"/>
  <c r="K551"/>
  <c r="K550"/>
  <c r="K549"/>
  <c r="K548"/>
  <c r="K547"/>
  <c r="K546"/>
  <c r="K545"/>
  <c r="K544"/>
  <c r="K543"/>
  <c r="K542"/>
  <c r="K541"/>
  <c r="K540"/>
  <c r="K539"/>
  <c r="K538"/>
  <c r="K537"/>
  <c r="K536"/>
  <c r="K535"/>
  <c r="K534"/>
  <c r="K533"/>
  <c r="K532"/>
  <c r="K531"/>
  <c r="K530"/>
  <c r="K529"/>
  <c r="K528"/>
  <c r="K527"/>
  <c r="K526"/>
  <c r="K525"/>
  <c r="K524"/>
  <c r="K523"/>
  <c r="K522"/>
  <c r="K521"/>
  <c r="K520"/>
  <c r="K519"/>
  <c r="K518"/>
  <c r="K517"/>
  <c r="K516"/>
  <c r="K515"/>
  <c r="K514"/>
  <c r="K513"/>
  <c r="K512"/>
  <c r="K511"/>
  <c r="K510"/>
  <c r="K509"/>
  <c r="K508"/>
  <c r="K507"/>
  <c r="K506"/>
  <c r="K505"/>
  <c r="K504"/>
  <c r="K503"/>
  <c r="K502"/>
  <c r="K501"/>
  <c r="K500"/>
  <c r="K499"/>
  <c r="K498"/>
  <c r="K497"/>
  <c r="K496"/>
  <c r="K495"/>
  <c r="K494"/>
  <c r="K493"/>
  <c r="K492"/>
  <c r="K491"/>
  <c r="K490"/>
  <c r="K489"/>
  <c r="K488"/>
  <c r="K487"/>
  <c r="K486"/>
  <c r="K485"/>
  <c r="K484"/>
  <c r="K483"/>
  <c r="K482"/>
  <c r="K481"/>
  <c r="K480"/>
  <c r="K479"/>
  <c r="K478"/>
  <c r="K477"/>
  <c r="K476"/>
  <c r="K475"/>
  <c r="K474"/>
  <c r="K473"/>
  <c r="K472"/>
  <c r="K471"/>
  <c r="K470"/>
  <c r="K469"/>
  <c r="K468"/>
  <c r="K467"/>
  <c r="K466"/>
  <c r="K465"/>
  <c r="K464"/>
  <c r="K463"/>
  <c r="K462"/>
  <c r="K461"/>
  <c r="K460"/>
  <c r="K459"/>
  <c r="K458"/>
  <c r="K457"/>
  <c r="K456"/>
  <c r="K455"/>
  <c r="K454"/>
  <c r="K453"/>
  <c r="K452"/>
  <c r="K451"/>
  <c r="K450"/>
  <c r="K449"/>
  <c r="K448"/>
  <c r="K447"/>
  <c r="K446"/>
  <c r="K445"/>
  <c r="K444"/>
  <c r="K443"/>
  <c r="K442"/>
  <c r="K441"/>
  <c r="K440"/>
  <c r="K439"/>
  <c r="K438"/>
  <c r="K437"/>
  <c r="K436"/>
  <c r="K435"/>
  <c r="K434"/>
  <c r="K433"/>
  <c r="K432"/>
  <c r="K431"/>
  <c r="K430"/>
  <c r="K429"/>
  <c r="K428"/>
  <c r="K427"/>
  <c r="K426"/>
  <c r="K425"/>
  <c r="K424"/>
  <c r="K423"/>
  <c r="K422"/>
  <c r="K421"/>
  <c r="K420"/>
  <c r="K419"/>
  <c r="K418"/>
  <c r="K417"/>
  <c r="K416"/>
  <c r="K415"/>
  <c r="K414"/>
  <c r="K413"/>
  <c r="K412"/>
  <c r="K411"/>
  <c r="K410"/>
  <c r="K409"/>
  <c r="K408"/>
  <c r="K407"/>
  <c r="K406"/>
  <c r="K405"/>
  <c r="K404"/>
  <c r="K403"/>
  <c r="K402"/>
  <c r="K401"/>
  <c r="K400"/>
  <c r="K399"/>
  <c r="K398"/>
  <c r="K397"/>
  <c r="K396"/>
  <c r="K395"/>
  <c r="K394"/>
  <c r="K393"/>
  <c r="K392"/>
  <c r="K391"/>
  <c r="K390"/>
  <c r="K389"/>
  <c r="K388"/>
  <c r="K387"/>
  <c r="K386"/>
  <c r="K385"/>
  <c r="K384"/>
  <c r="K383"/>
  <c r="K382"/>
  <c r="K381"/>
  <c r="K380"/>
  <c r="K379"/>
  <c r="K378"/>
  <c r="K377"/>
  <c r="K376"/>
  <c r="K375"/>
  <c r="K374"/>
  <c r="K373"/>
  <c r="K372"/>
  <c r="K371"/>
  <c r="K370"/>
  <c r="K369"/>
  <c r="K368"/>
  <c r="K367"/>
  <c r="K366"/>
  <c r="K365"/>
  <c r="K364"/>
  <c r="K363"/>
  <c r="K362"/>
  <c r="K361"/>
  <c r="K360"/>
  <c r="K359"/>
  <c r="K358"/>
  <c r="K357"/>
  <c r="K356"/>
  <c r="K355"/>
  <c r="K354"/>
  <c r="K353"/>
  <c r="K352"/>
  <c r="K351"/>
  <c r="K350"/>
  <c r="K349"/>
  <c r="K348"/>
  <c r="K347"/>
  <c r="K346"/>
  <c r="K345"/>
  <c r="K344"/>
  <c r="K343"/>
  <c r="K342"/>
  <c r="K341"/>
  <c r="K340"/>
  <c r="K339"/>
  <c r="K338"/>
  <c r="K337"/>
  <c r="K336"/>
  <c r="K335"/>
  <c r="K334"/>
  <c r="K333"/>
  <c r="K332"/>
  <c r="K331"/>
  <c r="K330"/>
  <c r="K329"/>
  <c r="K328"/>
  <c r="K327"/>
  <c r="K326"/>
  <c r="K325"/>
  <c r="K324"/>
  <c r="K323"/>
  <c r="K322"/>
  <c r="K321"/>
  <c r="K320"/>
  <c r="K319"/>
  <c r="K318"/>
  <c r="K317"/>
  <c r="K316"/>
  <c r="K315"/>
  <c r="K314"/>
  <c r="K313"/>
  <c r="K312"/>
  <c r="K311"/>
  <c r="K310"/>
  <c r="K309"/>
  <c r="K308"/>
  <c r="K307"/>
  <c r="K306"/>
  <c r="K305"/>
  <c r="K304"/>
  <c r="K303"/>
  <c r="K302"/>
  <c r="K301"/>
  <c r="K300"/>
  <c r="K299"/>
  <c r="K298"/>
  <c r="K297"/>
  <c r="K296"/>
  <c r="K295"/>
  <c r="K294"/>
  <c r="K293"/>
  <c r="K292"/>
  <c r="K291"/>
  <c r="K290"/>
  <c r="K289"/>
  <c r="K288"/>
  <c r="K287"/>
  <c r="K286"/>
  <c r="K285"/>
  <c r="K284"/>
  <c r="K283"/>
  <c r="K282"/>
  <c r="K281"/>
  <c r="K280"/>
  <c r="K279"/>
  <c r="K278"/>
  <c r="K277"/>
  <c r="K276"/>
  <c r="K275"/>
  <c r="K274"/>
  <c r="K273"/>
  <c r="K272"/>
  <c r="K271"/>
  <c r="K270"/>
  <c r="K269"/>
  <c r="K268"/>
  <c r="K267"/>
  <c r="K266"/>
  <c r="K265"/>
  <c r="K264"/>
  <c r="K263"/>
  <c r="K262"/>
  <c r="K261"/>
  <c r="K260"/>
  <c r="K259"/>
  <c r="K258"/>
  <c r="K257"/>
  <c r="K256"/>
  <c r="K255"/>
  <c r="K254"/>
  <c r="K253"/>
  <c r="K252"/>
  <c r="K251"/>
  <c r="K250"/>
  <c r="K249"/>
  <c r="K248"/>
  <c r="K247"/>
  <c r="K246"/>
  <c r="K245"/>
  <c r="K244"/>
  <c r="K243"/>
  <c r="K242"/>
  <c r="K241"/>
  <c r="K240"/>
  <c r="K239"/>
  <c r="K238"/>
  <c r="K237"/>
  <c r="K236"/>
  <c r="K235"/>
  <c r="K234"/>
  <c r="K233"/>
  <c r="K232"/>
  <c r="K231"/>
  <c r="K230"/>
  <c r="K229"/>
  <c r="K228"/>
  <c r="K227"/>
  <c r="K226"/>
  <c r="K225"/>
  <c r="K224"/>
  <c r="K223"/>
  <c r="K222"/>
  <c r="K221"/>
  <c r="K220"/>
  <c r="K219"/>
  <c r="K218"/>
  <c r="K217"/>
  <c r="K216"/>
  <c r="K215"/>
  <c r="K214"/>
  <c r="K213"/>
  <c r="K212"/>
  <c r="K211"/>
  <c r="K210"/>
  <c r="K209"/>
  <c r="K208"/>
  <c r="K207"/>
  <c r="K206"/>
  <c r="K205"/>
  <c r="K204"/>
  <c r="K203"/>
  <c r="K202"/>
  <c r="K201"/>
  <c r="K200"/>
  <c r="K199"/>
  <c r="K198"/>
  <c r="K197"/>
  <c r="K196"/>
  <c r="K195"/>
  <c r="K194"/>
  <c r="K193"/>
  <c r="K192"/>
  <c r="K191"/>
  <c r="K190"/>
  <c r="K189"/>
  <c r="K188"/>
  <c r="K187"/>
  <c r="K186"/>
  <c r="K185"/>
  <c r="K184"/>
  <c r="K183"/>
  <c r="K182"/>
  <c r="K181"/>
  <c r="K180"/>
  <c r="K179"/>
  <c r="K178"/>
  <c r="K177"/>
  <c r="K176"/>
  <c r="K175"/>
  <c r="K174"/>
  <c r="K173"/>
  <c r="K172"/>
  <c r="K171"/>
  <c r="K170"/>
  <c r="K169"/>
  <c r="K168"/>
  <c r="K167"/>
  <c r="K166"/>
  <c r="K165"/>
  <c r="K164"/>
  <c r="K163"/>
  <c r="K162"/>
  <c r="K161"/>
  <c r="K160"/>
  <c r="K159"/>
  <c r="K158"/>
  <c r="K157"/>
  <c r="K156"/>
  <c r="K155"/>
  <c r="K154"/>
  <c r="K153"/>
  <c r="K152"/>
  <c r="K151"/>
  <c r="K150"/>
  <c r="K149"/>
  <c r="K148"/>
  <c r="K147"/>
  <c r="K146"/>
  <c r="K145"/>
  <c r="K144"/>
  <c r="K143"/>
  <c r="K142"/>
  <c r="K141"/>
  <c r="K140"/>
  <c r="K139"/>
  <c r="K138"/>
  <c r="K137"/>
  <c r="K136"/>
  <c r="K135"/>
  <c r="K134"/>
  <c r="K133"/>
  <c r="K132"/>
  <c r="K131"/>
  <c r="K130"/>
  <c r="K129"/>
  <c r="K128"/>
  <c r="K127"/>
  <c r="K126"/>
  <c r="K125"/>
  <c r="K124"/>
  <c r="K123"/>
  <c r="K122"/>
  <c r="K121"/>
  <c r="K120"/>
  <c r="K119"/>
  <c r="K118"/>
  <c r="K117"/>
  <c r="K116"/>
  <c r="K115"/>
  <c r="K114"/>
  <c r="K113"/>
  <c r="K112"/>
  <c r="K111"/>
  <c r="K110"/>
  <c r="K109"/>
  <c r="K108"/>
  <c r="K107"/>
  <c r="K106"/>
  <c r="K105"/>
  <c r="K104"/>
  <c r="K103"/>
  <c r="K102"/>
  <c r="K101"/>
  <c r="K100"/>
  <c r="K99"/>
  <c r="K98"/>
  <c r="K97"/>
  <c r="K96"/>
  <c r="K95"/>
  <c r="K94"/>
  <c r="K93"/>
  <c r="K92"/>
  <c r="K91"/>
  <c r="K90"/>
  <c r="K89"/>
  <c r="K88"/>
  <c r="K87"/>
  <c r="K86"/>
  <c r="K85"/>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K3"/>
  <c r="K2"/>
  <c r="M1682"/>
  <c r="M1681"/>
  <c r="M1680"/>
  <c r="M1679"/>
  <c r="M1678"/>
  <c r="M1677"/>
  <c r="M1676"/>
  <c r="M1675"/>
  <c r="M1674"/>
  <c r="M1673"/>
  <c r="M1672"/>
  <c r="M1671"/>
  <c r="M1670"/>
  <c r="M1669"/>
  <c r="M1668"/>
  <c r="M1667"/>
  <c r="M1666"/>
  <c r="M1665"/>
  <c r="M1664"/>
  <c r="M1663"/>
  <c r="M1662"/>
  <c r="M1661"/>
  <c r="M1660"/>
  <c r="M1659"/>
  <c r="M1658"/>
  <c r="M1657"/>
  <c r="M1656"/>
  <c r="M1655"/>
  <c r="M1654"/>
  <c r="M1653"/>
  <c r="M1652"/>
  <c r="M1651"/>
  <c r="M1650"/>
  <c r="M1649"/>
  <c r="M1648"/>
  <c r="M1647"/>
  <c r="M1646"/>
  <c r="M1645"/>
  <c r="M1644"/>
  <c r="M1643"/>
  <c r="M1642"/>
  <c r="M1641"/>
  <c r="M1640"/>
  <c r="M1639"/>
  <c r="M1638"/>
  <c r="M1637"/>
  <c r="M1636"/>
  <c r="M1635"/>
  <c r="M1634"/>
  <c r="M1633"/>
  <c r="M1632"/>
  <c r="M1631"/>
  <c r="M1630"/>
  <c r="M1629"/>
  <c r="M1628"/>
  <c r="M1627"/>
  <c r="M1626"/>
  <c r="M1625"/>
  <c r="M1624"/>
  <c r="M1623"/>
  <c r="M1622"/>
  <c r="M1621"/>
  <c r="M1620"/>
  <c r="M1619"/>
  <c r="M1618"/>
  <c r="M1617"/>
  <c r="M1616"/>
  <c r="M1615"/>
  <c r="M1614"/>
  <c r="M1613"/>
  <c r="M1612"/>
  <c r="M1611"/>
  <c r="M1610"/>
  <c r="M1609"/>
  <c r="M1608"/>
  <c r="M1607"/>
  <c r="M1606"/>
  <c r="M1605"/>
  <c r="M1604"/>
  <c r="M1603"/>
  <c r="M1602"/>
  <c r="M1601"/>
  <c r="M1600"/>
  <c r="M1599"/>
  <c r="M1598"/>
  <c r="M1597"/>
  <c r="M1596"/>
  <c r="M1595"/>
  <c r="M1594"/>
  <c r="M1593"/>
  <c r="M1592"/>
  <c r="M1591"/>
  <c r="M1590"/>
  <c r="M1589"/>
  <c r="M1588"/>
  <c r="M1587"/>
  <c r="M1586"/>
  <c r="M1585"/>
  <c r="M1584"/>
  <c r="M1583"/>
  <c r="M1582"/>
  <c r="M1581"/>
  <c r="M1580"/>
  <c r="M1579"/>
  <c r="M1578"/>
  <c r="M1577"/>
  <c r="M1576"/>
  <c r="M1575"/>
  <c r="M1574"/>
  <c r="M1573"/>
  <c r="M1572"/>
  <c r="M1571"/>
  <c r="M1570"/>
  <c r="M1569"/>
  <c r="M1568"/>
  <c r="M1567"/>
  <c r="M1566"/>
  <c r="M1565"/>
  <c r="M1564"/>
  <c r="M1563"/>
  <c r="M1562"/>
  <c r="M1561"/>
  <c r="M1560"/>
  <c r="M1559"/>
  <c r="M1558"/>
  <c r="M1557"/>
  <c r="M1556"/>
  <c r="M1555"/>
  <c r="M1554"/>
  <c r="M1553"/>
  <c r="M1552"/>
  <c r="M1551"/>
  <c r="M1550"/>
  <c r="M1549"/>
  <c r="M1548"/>
  <c r="M1547"/>
  <c r="M1546"/>
  <c r="M1545"/>
  <c r="M1544"/>
  <c r="M1543"/>
  <c r="M1542"/>
  <c r="M1541"/>
  <c r="M1540"/>
  <c r="M1539"/>
  <c r="M1538"/>
  <c r="M1537"/>
  <c r="M1536"/>
  <c r="M1535"/>
  <c r="M1534"/>
  <c r="M1533"/>
  <c r="M1532"/>
  <c r="M1531"/>
  <c r="M1530"/>
  <c r="M1529"/>
  <c r="M1528"/>
  <c r="M1527"/>
  <c r="M1526"/>
  <c r="M1525"/>
  <c r="M1524"/>
  <c r="M1523"/>
  <c r="M1522"/>
  <c r="M1521"/>
  <c r="M1520"/>
  <c r="M1519"/>
  <c r="M1518"/>
  <c r="M1517"/>
  <c r="M1516"/>
  <c r="M1515"/>
  <c r="M1514"/>
  <c r="M1513"/>
  <c r="M1512"/>
  <c r="M1511"/>
  <c r="M1510"/>
  <c r="M1509"/>
  <c r="M1508"/>
  <c r="M1507"/>
  <c r="M1506"/>
  <c r="M1505"/>
  <c r="M1504"/>
  <c r="M1503"/>
  <c r="M1502"/>
  <c r="M1501"/>
  <c r="M1500"/>
  <c r="M1499"/>
  <c r="M1498"/>
  <c r="M1497"/>
  <c r="M1496"/>
  <c r="M1495"/>
  <c r="M1494"/>
  <c r="M1493"/>
  <c r="M1492"/>
  <c r="M1491"/>
  <c r="M1490"/>
  <c r="M1489"/>
  <c r="M1488"/>
  <c r="M1487"/>
  <c r="M1486"/>
  <c r="M1485"/>
  <c r="M1484"/>
  <c r="M1483"/>
  <c r="M1482"/>
  <c r="M1481"/>
  <c r="M1480"/>
  <c r="M1479"/>
  <c r="M1478"/>
  <c r="M1477"/>
  <c r="M1476"/>
  <c r="M1475"/>
  <c r="M1474"/>
  <c r="M1473"/>
  <c r="M1472"/>
  <c r="M1471"/>
  <c r="M1470"/>
  <c r="M1469"/>
  <c r="M1468"/>
  <c r="M1467"/>
  <c r="M1466"/>
  <c r="M1465"/>
  <c r="M1464"/>
  <c r="M1463"/>
  <c r="M1462"/>
  <c r="M1461"/>
  <c r="M1460"/>
  <c r="M1459"/>
  <c r="M1458"/>
  <c r="M1457"/>
  <c r="M1456"/>
  <c r="M1455"/>
  <c r="M1454"/>
  <c r="M1453"/>
  <c r="M1452"/>
  <c r="M1451"/>
  <c r="M1450"/>
  <c r="M1449"/>
  <c r="M1448"/>
  <c r="M1447"/>
  <c r="M1446"/>
  <c r="M1445"/>
  <c r="M1444"/>
  <c r="M1443"/>
  <c r="M1442"/>
  <c r="M1441"/>
  <c r="M1440"/>
  <c r="M1439"/>
  <c r="M1438"/>
  <c r="M1437"/>
  <c r="M1436"/>
  <c r="M1435"/>
  <c r="M1434"/>
  <c r="M1433"/>
  <c r="M1432"/>
  <c r="M1431"/>
  <c r="M1430"/>
  <c r="M1429"/>
  <c r="M1428"/>
  <c r="M1427"/>
  <c r="M1426"/>
  <c r="M1425"/>
  <c r="M1424"/>
  <c r="M1423"/>
  <c r="M1422"/>
  <c r="M1421"/>
  <c r="M1420"/>
  <c r="M1419"/>
  <c r="M1418"/>
  <c r="M1417"/>
  <c r="M1416"/>
  <c r="M1415"/>
  <c r="M1414"/>
  <c r="M1413"/>
  <c r="M1412"/>
  <c r="M1411"/>
  <c r="M1410"/>
  <c r="M1409"/>
  <c r="M1408"/>
  <c r="M1407"/>
  <c r="M1406"/>
  <c r="M1405"/>
  <c r="M1404"/>
  <c r="M1403"/>
  <c r="M1402"/>
  <c r="M1401"/>
  <c r="M1400"/>
  <c r="M1399"/>
  <c r="M1398"/>
  <c r="M1397"/>
  <c r="M1396"/>
  <c r="M1395"/>
  <c r="M1394"/>
  <c r="M1393"/>
  <c r="M1392"/>
  <c r="M1391"/>
  <c r="M1390"/>
  <c r="M1389"/>
  <c r="M1388"/>
  <c r="M1387"/>
  <c r="M1386"/>
  <c r="M1385"/>
  <c r="M1384"/>
  <c r="M1383"/>
  <c r="M1382"/>
  <c r="M1381"/>
  <c r="M1380"/>
  <c r="M1379"/>
  <c r="M1378"/>
  <c r="M1377"/>
  <c r="M1376"/>
  <c r="M1375"/>
  <c r="M1374"/>
  <c r="M1373"/>
  <c r="M1372"/>
  <c r="M1371"/>
  <c r="M1370"/>
  <c r="M1369"/>
  <c r="M1368"/>
  <c r="M1367"/>
  <c r="M1366"/>
  <c r="M1365"/>
  <c r="M1364"/>
  <c r="M1363"/>
  <c r="M1362"/>
  <c r="M1361"/>
  <c r="M1360"/>
  <c r="M1359"/>
  <c r="M1358"/>
  <c r="M1357"/>
  <c r="M1356"/>
  <c r="M1355"/>
  <c r="M1354"/>
  <c r="M1353"/>
  <c r="M1352"/>
  <c r="M1351"/>
  <c r="M1350"/>
  <c r="M1349"/>
  <c r="M1348"/>
  <c r="M1347"/>
  <c r="M1346"/>
  <c r="M1345"/>
  <c r="M1344"/>
  <c r="M1343"/>
  <c r="M1342"/>
  <c r="M1341"/>
  <c r="M1340"/>
  <c r="M1339"/>
  <c r="M1338"/>
  <c r="M1337"/>
  <c r="M1336"/>
  <c r="M1335"/>
  <c r="M1334"/>
  <c r="M1333"/>
  <c r="M1332"/>
  <c r="M1331"/>
  <c r="M1330"/>
  <c r="M1329"/>
  <c r="M1328"/>
  <c r="M1327"/>
  <c r="M1326"/>
  <c r="M1325"/>
  <c r="M1324"/>
  <c r="M1323"/>
  <c r="M1322"/>
  <c r="M1321"/>
  <c r="M1320"/>
  <c r="M1319"/>
  <c r="M1318"/>
  <c r="M1317"/>
  <c r="M1316"/>
  <c r="M1315"/>
  <c r="M1314"/>
  <c r="M1313"/>
  <c r="M1312"/>
  <c r="M1311"/>
  <c r="M1310"/>
  <c r="M1309"/>
  <c r="M1308"/>
  <c r="M1307"/>
  <c r="M1306"/>
  <c r="M1305"/>
  <c r="M1304"/>
  <c r="M1303"/>
  <c r="M1302"/>
  <c r="M1301"/>
  <c r="M1300"/>
  <c r="M1299"/>
  <c r="M1298"/>
  <c r="M1297"/>
  <c r="M1296"/>
  <c r="M1295"/>
  <c r="M1294"/>
  <c r="M1293"/>
  <c r="M1292"/>
  <c r="M1291"/>
  <c r="M1290"/>
  <c r="M1289"/>
  <c r="M1288"/>
  <c r="M1287"/>
  <c r="M1286"/>
  <c r="M1285"/>
  <c r="M1284"/>
  <c r="M1283"/>
  <c r="M1282"/>
  <c r="M1281"/>
  <c r="M1280"/>
  <c r="M1279"/>
  <c r="M1278"/>
  <c r="M1277"/>
  <c r="M1276"/>
  <c r="M1275"/>
  <c r="M1274"/>
  <c r="M1273"/>
  <c r="M1272"/>
  <c r="M1271"/>
  <c r="M1270"/>
  <c r="M1269"/>
  <c r="M1268"/>
  <c r="M1267"/>
  <c r="M1266"/>
  <c r="M1265"/>
  <c r="M1264"/>
  <c r="M1263"/>
  <c r="M1262"/>
  <c r="M1261"/>
  <c r="M1260"/>
  <c r="M1259"/>
  <c r="M1258"/>
  <c r="M1257"/>
  <c r="M1256"/>
  <c r="M1255"/>
  <c r="M1254"/>
  <c r="M1253"/>
  <c r="M1252"/>
  <c r="M1251"/>
  <c r="M1250"/>
  <c r="M1249"/>
  <c r="M1248"/>
  <c r="M1247"/>
  <c r="M1246"/>
  <c r="M1245"/>
  <c r="M1244"/>
  <c r="M1243"/>
  <c r="M1242"/>
  <c r="M1241"/>
  <c r="M1240"/>
  <c r="M1239"/>
  <c r="M1238"/>
  <c r="M1237"/>
  <c r="M1236"/>
  <c r="M1235"/>
  <c r="M1234"/>
  <c r="M1233"/>
  <c r="M1232"/>
  <c r="M1231"/>
  <c r="M1230"/>
  <c r="M1229"/>
  <c r="M1228"/>
  <c r="M1227"/>
  <c r="M1226"/>
  <c r="M1225"/>
  <c r="M1224"/>
  <c r="M1223"/>
  <c r="M1222"/>
  <c r="M1221"/>
  <c r="M1220"/>
  <c r="M1219"/>
  <c r="M1218"/>
  <c r="M1217"/>
  <c r="M1216"/>
  <c r="M1215"/>
  <c r="M1214"/>
  <c r="M1213"/>
  <c r="M1212"/>
  <c r="M1211"/>
  <c r="M1210"/>
  <c r="M1209"/>
  <c r="M1208"/>
  <c r="M1207"/>
  <c r="M1206"/>
  <c r="M1205"/>
  <c r="M1204"/>
  <c r="M1203"/>
  <c r="M1202"/>
  <c r="M1201"/>
  <c r="M1200"/>
  <c r="M1199"/>
  <c r="M1198"/>
  <c r="M1197"/>
  <c r="M1196"/>
  <c r="M1195"/>
  <c r="M1194"/>
  <c r="M1193"/>
  <c r="M1192"/>
  <c r="M1191"/>
  <c r="M1190"/>
  <c r="M1189"/>
  <c r="M1188"/>
  <c r="M1187"/>
  <c r="M1186"/>
  <c r="M1185"/>
  <c r="M1184"/>
  <c r="M1183"/>
  <c r="M1182"/>
  <c r="M1181"/>
  <c r="M1180"/>
  <c r="M1179"/>
  <c r="M1178"/>
  <c r="M1177"/>
  <c r="M1176"/>
  <c r="M1175"/>
  <c r="M1174"/>
  <c r="M1173"/>
  <c r="M1172"/>
  <c r="M1171"/>
  <c r="M1170"/>
  <c r="M1169"/>
  <c r="M1168"/>
  <c r="M1167"/>
  <c r="M1166"/>
  <c r="M1165"/>
  <c r="M1164"/>
  <c r="M1163"/>
  <c r="M1162"/>
  <c r="M1161"/>
  <c r="M1160"/>
  <c r="M1159"/>
  <c r="M1158"/>
  <c r="M1157"/>
  <c r="M1156"/>
  <c r="M1155"/>
  <c r="M1154"/>
  <c r="M1153"/>
  <c r="M1152"/>
  <c r="M1151"/>
  <c r="M1150"/>
  <c r="M1149"/>
  <c r="M1148"/>
  <c r="M1147"/>
  <c r="M1146"/>
  <c r="M1145"/>
  <c r="M1144"/>
  <c r="M1143"/>
  <c r="M1142"/>
  <c r="M1141"/>
  <c r="M1140"/>
  <c r="M1139"/>
  <c r="M1138"/>
  <c r="M1137"/>
  <c r="M1136"/>
  <c r="M1135"/>
  <c r="M1134"/>
  <c r="M1133"/>
  <c r="M1132"/>
  <c r="M1131"/>
  <c r="M1130"/>
  <c r="M1129"/>
  <c r="M1128"/>
  <c r="M1127"/>
  <c r="M1126"/>
  <c r="M1125"/>
  <c r="M1124"/>
  <c r="M1123"/>
  <c r="M1122"/>
  <c r="M1121"/>
  <c r="M1120"/>
  <c r="M1119"/>
  <c r="M1118"/>
  <c r="M1117"/>
  <c r="M1116"/>
  <c r="M1115"/>
  <c r="M1114"/>
  <c r="M1113"/>
  <c r="M1112"/>
  <c r="M1111"/>
  <c r="M1110"/>
  <c r="M1109"/>
  <c r="M1108"/>
  <c r="M1107"/>
  <c r="M1106"/>
  <c r="M1105"/>
  <c r="M1104"/>
  <c r="M1103"/>
  <c r="M1102"/>
  <c r="M1101"/>
  <c r="M1100"/>
  <c r="M1099"/>
  <c r="M1098"/>
  <c r="M1097"/>
  <c r="M1096"/>
  <c r="M1095"/>
  <c r="M1094"/>
  <c r="M1093"/>
  <c r="M1092"/>
  <c r="M1091"/>
  <c r="M1090"/>
  <c r="M1089"/>
  <c r="M1088"/>
  <c r="M1087"/>
  <c r="M1086"/>
  <c r="M1085"/>
  <c r="M1084"/>
  <c r="M1083"/>
  <c r="M1082"/>
  <c r="M1081"/>
  <c r="M1080"/>
  <c r="M1079"/>
  <c r="M1078"/>
  <c r="M1077"/>
  <c r="M1076"/>
  <c r="M1075"/>
  <c r="M1074"/>
  <c r="M1073"/>
  <c r="M1072"/>
  <c r="M1071"/>
  <c r="M1070"/>
  <c r="M1069"/>
  <c r="M1068"/>
  <c r="M1067"/>
  <c r="M1066"/>
  <c r="M1065"/>
  <c r="M1064"/>
  <c r="M1063"/>
  <c r="M1062"/>
  <c r="M1061"/>
  <c r="M1060"/>
  <c r="M1059"/>
  <c r="M1058"/>
  <c r="M1057"/>
  <c r="M1056"/>
  <c r="M1055"/>
  <c r="M1054"/>
  <c r="M1053"/>
  <c r="M1052"/>
  <c r="M1051"/>
  <c r="M1050"/>
  <c r="M1049"/>
  <c r="M1048"/>
  <c r="M1047"/>
  <c r="M1046"/>
  <c r="M1045"/>
  <c r="M1044"/>
  <c r="M1043"/>
  <c r="M1042"/>
  <c r="M1041"/>
  <c r="M1040"/>
  <c r="M1039"/>
  <c r="M1038"/>
  <c r="M1037"/>
  <c r="M1036"/>
  <c r="M1035"/>
  <c r="M1034"/>
  <c r="M1033"/>
  <c r="M1032"/>
  <c r="M1031"/>
  <c r="M1030"/>
  <c r="M1029"/>
  <c r="M1028"/>
  <c r="M1027"/>
  <c r="M1026"/>
  <c r="M1025"/>
  <c r="M1024"/>
  <c r="M1023"/>
  <c r="M1022"/>
  <c r="M1021"/>
  <c r="M1020"/>
  <c r="M1019"/>
  <c r="M1018"/>
  <c r="M1017"/>
  <c r="M1016"/>
  <c r="M1015"/>
  <c r="M1014"/>
  <c r="M1013"/>
  <c r="M1012"/>
  <c r="M1011"/>
  <c r="M1010"/>
  <c r="M1009"/>
  <c r="M1008"/>
  <c r="M1007"/>
  <c r="M1006"/>
  <c r="M1005"/>
  <c r="M1004"/>
  <c r="M1003"/>
  <c r="M1002"/>
  <c r="M1001"/>
  <c r="M1000"/>
  <c r="M999"/>
  <c r="M998"/>
  <c r="M997"/>
  <c r="M996"/>
  <c r="M995"/>
  <c r="M994"/>
  <c r="M993"/>
  <c r="M992"/>
  <c r="M991"/>
  <c r="M990"/>
  <c r="M989"/>
  <c r="M988"/>
  <c r="M987"/>
  <c r="M986"/>
  <c r="M985"/>
  <c r="M984"/>
  <c r="M983"/>
  <c r="M982"/>
  <c r="M981"/>
  <c r="M980"/>
  <c r="M979"/>
  <c r="M978"/>
  <c r="M977"/>
  <c r="M976"/>
  <c r="M975"/>
  <c r="M974"/>
  <c r="M973"/>
  <c r="M972"/>
  <c r="M971"/>
  <c r="M970"/>
  <c r="M969"/>
  <c r="M968"/>
  <c r="M967"/>
  <c r="M966"/>
  <c r="M965"/>
  <c r="M964"/>
  <c r="M963"/>
  <c r="M962"/>
  <c r="M961"/>
  <c r="M960"/>
  <c r="M959"/>
  <c r="M958"/>
  <c r="M957"/>
  <c r="M956"/>
  <c r="M955"/>
  <c r="M954"/>
  <c r="M953"/>
  <c r="M952"/>
  <c r="M951"/>
  <c r="M950"/>
  <c r="M949"/>
  <c r="M948"/>
  <c r="M947"/>
  <c r="M946"/>
  <c r="M945"/>
  <c r="M944"/>
  <c r="M943"/>
  <c r="M942"/>
  <c r="M941"/>
  <c r="M940"/>
  <c r="M939"/>
  <c r="M938"/>
  <c r="M937"/>
  <c r="M936"/>
  <c r="M935"/>
  <c r="M934"/>
  <c r="M933"/>
  <c r="M932"/>
  <c r="M931"/>
  <c r="M930"/>
  <c r="M929"/>
  <c r="M928"/>
  <c r="M927"/>
  <c r="M926"/>
  <c r="M925"/>
  <c r="M924"/>
  <c r="M923"/>
  <c r="M922"/>
  <c r="M921"/>
  <c r="M920"/>
  <c r="M919"/>
  <c r="M918"/>
  <c r="M917"/>
  <c r="M916"/>
  <c r="M915"/>
  <c r="M914"/>
  <c r="M913"/>
  <c r="M912"/>
  <c r="M911"/>
  <c r="M910"/>
  <c r="M909"/>
  <c r="M908"/>
  <c r="M907"/>
  <c r="M906"/>
  <c r="M905"/>
  <c r="M904"/>
  <c r="M903"/>
  <c r="M902"/>
  <c r="M901"/>
  <c r="M900"/>
  <c r="M899"/>
  <c r="M898"/>
  <c r="M897"/>
  <c r="M896"/>
  <c r="M895"/>
  <c r="M894"/>
  <c r="M893"/>
  <c r="M892"/>
  <c r="M891"/>
  <c r="M890"/>
  <c r="M889"/>
  <c r="M888"/>
  <c r="M887"/>
  <c r="M886"/>
  <c r="M885"/>
  <c r="M884"/>
  <c r="M883"/>
  <c r="M882"/>
  <c r="M881"/>
  <c r="M880"/>
  <c r="M879"/>
  <c r="M878"/>
  <c r="M877"/>
  <c r="M876"/>
  <c r="M875"/>
  <c r="M874"/>
  <c r="M873"/>
  <c r="M872"/>
  <c r="M871"/>
  <c r="M870"/>
  <c r="M869"/>
  <c r="M868"/>
  <c r="M867"/>
  <c r="M866"/>
  <c r="M865"/>
  <c r="M864"/>
  <c r="M863"/>
  <c r="M862"/>
  <c r="M861"/>
  <c r="M860"/>
  <c r="M859"/>
  <c r="M858"/>
  <c r="M857"/>
  <c r="M856"/>
  <c r="M855"/>
  <c r="M854"/>
  <c r="M853"/>
  <c r="M852"/>
  <c r="M851"/>
  <c r="M850"/>
  <c r="M849"/>
  <c r="M848"/>
  <c r="M847"/>
  <c r="M846"/>
  <c r="M845"/>
  <c r="M844"/>
  <c r="M843"/>
  <c r="M842"/>
  <c r="M841"/>
  <c r="M840"/>
  <c r="M839"/>
  <c r="M838"/>
  <c r="M837"/>
  <c r="M836"/>
  <c r="M835"/>
  <c r="M834"/>
  <c r="M833"/>
  <c r="M832"/>
  <c r="M831"/>
  <c r="M830"/>
  <c r="M829"/>
  <c r="M828"/>
  <c r="M827"/>
  <c r="M826"/>
  <c r="M825"/>
  <c r="M824"/>
  <c r="M823"/>
  <c r="M822"/>
  <c r="M821"/>
  <c r="M820"/>
  <c r="M819"/>
  <c r="M818"/>
  <c r="M817"/>
  <c r="M816"/>
  <c r="M815"/>
  <c r="M814"/>
  <c r="M813"/>
  <c r="M812"/>
  <c r="M811"/>
  <c r="M810"/>
  <c r="M809"/>
  <c r="M808"/>
  <c r="M807"/>
  <c r="M806"/>
  <c r="M805"/>
  <c r="M804"/>
  <c r="M803"/>
  <c r="M802"/>
  <c r="M801"/>
  <c r="M800"/>
  <c r="M799"/>
  <c r="M798"/>
  <c r="M797"/>
  <c r="M796"/>
  <c r="M795"/>
  <c r="M794"/>
  <c r="M793"/>
  <c r="M792"/>
  <c r="M791"/>
  <c r="M790"/>
  <c r="M789"/>
  <c r="M788"/>
  <c r="M787"/>
  <c r="M786"/>
  <c r="M785"/>
  <c r="M784"/>
  <c r="M783"/>
  <c r="M782"/>
  <c r="M781"/>
  <c r="M780"/>
  <c r="M779"/>
  <c r="M778"/>
  <c r="M777"/>
  <c r="M776"/>
  <c r="M775"/>
  <c r="M774"/>
  <c r="M773"/>
  <c r="M772"/>
  <c r="M771"/>
  <c r="M770"/>
  <c r="M769"/>
  <c r="M768"/>
  <c r="M767"/>
  <c r="M766"/>
  <c r="M765"/>
  <c r="M764"/>
  <c r="M763"/>
  <c r="M762"/>
  <c r="M761"/>
  <c r="M760"/>
  <c r="M759"/>
  <c r="M758"/>
  <c r="M757"/>
  <c r="M756"/>
  <c r="M755"/>
  <c r="M754"/>
  <c r="M753"/>
  <c r="M752"/>
  <c r="M751"/>
  <c r="M750"/>
  <c r="M749"/>
  <c r="M748"/>
  <c r="M747"/>
  <c r="M746"/>
  <c r="M745"/>
  <c r="M744"/>
  <c r="M743"/>
  <c r="M742"/>
  <c r="M741"/>
  <c r="M740"/>
  <c r="M739"/>
  <c r="M738"/>
  <c r="M737"/>
  <c r="M736"/>
  <c r="M735"/>
  <c r="M734"/>
  <c r="M733"/>
  <c r="M732"/>
  <c r="M731"/>
  <c r="M730"/>
  <c r="M729"/>
  <c r="M728"/>
  <c r="M727"/>
  <c r="M726"/>
  <c r="M725"/>
  <c r="M724"/>
  <c r="M723"/>
  <c r="M722"/>
  <c r="M721"/>
  <c r="M720"/>
  <c r="M719"/>
  <c r="M718"/>
  <c r="M717"/>
  <c r="M716"/>
  <c r="M715"/>
  <c r="M714"/>
  <c r="M713"/>
  <c r="M712"/>
  <c r="M711"/>
  <c r="M710"/>
  <c r="M709"/>
  <c r="M708"/>
  <c r="M707"/>
  <c r="M706"/>
  <c r="M705"/>
  <c r="M704"/>
  <c r="M703"/>
  <c r="M702"/>
  <c r="M701"/>
  <c r="M700"/>
  <c r="M699"/>
  <c r="M698"/>
  <c r="M697"/>
  <c r="M696"/>
  <c r="M695"/>
  <c r="M694"/>
  <c r="M693"/>
  <c r="M692"/>
  <c r="M691"/>
  <c r="M690"/>
  <c r="M689"/>
  <c r="M688"/>
  <c r="M687"/>
  <c r="M686"/>
  <c r="M685"/>
  <c r="M684"/>
  <c r="M683"/>
  <c r="M682"/>
  <c r="M681"/>
  <c r="M680"/>
  <c r="M679"/>
  <c r="M678"/>
  <c r="M677"/>
  <c r="M676"/>
  <c r="M675"/>
  <c r="M674"/>
  <c r="M673"/>
  <c r="M672"/>
  <c r="M671"/>
  <c r="M670"/>
  <c r="M669"/>
  <c r="M668"/>
  <c r="M667"/>
  <c r="M666"/>
  <c r="M665"/>
  <c r="M664"/>
  <c r="M663"/>
  <c r="M662"/>
  <c r="M661"/>
  <c r="M660"/>
  <c r="M659"/>
  <c r="M658"/>
  <c r="M657"/>
  <c r="M656"/>
  <c r="M655"/>
  <c r="M654"/>
  <c r="M653"/>
  <c r="M652"/>
  <c r="M651"/>
  <c r="M650"/>
  <c r="M649"/>
  <c r="M648"/>
  <c r="M647"/>
  <c r="M646"/>
  <c r="M645"/>
  <c r="M644"/>
  <c r="M643"/>
  <c r="M642"/>
  <c r="M641"/>
  <c r="M640"/>
  <c r="M639"/>
  <c r="M638"/>
  <c r="M637"/>
  <c r="M636"/>
  <c r="M635"/>
  <c r="M634"/>
  <c r="M633"/>
  <c r="M632"/>
  <c r="M631"/>
  <c r="M630"/>
  <c r="M629"/>
  <c r="M628"/>
  <c r="M627"/>
  <c r="M626"/>
  <c r="M625"/>
  <c r="M624"/>
  <c r="M623"/>
  <c r="M622"/>
  <c r="M621"/>
  <c r="M620"/>
  <c r="M619"/>
  <c r="M618"/>
  <c r="M617"/>
  <c r="M616"/>
  <c r="M615"/>
  <c r="M614"/>
  <c r="M613"/>
  <c r="M612"/>
  <c r="M611"/>
  <c r="M610"/>
  <c r="M609"/>
  <c r="M608"/>
  <c r="M607"/>
  <c r="M606"/>
  <c r="M605"/>
  <c r="M604"/>
  <c r="M603"/>
  <c r="M602"/>
  <c r="M601"/>
  <c r="M600"/>
  <c r="M599"/>
  <c r="M598"/>
  <c r="M597"/>
  <c r="M596"/>
  <c r="M595"/>
  <c r="M594"/>
  <c r="M593"/>
  <c r="M592"/>
  <c r="M591"/>
  <c r="M590"/>
  <c r="M589"/>
  <c r="M588"/>
  <c r="M587"/>
  <c r="M586"/>
  <c r="M585"/>
  <c r="M584"/>
  <c r="M583"/>
  <c r="M582"/>
  <c r="M581"/>
  <c r="M580"/>
  <c r="M579"/>
  <c r="M578"/>
  <c r="M577"/>
  <c r="M576"/>
  <c r="M575"/>
  <c r="M574"/>
  <c r="M573"/>
  <c r="M572"/>
  <c r="M571"/>
  <c r="M570"/>
  <c r="M569"/>
  <c r="M568"/>
  <c r="M567"/>
  <c r="M566"/>
  <c r="M565"/>
  <c r="M564"/>
  <c r="M563"/>
  <c r="M562"/>
  <c r="M561"/>
  <c r="M560"/>
  <c r="M559"/>
  <c r="M558"/>
  <c r="M557"/>
  <c r="M556"/>
  <c r="M555"/>
  <c r="M554"/>
  <c r="M553"/>
  <c r="M552"/>
  <c r="M551"/>
  <c r="M550"/>
  <c r="M549"/>
  <c r="M548"/>
  <c r="M547"/>
  <c r="M546"/>
  <c r="M545"/>
  <c r="M544"/>
  <c r="M543"/>
  <c r="M542"/>
  <c r="M541"/>
  <c r="M540"/>
  <c r="M539"/>
  <c r="M538"/>
  <c r="M537"/>
  <c r="M536"/>
  <c r="M535"/>
  <c r="M534"/>
  <c r="M533"/>
  <c r="M532"/>
  <c r="M531"/>
  <c r="M530"/>
  <c r="M529"/>
  <c r="M528"/>
  <c r="M527"/>
  <c r="M526"/>
  <c r="M525"/>
  <c r="M524"/>
  <c r="M523"/>
  <c r="M522"/>
  <c r="M521"/>
  <c r="M520"/>
  <c r="M519"/>
  <c r="M518"/>
  <c r="M517"/>
  <c r="M516"/>
  <c r="M515"/>
  <c r="M514"/>
  <c r="M513"/>
  <c r="M512"/>
  <c r="M511"/>
  <c r="M510"/>
  <c r="M509"/>
  <c r="M508"/>
  <c r="M507"/>
  <c r="M506"/>
  <c r="M505"/>
  <c r="M504"/>
  <c r="M503"/>
  <c r="M502"/>
  <c r="M501"/>
  <c r="M500"/>
  <c r="M499"/>
  <c r="M498"/>
  <c r="M497"/>
  <c r="M496"/>
  <c r="M495"/>
  <c r="M494"/>
  <c r="M493"/>
  <c r="M492"/>
  <c r="M491"/>
  <c r="M490"/>
  <c r="M489"/>
  <c r="M488"/>
  <c r="M487"/>
  <c r="M486"/>
  <c r="M485"/>
  <c r="M484"/>
  <c r="M483"/>
  <c r="M482"/>
  <c r="M481"/>
  <c r="M480"/>
  <c r="M479"/>
  <c r="M478"/>
  <c r="M477"/>
  <c r="M476"/>
  <c r="M475"/>
  <c r="M474"/>
  <c r="M473"/>
  <c r="M472"/>
  <c r="M471"/>
  <c r="M470"/>
  <c r="M469"/>
  <c r="M468"/>
  <c r="M467"/>
  <c r="M466"/>
  <c r="M465"/>
  <c r="M464"/>
  <c r="M463"/>
  <c r="M462"/>
  <c r="M461"/>
  <c r="M460"/>
  <c r="M459"/>
  <c r="M458"/>
  <c r="M457"/>
  <c r="M456"/>
  <c r="M455"/>
  <c r="M454"/>
  <c r="M453"/>
  <c r="M452"/>
  <c r="M451"/>
  <c r="M450"/>
  <c r="M449"/>
  <c r="M448"/>
  <c r="M447"/>
  <c r="M446"/>
  <c r="M445"/>
  <c r="M444"/>
  <c r="M443"/>
  <c r="M442"/>
  <c r="M441"/>
  <c r="M440"/>
  <c r="M439"/>
  <c r="M438"/>
  <c r="M437"/>
  <c r="M436"/>
  <c r="M435"/>
  <c r="M434"/>
  <c r="M433"/>
  <c r="M432"/>
  <c r="M431"/>
  <c r="M430"/>
  <c r="M429"/>
  <c r="M428"/>
  <c r="M427"/>
  <c r="M426"/>
  <c r="M425"/>
  <c r="M424"/>
  <c r="M423"/>
  <c r="M422"/>
  <c r="M421"/>
  <c r="M420"/>
  <c r="M419"/>
  <c r="M418"/>
  <c r="M417"/>
  <c r="M416"/>
  <c r="M415"/>
  <c r="M414"/>
  <c r="M413"/>
  <c r="M412"/>
  <c r="M411"/>
  <c r="M410"/>
  <c r="M409"/>
  <c r="M408"/>
  <c r="M407"/>
  <c r="M406"/>
  <c r="M405"/>
  <c r="M404"/>
  <c r="M403"/>
  <c r="M402"/>
  <c r="M401"/>
  <c r="M400"/>
  <c r="M399"/>
  <c r="M398"/>
  <c r="M397"/>
  <c r="M396"/>
  <c r="M395"/>
  <c r="M394"/>
  <c r="M393"/>
  <c r="M392"/>
  <c r="M391"/>
  <c r="M390"/>
  <c r="M389"/>
  <c r="M388"/>
  <c r="M387"/>
  <c r="M386"/>
  <c r="M385"/>
  <c r="M384"/>
  <c r="M383"/>
  <c r="M382"/>
  <c r="M381"/>
  <c r="M380"/>
  <c r="M379"/>
  <c r="M378"/>
  <c r="M377"/>
  <c r="M376"/>
  <c r="M375"/>
  <c r="M374"/>
  <c r="M373"/>
  <c r="M372"/>
  <c r="M371"/>
  <c r="M370"/>
  <c r="M369"/>
  <c r="M368"/>
  <c r="M367"/>
  <c r="M366"/>
  <c r="M365"/>
  <c r="M364"/>
  <c r="M363"/>
  <c r="M362"/>
  <c r="M361"/>
  <c r="M360"/>
  <c r="M359"/>
  <c r="M358"/>
  <c r="M357"/>
  <c r="M356"/>
  <c r="M355"/>
  <c r="M354"/>
  <c r="M353"/>
  <c r="M352"/>
  <c r="M351"/>
  <c r="M350"/>
  <c r="M349"/>
  <c r="M348"/>
  <c r="M347"/>
  <c r="M346"/>
  <c r="M345"/>
  <c r="M344"/>
  <c r="M343"/>
  <c r="M342"/>
  <c r="M341"/>
  <c r="M340"/>
  <c r="M339"/>
  <c r="M338"/>
  <c r="M337"/>
  <c r="M336"/>
  <c r="M335"/>
  <c r="M334"/>
  <c r="M333"/>
  <c r="M332"/>
  <c r="M331"/>
  <c r="M330"/>
  <c r="M329"/>
  <c r="M328"/>
  <c r="M327"/>
  <c r="M326"/>
  <c r="M325"/>
  <c r="M324"/>
  <c r="M323"/>
  <c r="M322"/>
  <c r="M321"/>
  <c r="M320"/>
  <c r="M319"/>
  <c r="M318"/>
  <c r="M317"/>
  <c r="M316"/>
  <c r="M315"/>
  <c r="M314"/>
  <c r="M313"/>
  <c r="M312"/>
  <c r="M311"/>
  <c r="M310"/>
  <c r="M309"/>
  <c r="M308"/>
  <c r="M307"/>
  <c r="M306"/>
  <c r="M305"/>
  <c r="M304"/>
  <c r="M303"/>
  <c r="M302"/>
  <c r="M301"/>
  <c r="M300"/>
  <c r="M299"/>
  <c r="M298"/>
  <c r="M297"/>
  <c r="M296"/>
  <c r="M295"/>
  <c r="M294"/>
  <c r="M293"/>
  <c r="M292"/>
  <c r="M291"/>
  <c r="M290"/>
  <c r="M289"/>
  <c r="M288"/>
  <c r="M287"/>
  <c r="M286"/>
  <c r="M285"/>
  <c r="M284"/>
  <c r="M283"/>
  <c r="M282"/>
  <c r="M281"/>
  <c r="M280"/>
  <c r="M279"/>
  <c r="M278"/>
  <c r="M277"/>
  <c r="M276"/>
  <c r="M275"/>
  <c r="M274"/>
  <c r="M273"/>
  <c r="M272"/>
  <c r="M271"/>
  <c r="M270"/>
  <c r="M269"/>
  <c r="M268"/>
  <c r="M267"/>
  <c r="M266"/>
  <c r="M265"/>
  <c r="M264"/>
  <c r="M263"/>
  <c r="M262"/>
  <c r="M261"/>
  <c r="M260"/>
  <c r="M259"/>
  <c r="M258"/>
  <c r="M257"/>
  <c r="M256"/>
  <c r="M255"/>
  <c r="M254"/>
  <c r="M253"/>
  <c r="M252"/>
  <c r="M251"/>
  <c r="M250"/>
  <c r="M249"/>
  <c r="M248"/>
  <c r="M247"/>
  <c r="M246"/>
  <c r="M245"/>
  <c r="M244"/>
  <c r="M243"/>
  <c r="M242"/>
  <c r="M241"/>
  <c r="M240"/>
  <c r="M239"/>
  <c r="M238"/>
  <c r="M237"/>
  <c r="M236"/>
  <c r="M235"/>
  <c r="M234"/>
  <c r="M233"/>
  <c r="M232"/>
  <c r="M231"/>
  <c r="M230"/>
  <c r="M229"/>
  <c r="M228"/>
  <c r="M227"/>
  <c r="M226"/>
  <c r="M225"/>
  <c r="M224"/>
  <c r="M223"/>
  <c r="M222"/>
  <c r="M221"/>
  <c r="M220"/>
  <c r="M219"/>
  <c r="M218"/>
  <c r="M217"/>
  <c r="M216"/>
  <c r="M215"/>
  <c r="M214"/>
  <c r="M213"/>
  <c r="M212"/>
  <c r="M211"/>
  <c r="M210"/>
  <c r="M209"/>
  <c r="M208"/>
  <c r="M207"/>
  <c r="M206"/>
  <c r="M205"/>
  <c r="M204"/>
  <c r="M203"/>
  <c r="M202"/>
  <c r="M201"/>
  <c r="M200"/>
  <c r="M199"/>
  <c r="M198"/>
  <c r="M197"/>
  <c r="M196"/>
  <c r="M195"/>
  <c r="M194"/>
  <c r="M193"/>
  <c r="M192"/>
  <c r="M191"/>
  <c r="M190"/>
  <c r="M189"/>
  <c r="M188"/>
  <c r="M187"/>
  <c r="M186"/>
  <c r="M185"/>
  <c r="M184"/>
  <c r="M183"/>
  <c r="M182"/>
  <c r="M181"/>
  <c r="M180"/>
  <c r="M179"/>
  <c r="M178"/>
  <c r="M177"/>
  <c r="M176"/>
  <c r="M175"/>
  <c r="M174"/>
  <c r="M173"/>
  <c r="M172"/>
  <c r="M171"/>
  <c r="M170"/>
  <c r="M169"/>
  <c r="M168"/>
  <c r="M167"/>
  <c r="M166"/>
  <c r="M165"/>
  <c r="M164"/>
  <c r="M163"/>
  <c r="M162"/>
  <c r="M161"/>
  <c r="M160"/>
  <c r="M159"/>
  <c r="M158"/>
  <c r="M157"/>
  <c r="M156"/>
  <c r="M155"/>
  <c r="M154"/>
  <c r="M153"/>
  <c r="M152"/>
  <c r="M151"/>
  <c r="M150"/>
  <c r="M149"/>
  <c r="M148"/>
  <c r="M147"/>
  <c r="M146"/>
  <c r="M145"/>
  <c r="M144"/>
  <c r="M143"/>
  <c r="M142"/>
  <c r="M141"/>
  <c r="M140"/>
  <c r="M139"/>
  <c r="M138"/>
  <c r="M137"/>
  <c r="M136"/>
  <c r="M135"/>
  <c r="M134"/>
  <c r="M133"/>
  <c r="M132"/>
  <c r="M131"/>
  <c r="M130"/>
  <c r="M129"/>
  <c r="M128"/>
  <c r="M127"/>
  <c r="M126"/>
  <c r="M125"/>
  <c r="M124"/>
  <c r="M123"/>
  <c r="M122"/>
  <c r="M121"/>
  <c r="M120"/>
  <c r="M119"/>
  <c r="M118"/>
  <c r="M117"/>
  <c r="M116"/>
  <c r="M115"/>
  <c r="M114"/>
  <c r="M113"/>
  <c r="M112"/>
  <c r="M111"/>
  <c r="M110"/>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2"/>
  <c r="M21"/>
  <c r="M20"/>
  <c r="M19"/>
  <c r="M18"/>
  <c r="M17"/>
  <c r="M16"/>
  <c r="M15"/>
  <c r="M14"/>
  <c r="M13"/>
  <c r="M12"/>
  <c r="M11"/>
  <c r="M10"/>
  <c r="M9"/>
  <c r="M8"/>
  <c r="M7"/>
  <c r="M6"/>
  <c r="M5"/>
  <c r="M4"/>
  <c r="M3"/>
  <c r="J1682"/>
  <c r="J1681"/>
  <c r="J1680"/>
  <c r="J1679"/>
  <c r="J1678"/>
  <c r="J1677"/>
  <c r="J1676"/>
  <c r="J1675"/>
  <c r="J1674"/>
  <c r="J1673"/>
  <c r="J1672"/>
  <c r="J1671"/>
  <c r="J1670"/>
  <c r="J1669"/>
  <c r="J1668"/>
  <c r="J1667"/>
  <c r="J1666"/>
  <c r="J1665"/>
  <c r="J1664"/>
  <c r="J1663"/>
  <c r="J1662"/>
  <c r="J1661"/>
  <c r="J1660"/>
  <c r="J1684"/>
  <c r="J1659"/>
  <c r="J1658"/>
  <c r="J1657"/>
  <c r="J1656"/>
  <c r="J1655"/>
  <c r="J1654"/>
  <c r="J1653"/>
  <c r="J1652"/>
  <c r="J1651"/>
  <c r="J1650"/>
  <c r="J1649"/>
  <c r="J1648"/>
  <c r="J1646"/>
  <c r="J1645"/>
  <c r="J1644"/>
  <c r="J1643"/>
  <c r="J1642"/>
  <c r="J1641"/>
  <c r="J1640"/>
  <c r="J1639"/>
  <c r="J1638"/>
  <c r="J1637"/>
  <c r="J1636"/>
  <c r="J1635"/>
  <c r="J1634"/>
  <c r="J1633"/>
  <c r="J1632"/>
  <c r="J1631"/>
  <c r="J1630"/>
  <c r="J1629"/>
  <c r="J1628"/>
  <c r="J1627"/>
  <c r="J1626"/>
  <c r="J1625"/>
  <c r="J1624"/>
  <c r="J1623"/>
  <c r="J1622"/>
  <c r="J1621"/>
  <c r="J1620"/>
  <c r="J1619"/>
  <c r="J1618"/>
  <c r="J1617"/>
  <c r="J1616"/>
  <c r="J1615"/>
  <c r="J1614"/>
  <c r="J1613"/>
  <c r="J1612"/>
  <c r="J1611"/>
  <c r="J1610"/>
  <c r="J1609"/>
  <c r="J1608"/>
  <c r="J1607"/>
  <c r="J1606"/>
  <c r="J1605"/>
  <c r="J1604"/>
  <c r="J1603"/>
  <c r="J1602"/>
  <c r="J1601"/>
  <c r="J1600"/>
  <c r="J1599"/>
  <c r="J1598"/>
  <c r="J1597"/>
  <c r="J1596"/>
  <c r="J1595"/>
  <c r="J1594"/>
  <c r="J1593"/>
  <c r="J1592"/>
  <c r="J1591"/>
  <c r="J1590"/>
  <c r="J1589"/>
  <c r="J1588"/>
  <c r="J1587"/>
  <c r="J1586"/>
  <c r="J1585"/>
  <c r="J1584"/>
  <c r="J1583"/>
  <c r="J1582"/>
  <c r="J1581"/>
  <c r="J1580"/>
  <c r="J1579"/>
  <c r="J1578"/>
  <c r="J1577"/>
  <c r="J1576"/>
  <c r="J1575"/>
  <c r="J1574"/>
  <c r="J1573"/>
  <c r="J1572"/>
  <c r="J1571"/>
  <c r="J1570"/>
  <c r="J1569"/>
  <c r="J1568"/>
  <c r="J1567"/>
  <c r="J1566"/>
  <c r="J1565"/>
  <c r="J1564"/>
  <c r="J1563"/>
  <c r="J1562"/>
  <c r="J1561"/>
  <c r="J1560"/>
  <c r="J1559"/>
  <c r="J1558"/>
  <c r="J1557"/>
  <c r="J1556"/>
  <c r="J1555"/>
  <c r="J1554"/>
  <c r="J1553"/>
  <c r="J1552"/>
  <c r="J1551"/>
  <c r="J1550"/>
  <c r="J1549"/>
  <c r="J1548"/>
  <c r="J1547"/>
  <c r="J1546"/>
  <c r="J1545"/>
  <c r="J1544"/>
  <c r="J1543"/>
  <c r="J1542"/>
  <c r="J1541"/>
  <c r="J1540"/>
  <c r="J1539"/>
  <c r="J1538"/>
  <c r="J1537"/>
  <c r="J1536"/>
  <c r="J1535"/>
  <c r="J1534"/>
  <c r="J1533"/>
  <c r="J1532"/>
  <c r="J1531"/>
  <c r="J1530"/>
  <c r="J1529"/>
  <c r="J1528"/>
  <c r="J1527"/>
  <c r="J1526"/>
  <c r="J1525"/>
  <c r="J1524"/>
  <c r="J1523"/>
  <c r="J1522"/>
  <c r="J1521"/>
  <c r="J1520"/>
  <c r="J1519"/>
  <c r="J1518"/>
  <c r="J1517"/>
  <c r="J1516"/>
  <c r="J1515"/>
  <c r="J1514"/>
  <c r="J1513"/>
  <c r="J1512"/>
  <c r="J1511"/>
  <c r="J1510"/>
  <c r="J1509"/>
  <c r="J1508"/>
  <c r="J1507"/>
  <c r="J1506"/>
  <c r="J1505"/>
  <c r="J1504"/>
  <c r="J1503"/>
  <c r="J1502"/>
  <c r="J1501"/>
  <c r="J1500"/>
  <c r="J1499"/>
  <c r="J1498"/>
  <c r="J1497"/>
  <c r="J1496"/>
  <c r="J1495"/>
  <c r="J1494"/>
  <c r="J1493"/>
  <c r="J1492"/>
  <c r="J1491"/>
  <c r="J1490"/>
  <c r="J1489"/>
  <c r="J1488"/>
  <c r="J1487"/>
  <c r="J1486"/>
  <c r="J1485"/>
  <c r="J1484"/>
  <c r="J1483"/>
  <c r="J1482"/>
  <c r="J1481"/>
  <c r="J1480"/>
  <c r="J1479"/>
  <c r="J1478"/>
  <c r="J1477"/>
  <c r="J1476"/>
  <c r="J1475"/>
  <c r="J1474"/>
  <c r="J1473"/>
  <c r="J1472"/>
  <c r="J1471"/>
  <c r="J1470"/>
  <c r="J1469"/>
  <c r="J1468"/>
  <c r="J1467"/>
  <c r="J1466"/>
  <c r="J1465"/>
  <c r="J1464"/>
  <c r="J1463"/>
  <c r="J1462"/>
  <c r="J1461"/>
  <c r="J1460"/>
  <c r="J1459"/>
  <c r="J1458"/>
  <c r="J1457"/>
  <c r="J1456"/>
  <c r="J1455"/>
  <c r="J1454"/>
  <c r="J1453"/>
  <c r="J1452"/>
  <c r="J1451"/>
  <c r="J1450"/>
  <c r="J1449"/>
  <c r="J1448"/>
  <c r="J1447"/>
  <c r="J1446"/>
  <c r="J1445"/>
  <c r="J1444"/>
  <c r="J1443"/>
  <c r="J1442"/>
  <c r="J1441"/>
  <c r="J1440"/>
  <c r="J1439"/>
  <c r="J1438"/>
  <c r="J1437"/>
  <c r="J1436"/>
  <c r="J1435"/>
  <c r="J1434"/>
  <c r="J1433"/>
  <c r="J1432"/>
  <c r="J1431"/>
  <c r="J1430"/>
  <c r="J1429"/>
  <c r="J1428"/>
  <c r="J1427"/>
  <c r="J1426"/>
  <c r="J1425"/>
  <c r="J1424"/>
  <c r="J1423"/>
  <c r="J1422"/>
  <c r="J1421"/>
  <c r="J1420"/>
  <c r="J1419"/>
  <c r="J1418"/>
  <c r="J1417"/>
  <c r="J1416"/>
  <c r="J1415"/>
  <c r="J1414"/>
  <c r="J1413"/>
  <c r="J1412"/>
  <c r="J1411"/>
  <c r="J1410"/>
  <c r="J1409"/>
  <c r="J1408"/>
  <c r="J1407"/>
  <c r="J1406"/>
  <c r="J1405"/>
  <c r="J1404"/>
  <c r="J1403"/>
  <c r="J1402"/>
  <c r="J1401"/>
  <c r="J1400"/>
  <c r="J1399"/>
  <c r="J1398"/>
  <c r="J1397"/>
  <c r="J1396"/>
  <c r="J1395"/>
  <c r="J1394"/>
  <c r="J1393"/>
  <c r="J1392"/>
  <c r="J1391"/>
  <c r="J1390"/>
  <c r="J1389"/>
  <c r="J1388"/>
  <c r="J1387"/>
  <c r="J1386"/>
  <c r="J1385"/>
  <c r="J1384"/>
  <c r="J1383"/>
  <c r="J1382"/>
  <c r="J1381"/>
  <c r="J1380"/>
  <c r="J1379"/>
  <c r="J1378"/>
  <c r="J1377"/>
  <c r="J1376"/>
  <c r="J1375"/>
  <c r="J1374"/>
  <c r="J1373"/>
  <c r="J1372"/>
  <c r="J1371"/>
  <c r="J1370"/>
  <c r="J1369"/>
  <c r="J1368"/>
  <c r="J1367"/>
  <c r="J1366"/>
  <c r="J1365"/>
  <c r="J1364"/>
  <c r="J1363"/>
  <c r="J1362"/>
  <c r="J1361"/>
  <c r="J1360"/>
  <c r="J1359"/>
  <c r="J1358"/>
  <c r="J1357"/>
  <c r="J1356"/>
  <c r="J1355"/>
  <c r="J1354"/>
  <c r="J1353"/>
  <c r="J1352"/>
  <c r="J1351"/>
  <c r="J1350"/>
  <c r="J1349"/>
  <c r="J1348"/>
  <c r="J1347"/>
  <c r="J1346"/>
  <c r="J1345"/>
  <c r="J1344"/>
  <c r="J1343"/>
  <c r="J1342"/>
  <c r="J1341"/>
  <c r="J1340"/>
  <c r="J1339"/>
  <c r="J1338"/>
  <c r="J1337"/>
  <c r="J1336"/>
  <c r="J1335"/>
  <c r="J1334"/>
  <c r="J1333"/>
  <c r="J1332"/>
  <c r="J1331"/>
  <c r="J1330"/>
  <c r="J1329"/>
  <c r="J1328"/>
  <c r="J1327"/>
  <c r="J1326"/>
  <c r="J1325"/>
  <c r="J1324"/>
  <c r="J1323"/>
  <c r="J1322"/>
  <c r="J1321"/>
  <c r="J1320"/>
  <c r="J1319"/>
  <c r="J1318"/>
  <c r="J1317"/>
  <c r="J1316"/>
  <c r="J1315"/>
  <c r="J1314"/>
  <c r="J1313"/>
  <c r="J1312"/>
  <c r="J1311"/>
  <c r="J1310"/>
  <c r="J1309"/>
  <c r="J1308"/>
  <c r="J1307"/>
  <c r="J1306"/>
  <c r="J1305"/>
  <c r="J1304"/>
  <c r="J1303"/>
  <c r="J1302"/>
  <c r="J1301"/>
  <c r="J1300"/>
  <c r="J1299"/>
  <c r="J1298"/>
  <c r="J1297"/>
  <c r="J1296"/>
  <c r="J1295"/>
  <c r="J1294"/>
  <c r="J1293"/>
  <c r="J1292"/>
  <c r="J1291"/>
  <c r="J1290"/>
  <c r="J1289"/>
  <c r="J1288"/>
  <c r="J1287"/>
  <c r="J1286"/>
  <c r="J1285"/>
  <c r="J1284"/>
  <c r="J1283"/>
  <c r="J1282"/>
  <c r="J1281"/>
  <c r="J1280"/>
  <c r="J1279"/>
  <c r="J1278"/>
  <c r="J1277"/>
  <c r="J1276"/>
  <c r="J1275"/>
  <c r="J1274"/>
  <c r="J1273"/>
  <c r="J1272"/>
  <c r="J1271"/>
  <c r="J1270"/>
  <c r="J1269"/>
  <c r="J1268"/>
  <c r="J1267"/>
  <c r="J1266"/>
  <c r="J1265"/>
  <c r="J1264"/>
  <c r="J1263"/>
  <c r="J1262"/>
  <c r="J1261"/>
  <c r="J1260"/>
  <c r="J1259"/>
  <c r="J1258"/>
  <c r="J1257"/>
  <c r="J1256"/>
  <c r="J1255"/>
  <c r="J1254"/>
  <c r="J1253"/>
  <c r="J1252"/>
  <c r="J1251"/>
  <c r="J1250"/>
  <c r="J1249"/>
  <c r="J1248"/>
  <c r="J1247"/>
  <c r="J1246"/>
  <c r="J1245"/>
  <c r="J1244"/>
  <c r="J1243"/>
  <c r="J1242"/>
  <c r="J1241"/>
  <c r="J1240"/>
  <c r="J1239"/>
  <c r="J1238"/>
  <c r="J1237"/>
  <c r="J1236"/>
  <c r="J1235"/>
  <c r="J1234"/>
  <c r="J1233"/>
  <c r="J1232"/>
  <c r="J1231"/>
  <c r="J1230"/>
  <c r="J1229"/>
  <c r="J1228"/>
  <c r="J1227"/>
  <c r="J1226"/>
  <c r="J1225"/>
  <c r="J1224"/>
  <c r="J1223"/>
  <c r="J1222"/>
  <c r="J1221"/>
  <c r="J1220"/>
  <c r="J1219"/>
  <c r="J1218"/>
  <c r="J1217"/>
  <c r="J1216"/>
  <c r="J1215"/>
  <c r="J1214"/>
  <c r="J1213"/>
  <c r="J1212"/>
  <c r="J1211"/>
  <c r="J1210"/>
  <c r="J1209"/>
  <c r="J1208"/>
  <c r="J1207"/>
  <c r="J1206"/>
  <c r="J1205"/>
  <c r="J1204"/>
  <c r="J1203"/>
  <c r="J1202"/>
  <c r="J1201"/>
  <c r="J1200"/>
  <c r="J1199"/>
  <c r="J1198"/>
  <c r="J1197"/>
  <c r="J1196"/>
  <c r="J1195"/>
  <c r="J1194"/>
  <c r="J1193"/>
  <c r="J1192"/>
  <c r="J1191"/>
  <c r="J1190"/>
  <c r="J1189"/>
  <c r="J1188"/>
  <c r="J1187"/>
  <c r="J1186"/>
  <c r="J1185"/>
  <c r="J1184"/>
  <c r="J1183"/>
  <c r="J1182"/>
  <c r="J1181"/>
  <c r="J1180"/>
  <c r="J1179"/>
  <c r="J1178"/>
  <c r="J1177"/>
  <c r="J1176"/>
  <c r="J1175"/>
  <c r="J1174"/>
  <c r="J1173"/>
  <c r="J1172"/>
  <c r="J1171"/>
  <c r="J1170"/>
  <c r="J1169"/>
  <c r="J1168"/>
  <c r="J1167"/>
  <c r="J1166"/>
  <c r="J1165"/>
  <c r="J1164"/>
  <c r="J1163"/>
  <c r="J1162"/>
  <c r="J1161"/>
  <c r="J1160"/>
  <c r="J1159"/>
  <c r="J1158"/>
  <c r="J1157"/>
  <c r="J1156"/>
  <c r="J1155"/>
  <c r="J1154"/>
  <c r="J1153"/>
  <c r="J1152"/>
  <c r="J1151"/>
  <c r="J1150"/>
  <c r="J1149"/>
  <c r="J1148"/>
  <c r="J1147"/>
  <c r="J1146"/>
  <c r="J1145"/>
  <c r="J1144"/>
  <c r="J1143"/>
  <c r="J1142"/>
  <c r="J1141"/>
  <c r="J1140"/>
  <c r="J1139"/>
  <c r="J1138"/>
  <c r="J1137"/>
  <c r="J1136"/>
  <c r="J1135"/>
  <c r="J1134"/>
  <c r="J1133"/>
  <c r="J1132"/>
  <c r="J1131"/>
  <c r="J1130"/>
  <c r="J1129"/>
  <c r="J1128"/>
  <c r="J1127"/>
  <c r="J1126"/>
  <c r="J1125"/>
  <c r="J1124"/>
  <c r="J1123"/>
  <c r="J1122"/>
  <c r="J1121"/>
  <c r="J1120"/>
  <c r="J1119"/>
  <c r="J1118"/>
  <c r="J1117"/>
  <c r="J1116"/>
  <c r="J1115"/>
  <c r="J1114"/>
  <c r="J1113"/>
  <c r="J1112"/>
  <c r="J1111"/>
  <c r="J1110"/>
  <c r="J1109"/>
  <c r="J1108"/>
  <c r="J1107"/>
  <c r="J1106"/>
  <c r="J1105"/>
  <c r="J1104"/>
  <c r="J1103"/>
  <c r="J1102"/>
  <c r="J1101"/>
  <c r="J1100"/>
  <c r="J1099"/>
  <c r="J1098"/>
  <c r="J1097"/>
  <c r="J1096"/>
  <c r="J1095"/>
  <c r="J1094"/>
  <c r="J1093"/>
  <c r="J1092"/>
  <c r="J1091"/>
  <c r="J1090"/>
  <c r="J1089"/>
  <c r="J1088"/>
  <c r="J1087"/>
  <c r="J1086"/>
  <c r="J1085"/>
  <c r="J1084"/>
  <c r="J1083"/>
  <c r="J1082"/>
  <c r="J1081"/>
  <c r="J1080"/>
  <c r="J1079"/>
  <c r="J1078"/>
  <c r="J1077"/>
  <c r="J1076"/>
  <c r="J1075"/>
  <c r="J1074"/>
  <c r="J1073"/>
  <c r="J1072"/>
  <c r="J1071"/>
  <c r="J1070"/>
  <c r="J1069"/>
  <c r="J1068"/>
  <c r="J1067"/>
  <c r="J1066"/>
  <c r="J1065"/>
  <c r="J1064"/>
  <c r="J1063"/>
  <c r="J1062"/>
  <c r="J1061"/>
  <c r="J1060"/>
  <c r="J1059"/>
  <c r="J1058"/>
  <c r="J1057"/>
  <c r="J1056"/>
  <c r="J1055"/>
  <c r="J1054"/>
  <c r="J1053"/>
  <c r="J1052"/>
  <c r="J1051"/>
  <c r="J1050"/>
  <c r="J1049"/>
  <c r="J1048"/>
  <c r="J1047"/>
  <c r="J1046"/>
  <c r="J1045"/>
  <c r="J1044"/>
  <c r="J1043"/>
  <c r="J1042"/>
  <c r="J1041"/>
  <c r="J1040"/>
  <c r="J1039"/>
  <c r="J1038"/>
  <c r="J1037"/>
  <c r="J1036"/>
  <c r="J1035"/>
  <c r="J1034"/>
  <c r="J1033"/>
  <c r="J1032"/>
  <c r="J1031"/>
  <c r="J1030"/>
  <c r="J1029"/>
  <c r="J1028"/>
  <c r="J1027"/>
  <c r="J1026"/>
  <c r="J1025"/>
  <c r="J1024"/>
  <c r="J1023"/>
  <c r="J1022"/>
  <c r="J1021"/>
  <c r="J1020"/>
  <c r="J1019"/>
  <c r="J1018"/>
  <c r="J1017"/>
  <c r="J1016"/>
  <c r="J1015"/>
  <c r="J1014"/>
  <c r="J1013"/>
  <c r="J1012"/>
  <c r="J1011"/>
  <c r="J1010"/>
  <c r="J1009"/>
  <c r="J1008"/>
  <c r="J1007"/>
  <c r="J1006"/>
  <c r="J1005"/>
  <c r="J1004"/>
  <c r="J1003"/>
  <c r="J1002"/>
  <c r="J1001"/>
  <c r="J1000"/>
  <c r="J999"/>
  <c r="J998"/>
  <c r="J997"/>
  <c r="J996"/>
  <c r="J995"/>
  <c r="J994"/>
  <c r="J993"/>
  <c r="J992"/>
  <c r="J991"/>
  <c r="J990"/>
  <c r="J989"/>
  <c r="J988"/>
  <c r="J987"/>
  <c r="J986"/>
  <c r="J985"/>
  <c r="J984"/>
  <c r="J983"/>
  <c r="J982"/>
  <c r="J981"/>
  <c r="J980"/>
  <c r="J979"/>
  <c r="J978"/>
  <c r="J977"/>
  <c r="J976"/>
  <c r="J975"/>
  <c r="J974"/>
  <c r="J973"/>
  <c r="J972"/>
  <c r="J971"/>
  <c r="J970"/>
  <c r="J969"/>
  <c r="J968"/>
  <c r="J967"/>
  <c r="J966"/>
  <c r="J965"/>
  <c r="J964"/>
  <c r="J963"/>
  <c r="J962"/>
  <c r="J961"/>
  <c r="J960"/>
  <c r="J959"/>
  <c r="J958"/>
  <c r="J957"/>
  <c r="J956"/>
  <c r="J955"/>
  <c r="J954"/>
  <c r="J953"/>
  <c r="J952"/>
  <c r="J951"/>
  <c r="J950"/>
  <c r="J949"/>
  <c r="J948"/>
  <c r="J947"/>
  <c r="J946"/>
  <c r="J945"/>
  <c r="J944"/>
  <c r="J943"/>
  <c r="J942"/>
  <c r="J941"/>
  <c r="J940"/>
  <c r="J939"/>
  <c r="J938"/>
  <c r="J937"/>
  <c r="J936"/>
  <c r="J935"/>
  <c r="J934"/>
  <c r="J933"/>
  <c r="J932"/>
  <c r="J931"/>
  <c r="J930"/>
  <c r="J929"/>
  <c r="J928"/>
  <c r="J927"/>
  <c r="J926"/>
  <c r="J925"/>
  <c r="J924"/>
  <c r="J923"/>
  <c r="J922"/>
  <c r="J921"/>
  <c r="J920"/>
  <c r="J919"/>
  <c r="J918"/>
  <c r="J917"/>
  <c r="J916"/>
  <c r="J915"/>
  <c r="J914"/>
  <c r="J913"/>
  <c r="J912"/>
  <c r="J911"/>
  <c r="J910"/>
  <c r="J909"/>
  <c r="J908"/>
  <c r="J907"/>
  <c r="J906"/>
  <c r="J905"/>
  <c r="J904"/>
  <c r="J903"/>
  <c r="J902"/>
  <c r="J901"/>
  <c r="J900"/>
  <c r="J899"/>
  <c r="J898"/>
  <c r="J897"/>
  <c r="J896"/>
  <c r="J895"/>
  <c r="J894"/>
  <c r="J893"/>
  <c r="J892"/>
  <c r="J891"/>
  <c r="J890"/>
  <c r="J889"/>
  <c r="J888"/>
  <c r="J887"/>
  <c r="J886"/>
  <c r="J885"/>
  <c r="J884"/>
  <c r="J883"/>
  <c r="J882"/>
  <c r="J881"/>
  <c r="J880"/>
  <c r="J879"/>
  <c r="J878"/>
  <c r="J877"/>
  <c r="J876"/>
  <c r="J875"/>
  <c r="J874"/>
  <c r="J873"/>
  <c r="J872"/>
  <c r="J871"/>
  <c r="J870"/>
  <c r="J869"/>
  <c r="J868"/>
  <c r="J867"/>
  <c r="J866"/>
  <c r="J865"/>
  <c r="J864"/>
  <c r="J863"/>
  <c r="J862"/>
  <c r="J861"/>
  <c r="J860"/>
  <c r="J859"/>
  <c r="J858"/>
  <c r="J857"/>
  <c r="J856"/>
  <c r="J855"/>
  <c r="J854"/>
  <c r="J853"/>
  <c r="J852"/>
  <c r="J851"/>
  <c r="J850"/>
  <c r="J849"/>
  <c r="J848"/>
  <c r="J847"/>
  <c r="J846"/>
  <c r="J845"/>
  <c r="J844"/>
  <c r="J843"/>
  <c r="J842"/>
  <c r="J841"/>
  <c r="J840"/>
  <c r="J839"/>
  <c r="J838"/>
  <c r="J837"/>
  <c r="J836"/>
  <c r="J835"/>
  <c r="J834"/>
  <c r="J833"/>
  <c r="J832"/>
  <c r="J831"/>
  <c r="J830"/>
  <c r="J829"/>
  <c r="J828"/>
  <c r="J827"/>
  <c r="J826"/>
  <c r="J825"/>
  <c r="J824"/>
  <c r="J823"/>
  <c r="J822"/>
  <c r="J821"/>
  <c r="J820"/>
  <c r="J819"/>
  <c r="J818"/>
  <c r="J817"/>
  <c r="J816"/>
  <c r="J815"/>
  <c r="J814"/>
  <c r="J813"/>
  <c r="J812"/>
  <c r="J811"/>
  <c r="J810"/>
  <c r="J809"/>
  <c r="J808"/>
  <c r="J807"/>
  <c r="J806"/>
  <c r="J805"/>
  <c r="J804"/>
  <c r="J803"/>
  <c r="J802"/>
  <c r="J801"/>
  <c r="J800"/>
  <c r="J799"/>
  <c r="J798"/>
  <c r="J797"/>
  <c r="J796"/>
  <c r="J795"/>
  <c r="J794"/>
  <c r="J793"/>
  <c r="J792"/>
  <c r="J791"/>
  <c r="J790"/>
  <c r="J789"/>
  <c r="J788"/>
  <c r="J787"/>
  <c r="J786"/>
  <c r="J785"/>
  <c r="J784"/>
  <c r="J783"/>
  <c r="J782"/>
  <c r="J781"/>
  <c r="J780"/>
  <c r="J779"/>
  <c r="J778"/>
  <c r="J777"/>
  <c r="J776"/>
  <c r="J775"/>
  <c r="J774"/>
  <c r="J773"/>
  <c r="J772"/>
  <c r="J771"/>
  <c r="J770"/>
  <c r="J769"/>
  <c r="J768"/>
  <c r="J767"/>
  <c r="J766"/>
  <c r="J765"/>
  <c r="J764"/>
  <c r="J763"/>
  <c r="J762"/>
  <c r="J761"/>
  <c r="J760"/>
  <c r="J759"/>
  <c r="J758"/>
  <c r="J757"/>
  <c r="J756"/>
  <c r="J755"/>
  <c r="J754"/>
  <c r="J753"/>
  <c r="J752"/>
  <c r="J751"/>
  <c r="J750"/>
  <c r="J749"/>
  <c r="J748"/>
  <c r="J747"/>
  <c r="J746"/>
  <c r="J745"/>
  <c r="J744"/>
  <c r="J743"/>
  <c r="J742"/>
  <c r="J741"/>
  <c r="J740"/>
  <c r="J739"/>
  <c r="J738"/>
  <c r="J737"/>
  <c r="J736"/>
  <c r="J735"/>
  <c r="J734"/>
  <c r="J733"/>
  <c r="J732"/>
  <c r="J731"/>
  <c r="J730"/>
  <c r="J729"/>
  <c r="J728"/>
  <c r="J727"/>
  <c r="J726"/>
  <c r="J725"/>
  <c r="J724"/>
  <c r="J723"/>
  <c r="J722"/>
  <c r="J721"/>
  <c r="J720"/>
  <c r="J719"/>
  <c r="J718"/>
  <c r="J717"/>
  <c r="J716"/>
  <c r="J715"/>
  <c r="J714"/>
  <c r="J713"/>
  <c r="J712"/>
  <c r="J711"/>
  <c r="J710"/>
  <c r="J709"/>
  <c r="J708"/>
  <c r="J707"/>
  <c r="J706"/>
  <c r="J705"/>
  <c r="J704"/>
  <c r="J703"/>
  <c r="J702"/>
  <c r="J701"/>
  <c r="J700"/>
  <c r="J699"/>
  <c r="J698"/>
  <c r="J697"/>
  <c r="J696"/>
  <c r="J695"/>
  <c r="J694"/>
  <c r="J693"/>
  <c r="J692"/>
  <c r="J691"/>
  <c r="J690"/>
  <c r="J689"/>
  <c r="J688"/>
  <c r="J687"/>
  <c r="J686"/>
  <c r="J685"/>
  <c r="J684"/>
  <c r="J683"/>
  <c r="J682"/>
  <c r="J681"/>
  <c r="J680"/>
  <c r="J679"/>
  <c r="J678"/>
  <c r="J677"/>
  <c r="J676"/>
  <c r="J675"/>
  <c r="J674"/>
  <c r="J673"/>
  <c r="J672"/>
  <c r="J671"/>
  <c r="J670"/>
  <c r="J669"/>
  <c r="J668"/>
  <c r="J667"/>
  <c r="J666"/>
  <c r="J665"/>
  <c r="J664"/>
  <c r="J663"/>
  <c r="J662"/>
  <c r="J661"/>
  <c r="J660"/>
  <c r="J659"/>
  <c r="J658"/>
  <c r="J657"/>
  <c r="J656"/>
  <c r="J655"/>
  <c r="J654"/>
  <c r="J653"/>
  <c r="J652"/>
  <c r="J651"/>
  <c r="J650"/>
  <c r="J649"/>
  <c r="J648"/>
  <c r="J647"/>
  <c r="J646"/>
  <c r="J645"/>
  <c r="J644"/>
  <c r="J643"/>
  <c r="J642"/>
  <c r="J641"/>
  <c r="J640"/>
  <c r="J639"/>
  <c r="J638"/>
  <c r="J637"/>
  <c r="J636"/>
  <c r="J635"/>
  <c r="J634"/>
  <c r="J633"/>
  <c r="J632"/>
  <c r="J631"/>
  <c r="J630"/>
  <c r="J629"/>
  <c r="J628"/>
  <c r="J627"/>
  <c r="J626"/>
  <c r="J625"/>
  <c r="J624"/>
  <c r="J623"/>
  <c r="J622"/>
  <c r="J621"/>
  <c r="J620"/>
  <c r="J619"/>
  <c r="J618"/>
  <c r="J617"/>
  <c r="J616"/>
  <c r="J615"/>
  <c r="J614"/>
  <c r="J613"/>
  <c r="J612"/>
  <c r="J611"/>
  <c r="J610"/>
  <c r="J609"/>
  <c r="J608"/>
  <c r="J607"/>
  <c r="J606"/>
  <c r="J605"/>
  <c r="J604"/>
  <c r="J603"/>
  <c r="J602"/>
  <c r="J601"/>
  <c r="J600"/>
  <c r="J599"/>
  <c r="J598"/>
  <c r="J597"/>
  <c r="J596"/>
  <c r="J595"/>
  <c r="J594"/>
  <c r="J593"/>
  <c r="J592"/>
  <c r="J591"/>
  <c r="J590"/>
  <c r="J589"/>
  <c r="J588"/>
  <c r="J587"/>
  <c r="J586"/>
  <c r="J585"/>
  <c r="J584"/>
  <c r="J583"/>
  <c r="J582"/>
  <c r="J581"/>
  <c r="J580"/>
  <c r="J579"/>
  <c r="J578"/>
  <c r="J577"/>
  <c r="J576"/>
  <c r="J575"/>
  <c r="J574"/>
  <c r="J573"/>
  <c r="J572"/>
  <c r="J571"/>
  <c r="J570"/>
  <c r="J569"/>
  <c r="J568"/>
  <c r="J567"/>
  <c r="J566"/>
  <c r="J565"/>
  <c r="J564"/>
  <c r="J563"/>
  <c r="J562"/>
  <c r="J561"/>
  <c r="J560"/>
  <c r="J559"/>
  <c r="J558"/>
  <c r="J557"/>
  <c r="J556"/>
  <c r="J555"/>
  <c r="J554"/>
  <c r="J553"/>
  <c r="J552"/>
  <c r="J551"/>
  <c r="J550"/>
  <c r="J549"/>
  <c r="J548"/>
  <c r="J547"/>
  <c r="J546"/>
  <c r="J545"/>
  <c r="J544"/>
  <c r="J543"/>
  <c r="J542"/>
  <c r="J541"/>
  <c r="J540"/>
  <c r="J539"/>
  <c r="J538"/>
  <c r="J537"/>
  <c r="J536"/>
  <c r="J535"/>
  <c r="J534"/>
  <c r="J533"/>
  <c r="J532"/>
  <c r="J531"/>
  <c r="J530"/>
  <c r="J529"/>
  <c r="J528"/>
  <c r="J527"/>
  <c r="J526"/>
  <c r="J525"/>
  <c r="J524"/>
  <c r="J523"/>
  <c r="J522"/>
  <c r="J521"/>
  <c r="J520"/>
  <c r="J519"/>
  <c r="J518"/>
  <c r="J517"/>
  <c r="J516"/>
  <c r="J515"/>
  <c r="J514"/>
  <c r="J513"/>
  <c r="J512"/>
  <c r="J511"/>
  <c r="J510"/>
  <c r="J509"/>
  <c r="J508"/>
  <c r="J507"/>
  <c r="J506"/>
  <c r="J505"/>
  <c r="J504"/>
  <c r="J503"/>
  <c r="J502"/>
  <c r="J501"/>
  <c r="J500"/>
  <c r="J499"/>
  <c r="J498"/>
  <c r="J497"/>
  <c r="J496"/>
  <c r="J495"/>
  <c r="J494"/>
  <c r="J493"/>
  <c r="J492"/>
  <c r="J491"/>
  <c r="J490"/>
  <c r="J489"/>
  <c r="J488"/>
  <c r="J487"/>
  <c r="J486"/>
  <c r="J485"/>
  <c r="J484"/>
  <c r="J483"/>
  <c r="J482"/>
  <c r="J481"/>
  <c r="J480"/>
  <c r="J479"/>
  <c r="J478"/>
  <c r="J477"/>
  <c r="J476"/>
  <c r="J475"/>
  <c r="J474"/>
  <c r="J473"/>
  <c r="J472"/>
  <c r="J471"/>
  <c r="J470"/>
  <c r="J469"/>
  <c r="J468"/>
  <c r="J467"/>
  <c r="J466"/>
  <c r="J465"/>
  <c r="J464"/>
  <c r="J463"/>
  <c r="J462"/>
  <c r="J461"/>
  <c r="J460"/>
  <c r="J459"/>
  <c r="J458"/>
  <c r="J457"/>
  <c r="J456"/>
  <c r="J455"/>
  <c r="J454"/>
  <c r="J453"/>
  <c r="J452"/>
  <c r="J451"/>
  <c r="J450"/>
  <c r="J449"/>
  <c r="J448"/>
  <c r="J447"/>
  <c r="J446"/>
  <c r="J445"/>
  <c r="J444"/>
  <c r="J443"/>
  <c r="J442"/>
  <c r="J441"/>
  <c r="J440"/>
  <c r="J439"/>
  <c r="J438"/>
  <c r="J437"/>
  <c r="J436"/>
  <c r="J435"/>
  <c r="J434"/>
  <c r="J433"/>
  <c r="J432"/>
  <c r="J431"/>
  <c r="J430"/>
  <c r="J429"/>
  <c r="J428"/>
  <c r="J427"/>
  <c r="J426"/>
  <c r="J425"/>
  <c r="J424"/>
  <c r="J423"/>
  <c r="J422"/>
  <c r="J421"/>
  <c r="J420"/>
  <c r="J419"/>
  <c r="J418"/>
  <c r="J417"/>
  <c r="J416"/>
  <c r="J415"/>
  <c r="J414"/>
  <c r="J413"/>
  <c r="J412"/>
  <c r="J411"/>
  <c r="J410"/>
  <c r="J409"/>
  <c r="J408"/>
  <c r="J407"/>
  <c r="J406"/>
  <c r="J405"/>
  <c r="J404"/>
  <c r="J403"/>
  <c r="J402"/>
  <c r="J401"/>
  <c r="J400"/>
  <c r="J399"/>
  <c r="J398"/>
  <c r="J397"/>
  <c r="J396"/>
  <c r="J395"/>
  <c r="J394"/>
  <c r="J393"/>
  <c r="J392"/>
  <c r="J391"/>
  <c r="J390"/>
  <c r="J389"/>
  <c r="J388"/>
  <c r="J387"/>
  <c r="J386"/>
  <c r="J385"/>
  <c r="J384"/>
  <c r="J383"/>
  <c r="J382"/>
  <c r="J381"/>
  <c r="J380"/>
  <c r="J379"/>
  <c r="J378"/>
  <c r="J377"/>
  <c r="J376"/>
  <c r="J375"/>
  <c r="J374"/>
  <c r="J373"/>
  <c r="J372"/>
  <c r="J371"/>
  <c r="J370"/>
  <c r="J369"/>
  <c r="J368"/>
  <c r="J367"/>
  <c r="J366"/>
  <c r="J365"/>
  <c r="J364"/>
  <c r="J363"/>
  <c r="J362"/>
  <c r="J361"/>
  <c r="J360"/>
  <c r="J359"/>
  <c r="J358"/>
  <c r="J357"/>
  <c r="J356"/>
  <c r="J355"/>
  <c r="J354"/>
  <c r="J353"/>
  <c r="J352"/>
  <c r="J351"/>
  <c r="J350"/>
  <c r="J349"/>
  <c r="J348"/>
  <c r="J347"/>
  <c r="J346"/>
  <c r="J345"/>
  <c r="J344"/>
  <c r="J343"/>
  <c r="J342"/>
  <c r="J341"/>
  <c r="J340"/>
  <c r="J339"/>
  <c r="J338"/>
  <c r="J337"/>
  <c r="J336"/>
  <c r="J335"/>
  <c r="J334"/>
  <c r="J333"/>
  <c r="J332"/>
  <c r="J331"/>
  <c r="J330"/>
  <c r="J329"/>
  <c r="J328"/>
  <c r="J327"/>
  <c r="J326"/>
  <c r="J325"/>
  <c r="J324"/>
  <c r="J323"/>
  <c r="J322"/>
  <c r="J321"/>
  <c r="J320"/>
  <c r="J319"/>
  <c r="J318"/>
  <c r="J317"/>
  <c r="J316"/>
  <c r="J315"/>
  <c r="J314"/>
  <c r="J313"/>
  <c r="J312"/>
  <c r="J311"/>
  <c r="J310"/>
  <c r="J309"/>
  <c r="J308"/>
  <c r="J307"/>
  <c r="J306"/>
  <c r="J305"/>
  <c r="J304"/>
  <c r="J303"/>
  <c r="J302"/>
  <c r="J301"/>
  <c r="J300"/>
  <c r="J299"/>
  <c r="J298"/>
  <c r="J297"/>
  <c r="J296"/>
  <c r="J295"/>
  <c r="J294"/>
  <c r="J293"/>
  <c r="J292"/>
  <c r="J291"/>
  <c r="J290"/>
  <c r="J289"/>
  <c r="J288"/>
  <c r="J287"/>
  <c r="J286"/>
  <c r="J285"/>
  <c r="J284"/>
  <c r="J283"/>
  <c r="J282"/>
  <c r="J281"/>
  <c r="J280"/>
  <c r="J279"/>
  <c r="J278"/>
  <c r="J277"/>
  <c r="J276"/>
  <c r="J275"/>
  <c r="J274"/>
  <c r="J273"/>
  <c r="J272"/>
  <c r="J271"/>
  <c r="J270"/>
  <c r="J269"/>
  <c r="J268"/>
  <c r="J267"/>
  <c r="J266"/>
  <c r="J265"/>
  <c r="J264"/>
  <c r="J263"/>
  <c r="J262"/>
  <c r="J261"/>
  <c r="J260"/>
  <c r="J259"/>
  <c r="J258"/>
  <c r="J257"/>
  <c r="J256"/>
  <c r="J255"/>
  <c r="J254"/>
  <c r="J253"/>
  <c r="J252"/>
  <c r="J251"/>
  <c r="J250"/>
  <c r="J249"/>
  <c r="J248"/>
  <c r="J247"/>
  <c r="J246"/>
  <c r="J245"/>
  <c r="J244"/>
  <c r="J243"/>
  <c r="J242"/>
  <c r="J241"/>
  <c r="J240"/>
  <c r="J239"/>
  <c r="J238"/>
  <c r="J237"/>
  <c r="J236"/>
  <c r="J235"/>
  <c r="J234"/>
  <c r="J233"/>
  <c r="J232"/>
  <c r="J231"/>
  <c r="J230"/>
  <c r="J229"/>
  <c r="J228"/>
  <c r="J227"/>
  <c r="J226"/>
  <c r="J225"/>
  <c r="J224"/>
  <c r="J223"/>
  <c r="J222"/>
  <c r="J221"/>
  <c r="J220"/>
  <c r="J219"/>
  <c r="J218"/>
  <c r="J217"/>
  <c r="J216"/>
  <c r="J215"/>
  <c r="J214"/>
  <c r="J213"/>
  <c r="J212"/>
  <c r="J211"/>
  <c r="J210"/>
  <c r="J209"/>
  <c r="J208"/>
  <c r="J207"/>
  <c r="J206"/>
  <c r="J205"/>
  <c r="J204"/>
  <c r="J203"/>
  <c r="J202"/>
  <c r="J201"/>
  <c r="J200"/>
  <c r="J199"/>
  <c r="J198"/>
  <c r="J197"/>
  <c r="J196"/>
  <c r="J195"/>
  <c r="J194"/>
  <c r="J193"/>
  <c r="J192"/>
  <c r="J191"/>
  <c r="J190"/>
  <c r="J189"/>
  <c r="J188"/>
  <c r="J187"/>
  <c r="J186"/>
  <c r="J185"/>
  <c r="J184"/>
  <c r="J183"/>
  <c r="J182"/>
  <c r="J181"/>
  <c r="J180"/>
  <c r="J179"/>
  <c r="J178"/>
  <c r="J177"/>
  <c r="J176"/>
  <c r="J175"/>
  <c r="J174"/>
  <c r="J173"/>
  <c r="J172"/>
  <c r="J171"/>
  <c r="J170"/>
  <c r="J169"/>
  <c r="J168"/>
  <c r="J167"/>
  <c r="J166"/>
  <c r="J165"/>
  <c r="J164"/>
  <c r="J163"/>
  <c r="J162"/>
  <c r="J161"/>
  <c r="J160"/>
  <c r="J159"/>
  <c r="J158"/>
  <c r="J157"/>
  <c r="J156"/>
  <c r="J155"/>
  <c r="J154"/>
  <c r="J153"/>
  <c r="J152"/>
  <c r="J151"/>
  <c r="J150"/>
  <c r="J149"/>
  <c r="J148"/>
  <c r="J147"/>
  <c r="J146"/>
  <c r="J145"/>
  <c r="J144"/>
  <c r="J143"/>
  <c r="J142"/>
  <c r="J141"/>
  <c r="J140"/>
  <c r="J139"/>
  <c r="J138"/>
  <c r="J137"/>
  <c r="J136"/>
  <c r="J135"/>
  <c r="J134"/>
  <c r="J133"/>
  <c r="J132"/>
  <c r="J131"/>
  <c r="J130"/>
  <c r="J129"/>
  <c r="J128"/>
  <c r="J127"/>
  <c r="J126"/>
  <c r="J125"/>
  <c r="J124"/>
  <c r="J123"/>
  <c r="J122"/>
  <c r="J121"/>
  <c r="J120"/>
  <c r="J119"/>
  <c r="J118"/>
  <c r="J117"/>
  <c r="J116"/>
  <c r="J115"/>
  <c r="J114"/>
  <c r="J113"/>
  <c r="J112"/>
  <c r="J111"/>
  <c r="J110"/>
  <c r="J109"/>
  <c r="J108"/>
  <c r="J107"/>
  <c r="J106"/>
  <c r="J105"/>
  <c r="J104"/>
  <c r="J103"/>
  <c r="J102"/>
  <c r="J101"/>
  <c r="J100"/>
  <c r="J99"/>
  <c r="J98"/>
  <c r="J97"/>
  <c r="J96"/>
  <c r="J95"/>
  <c r="J94"/>
  <c r="J93"/>
  <c r="J92"/>
  <c r="J91"/>
  <c r="J90"/>
  <c r="J89"/>
  <c r="J88"/>
  <c r="J87"/>
  <c r="J86"/>
  <c r="J85"/>
  <c r="J84"/>
  <c r="J83"/>
  <c r="J82"/>
  <c r="J81"/>
  <c r="J80"/>
  <c r="J79"/>
  <c r="J78"/>
  <c r="J77"/>
  <c r="J76"/>
  <c r="J75"/>
  <c r="J74"/>
  <c r="J73"/>
  <c r="J72"/>
  <c r="J71"/>
  <c r="J70"/>
  <c r="J69"/>
  <c r="J68"/>
  <c r="J67"/>
  <c r="J66"/>
  <c r="J65"/>
  <c r="J64"/>
  <c r="J63"/>
  <c r="J6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16"/>
  <c r="J15"/>
  <c r="J14"/>
  <c r="J13"/>
  <c r="J12"/>
  <c r="J11"/>
  <c r="J10"/>
  <c r="J9"/>
  <c r="J8"/>
  <c r="J7"/>
  <c r="J6"/>
  <c r="J5"/>
  <c r="J4"/>
  <c r="J3"/>
  <c r="J2"/>
  <c r="M2"/>
  <c r="N23" i="3"/>
  <c r="N27"/>
  <c r="L18"/>
  <c r="H2" i="14"/>
  <c r="H30"/>
  <c r="H26"/>
  <c r="H22"/>
  <c r="H18"/>
  <c r="H14"/>
  <c r="H10"/>
  <c r="H6"/>
  <c r="H43"/>
  <c r="H39"/>
  <c r="H33"/>
  <c r="H27"/>
  <c r="H19"/>
  <c r="H11"/>
  <c r="H3"/>
  <c r="H5"/>
  <c r="H13"/>
  <c r="H21"/>
  <c r="H29"/>
  <c r="H34"/>
  <c r="H37"/>
  <c r="H40"/>
  <c r="H44"/>
  <c r="H51"/>
  <c r="H53"/>
  <c r="H55"/>
  <c r="A7" i="2"/>
  <c r="A10" s="1"/>
  <c r="H28" i="14"/>
  <c r="H20"/>
  <c r="H12"/>
  <c r="H4"/>
  <c r="H45"/>
  <c r="H35"/>
  <c r="H23"/>
  <c r="H7"/>
  <c r="H17"/>
  <c r="H32"/>
  <c r="H38"/>
  <c r="H54"/>
  <c r="A12" i="2" l="1"/>
  <c r="A14"/>
  <c r="A16" s="1"/>
  <c r="H99" i="14"/>
  <c r="H93"/>
  <c r="H83"/>
  <c r="H79"/>
  <c r="H75"/>
  <c r="H57"/>
  <c r="H47"/>
  <c r="H46"/>
  <c r="H50"/>
  <c r="H56"/>
  <c r="H59"/>
  <c r="H61"/>
  <c r="H63"/>
  <c r="H66"/>
  <c r="H68"/>
  <c r="H70"/>
  <c r="H72"/>
  <c r="H74"/>
  <c r="H78"/>
  <c r="H82"/>
  <c r="H86"/>
  <c r="H88"/>
  <c r="H90"/>
  <c r="H92"/>
  <c r="H96"/>
  <c r="H98"/>
  <c r="H101"/>
  <c r="H103"/>
  <c r="H105"/>
  <c r="H107"/>
  <c r="H109"/>
  <c r="H111"/>
  <c r="A18" i="2" l="1"/>
  <c r="A23"/>
  <c r="A25" l="1"/>
  <c r="A29" l="1"/>
  <c r="A27"/>
  <c r="A31" l="1"/>
  <c r="A33" l="1"/>
  <c r="A35" s="1"/>
  <c r="A37" s="1"/>
  <c r="A39" s="1"/>
</calcChain>
</file>

<file path=xl/comments1.xml><?xml version="1.0" encoding="utf-8"?>
<comments xmlns="http://schemas.openxmlformats.org/spreadsheetml/2006/main">
  <authors>
    <author>kulnikh</author>
  </authors>
  <commentList>
    <comment ref="L114" authorId="0">
      <text>
        <r>
          <rPr>
            <b/>
            <sz val="9"/>
            <color indexed="81"/>
            <rFont val="Tahoma"/>
            <family val="2"/>
          </rPr>
          <t>kulnikh:</t>
        </r>
        <r>
          <rPr>
            <sz val="9"/>
            <color indexed="81"/>
            <rFont val="Tahoma"/>
            <family val="2"/>
          </rPr>
          <t xml:space="preserve">
mgmgt Fee worrking
</t>
        </r>
      </text>
    </comment>
    <comment ref="L116" authorId="0">
      <text>
        <r>
          <rPr>
            <b/>
            <sz val="9"/>
            <color indexed="81"/>
            <rFont val="Tahoma"/>
            <family val="2"/>
          </rPr>
          <t>kulnikh:</t>
        </r>
        <r>
          <rPr>
            <sz val="9"/>
            <color indexed="81"/>
            <rFont val="Tahoma"/>
            <family val="2"/>
          </rPr>
          <t xml:space="preserve">
mgmt fee working
</t>
        </r>
      </text>
    </comment>
  </commentList>
</comments>
</file>

<file path=xl/sharedStrings.xml><?xml version="1.0" encoding="utf-8"?>
<sst xmlns="http://schemas.openxmlformats.org/spreadsheetml/2006/main" count="25984" uniqueCount="1267">
  <si>
    <t xml:space="preserve"> </t>
  </si>
  <si>
    <t xml:space="preserve">TAURUS MUTUAL FUND </t>
  </si>
  <si>
    <t>S.No</t>
  </si>
  <si>
    <t>Particulars</t>
  </si>
  <si>
    <t>Taurus</t>
  </si>
  <si>
    <t>Bonanza Fund</t>
  </si>
  <si>
    <t xml:space="preserve">Discovery Fund </t>
  </si>
  <si>
    <t>Gilt Fund</t>
  </si>
  <si>
    <t>Short Term Income Fund</t>
  </si>
  <si>
    <t>Liquid Fund</t>
  </si>
  <si>
    <t>Infrastructure Fund</t>
  </si>
  <si>
    <t>Ultra Short Term Bond Fund</t>
  </si>
  <si>
    <t>Ethical Fund</t>
  </si>
  <si>
    <t>Unit Capital at the beginning of the half year period</t>
  </si>
  <si>
    <t>(Rs. In Crores)</t>
  </si>
  <si>
    <t>Unit Capital at the end of the period</t>
  </si>
  <si>
    <t>Reserves &amp; Surplus</t>
  </si>
  <si>
    <t>Total Net Assets at the beginning of the half year period</t>
  </si>
  <si>
    <t>Total Net Assets at the end of the period</t>
  </si>
  <si>
    <t>Growth Plan</t>
  </si>
  <si>
    <t>Bonus Plan</t>
  </si>
  <si>
    <t>Dividend plan</t>
  </si>
  <si>
    <t>Retail Growth</t>
  </si>
  <si>
    <t>Retail Dividend</t>
  </si>
  <si>
    <t>Retail Daily Dividend</t>
  </si>
  <si>
    <t>Retail Weekly Dividend Plan</t>
  </si>
  <si>
    <t>Institutional Growth Plan</t>
  </si>
  <si>
    <t>Institutional Dividend Plan</t>
  </si>
  <si>
    <t>Institutional Weekly Dividend Plan</t>
  </si>
  <si>
    <t>Institutional Fortnightly Dividend Plan</t>
  </si>
  <si>
    <t>Super Institutional Growth Plan</t>
  </si>
  <si>
    <t>Super Institutional Dividend Plan</t>
  </si>
  <si>
    <t>Super Institutional Weekly Dividend Plan</t>
  </si>
  <si>
    <t>Dividend paid per unit during the half year</t>
  </si>
  <si>
    <t>Dividend Plan - Individual</t>
  </si>
  <si>
    <t>Dividend Plan – Non Individual</t>
  </si>
  <si>
    <t>Retail Dividend Plan - Individual</t>
  </si>
  <si>
    <t>Retail Dividend Plan – Non Individual</t>
  </si>
  <si>
    <t>Retail Weekly Dividend Plan - Individual</t>
  </si>
  <si>
    <t>Retail Weekly Dividend Plan - Non Individual</t>
  </si>
  <si>
    <t>Institutional Dividend Plan - Individual</t>
  </si>
  <si>
    <t>Institutional Dividend Plan – Non Individual</t>
  </si>
  <si>
    <t>Institutional Daily Dividend - Individual</t>
  </si>
  <si>
    <t>Institutional Daily Dividend – Non Individual</t>
  </si>
  <si>
    <t>Institutional Weekly Dividend Plan - Individual</t>
  </si>
  <si>
    <t>Institutional Weekly Dividend Plan – Non Individual</t>
  </si>
  <si>
    <t>Institutional Fortnightly Dividend Plan - Individual</t>
  </si>
  <si>
    <t>Institutional Fortnightly Dividend Plan - Non Individual</t>
  </si>
  <si>
    <t>Super Institutional Dividend Plan - Individual</t>
  </si>
  <si>
    <t>Super Institutional Dividend Plan  - Non Individual</t>
  </si>
  <si>
    <t>Super Institutional Daily Dividend - Individual</t>
  </si>
  <si>
    <t>Super Institutional Daily Dividend – Non Individual</t>
  </si>
  <si>
    <t>Super Institutional Weekly Dividend Plan - Individual</t>
  </si>
  <si>
    <t>Super Institutional Weekly Dividend Plan – Non Individual</t>
  </si>
  <si>
    <t>Income</t>
  </si>
  <si>
    <t>Dividend</t>
  </si>
  <si>
    <t>Interest</t>
  </si>
  <si>
    <t>Profit/(Loss) on sale /redemption of investments (other than inter scheme transfer/sale)</t>
  </si>
  <si>
    <t>Profit/(Loss) on inter scheme transfer/sale of investments</t>
  </si>
  <si>
    <t>Other income  @</t>
  </si>
  <si>
    <t>Expenses</t>
  </si>
  <si>
    <t>Management Fees</t>
  </si>
  <si>
    <t>Trustee Fees #</t>
  </si>
  <si>
    <t>Total Recurring Expenses (including 6.1 and 6.2)</t>
  </si>
  <si>
    <t>(%)</t>
  </si>
  <si>
    <t>Total Recurring expenses as a percentage of daily average net assets (annualised)</t>
  </si>
  <si>
    <t>Returns during the half year</t>
  </si>
  <si>
    <t>Benchmark</t>
  </si>
  <si>
    <t>Compounded Annualised yield in case of schemes in existence for more</t>
  </si>
  <si>
    <t>than 1 year and its comparison with benchmark yield</t>
  </si>
  <si>
    <t>i)</t>
  </si>
  <si>
    <t>Last 1 year</t>
  </si>
  <si>
    <t>ii)</t>
  </si>
  <si>
    <t>Last 3 Years</t>
  </si>
  <si>
    <t>iii)</t>
  </si>
  <si>
    <t>Last 5 years</t>
  </si>
  <si>
    <t>iv)</t>
  </si>
  <si>
    <t>Since launch of the scheme-Growth</t>
  </si>
  <si>
    <t>Institutional Growth</t>
  </si>
  <si>
    <t>Super Institutional Growth</t>
  </si>
  <si>
    <t>Date of launch of scheme</t>
  </si>
  <si>
    <t>Benchmark Index</t>
  </si>
  <si>
    <t>Provision for Doubtful Income/Debts (including overdue debentures)</t>
  </si>
  <si>
    <t>Provision for Doubtful Investments</t>
  </si>
  <si>
    <t>Payments to associate/group companies</t>
  </si>
  <si>
    <t>Investments made in associate/ group companies</t>
  </si>
  <si>
    <t>*</t>
  </si>
  <si>
    <t xml:space="preserve">## </t>
  </si>
  <si>
    <t>**</t>
  </si>
  <si>
    <t>During the half year, none of the schemes of the Fund subscribed to any issues lead managed by associate companies</t>
  </si>
  <si>
    <t>or any issue of debt or equity on private placement basis where the sponsor or its associates acted as arranger or manager.</t>
  </si>
  <si>
    <r>
      <t xml:space="preserve">The details of transactions with associates in terms of Regulation 25(8) of the SEBI (Mutual Fund) Regulations, 1996 is enclosed as </t>
    </r>
    <r>
      <rPr>
        <b/>
        <sz val="11"/>
        <rFont val="Arial"/>
        <family val="2"/>
      </rPr>
      <t>Annexure 1.</t>
    </r>
  </si>
  <si>
    <r>
      <t xml:space="preserve">Investment  by the schemes in companies which have invested more than 5% of the NAV of any scheme of the Fund is enclosed as  </t>
    </r>
    <r>
      <rPr>
        <b/>
        <sz val="11"/>
        <rFont val="Arial"/>
        <family val="2"/>
      </rPr>
      <t>Annexure 2.</t>
    </r>
  </si>
  <si>
    <t>Scheme</t>
  </si>
  <si>
    <t>No. of unitholders</t>
  </si>
  <si>
    <t>% of holding</t>
  </si>
  <si>
    <t>No brokerage/commission has been paid/payable on subscription of units by the sponsor.</t>
  </si>
  <si>
    <t>Director                                                 Director</t>
  </si>
  <si>
    <t>Director</t>
  </si>
  <si>
    <t>Place: New Delhi</t>
  </si>
  <si>
    <t>Waqar Naqvi</t>
  </si>
  <si>
    <t>Sanjay Parikh</t>
  </si>
  <si>
    <t xml:space="preserve">Date: </t>
  </si>
  <si>
    <t>Chief Executive Officer</t>
  </si>
  <si>
    <t>Chief Operations Officer</t>
  </si>
  <si>
    <t>Taurus Mutual Fund</t>
  </si>
  <si>
    <t>Annexure 1</t>
  </si>
  <si>
    <t>Details of payments to associate/group companies</t>
  </si>
  <si>
    <t>Name of associate/related parties/group companies of Sponsor/AMC</t>
  </si>
  <si>
    <t>Nature of Association/Nature of relation</t>
  </si>
  <si>
    <t>Period covered</t>
  </si>
  <si>
    <t>Value of transaction (in Rs. Cr &amp; % of total value of transaction of the fund)</t>
  </si>
  <si>
    <t>Brokerage (Rs. Cr &amp; % of total brokerage paid by the fund)</t>
  </si>
  <si>
    <t>Rs. Cr.</t>
  </si>
  <si>
    <t>%</t>
  </si>
  <si>
    <t>Not Applicable</t>
  </si>
  <si>
    <t>NIL</t>
  </si>
  <si>
    <t>Business Given (Rs. Cr. &amp; % of total value of transaction of the fund)</t>
  </si>
  <si>
    <t>Commission paid( Rs Cr &amp; % of total brokerage paid by the fund)</t>
  </si>
  <si>
    <t>Invest Shoppee India Limited</t>
  </si>
  <si>
    <t xml:space="preserve">Associate </t>
  </si>
  <si>
    <t>Karvy Brok</t>
  </si>
  <si>
    <t>Dr Note</t>
  </si>
  <si>
    <t>Total</t>
  </si>
  <si>
    <t>TAURUS MUTUAL FUND</t>
  </si>
  <si>
    <t>Disclosure under Regulation 25 (11) of SEBI (Mutual Fund) Regulations, 1996</t>
  </si>
  <si>
    <t xml:space="preserve">Investments made by the schemes of Taurus Mutual Fund in Companies or their subsidiaries that have invested </t>
  </si>
  <si>
    <t>more than 5% of the net assets of any scheme</t>
  </si>
  <si>
    <t>Name of the Company</t>
  </si>
  <si>
    <t>Scheme Invested by the Company</t>
  </si>
  <si>
    <t>Investments made by the Schemes of Taurus Mutual Fund in the Company or its subsidiary</t>
  </si>
  <si>
    <t>TAURUS LIQUID FUND</t>
  </si>
  <si>
    <t>TAURUS DISCOVERY FUND</t>
  </si>
  <si>
    <t>TAURUS ETHICAL FUND</t>
  </si>
  <si>
    <t>TAURUS STARSHARE</t>
  </si>
  <si>
    <t>TAURUS INFRASTRUCTURE FUND</t>
  </si>
  <si>
    <t>scheme</t>
  </si>
  <si>
    <t>level_1</t>
  </si>
  <si>
    <t>Half Yearly New Format</t>
  </si>
  <si>
    <t>DSF</t>
  </si>
  <si>
    <t>010101</t>
  </si>
  <si>
    <t>Dummy</t>
  </si>
  <si>
    <t>080100</t>
  </si>
  <si>
    <t>110098</t>
  </si>
  <si>
    <t>110099</t>
  </si>
  <si>
    <t>110103</t>
  </si>
  <si>
    <t>110106</t>
  </si>
  <si>
    <t>110111</t>
  </si>
  <si>
    <t>110113</t>
  </si>
  <si>
    <t>110117</t>
  </si>
  <si>
    <t>110118</t>
  </si>
  <si>
    <t>110126</t>
  </si>
  <si>
    <t>110128</t>
  </si>
  <si>
    <t>110129</t>
  </si>
  <si>
    <t>110141</t>
  </si>
  <si>
    <t>110142</t>
  </si>
  <si>
    <t>110166</t>
  </si>
  <si>
    <t>110200</t>
  </si>
  <si>
    <t>110208</t>
  </si>
  <si>
    <t>110211</t>
  </si>
  <si>
    <t>110800</t>
  </si>
  <si>
    <t>110900</t>
  </si>
  <si>
    <t>111000</t>
  </si>
  <si>
    <t>111500</t>
  </si>
  <si>
    <t>111501</t>
  </si>
  <si>
    <t>111502</t>
  </si>
  <si>
    <t>112096</t>
  </si>
  <si>
    <t>210100</t>
  </si>
  <si>
    <t>210800</t>
  </si>
  <si>
    <t>212010</t>
  </si>
  <si>
    <t>212019</t>
  </si>
  <si>
    <t>212024</t>
  </si>
  <si>
    <t>212026</t>
  </si>
  <si>
    <t>212027</t>
  </si>
  <si>
    <t>212029</t>
  </si>
  <si>
    <t>212030</t>
  </si>
  <si>
    <t>212032</t>
  </si>
  <si>
    <t>212034</t>
  </si>
  <si>
    <t>212037</t>
  </si>
  <si>
    <t>212042</t>
  </si>
  <si>
    <t>212045</t>
  </si>
  <si>
    <t>212050</t>
  </si>
  <si>
    <t>212051</t>
  </si>
  <si>
    <t>212085</t>
  </si>
  <si>
    <t>212086</t>
  </si>
  <si>
    <t>213300</t>
  </si>
  <si>
    <t>310100</t>
  </si>
  <si>
    <t>310110</t>
  </si>
  <si>
    <t>310200</t>
  </si>
  <si>
    <t>610101</t>
  </si>
  <si>
    <t>610102</t>
  </si>
  <si>
    <t>610401</t>
  </si>
  <si>
    <t>610403</t>
  </si>
  <si>
    <t>610801</t>
  </si>
  <si>
    <t>Other income (including Provision for dimunition of investments written back)</t>
  </si>
  <si>
    <t>611000</t>
  </si>
  <si>
    <t>810010</t>
  </si>
  <si>
    <t>810100</t>
  </si>
  <si>
    <t>810300</t>
  </si>
  <si>
    <t>810304</t>
  </si>
  <si>
    <t>810305</t>
  </si>
  <si>
    <t>810319</t>
  </si>
  <si>
    <t>810321</t>
  </si>
  <si>
    <t>810325</t>
  </si>
  <si>
    <t>810328</t>
  </si>
  <si>
    <t>810602</t>
  </si>
  <si>
    <t>810700</t>
  </si>
  <si>
    <t>811500</t>
  </si>
  <si>
    <t>811700</t>
  </si>
  <si>
    <t>811900</t>
  </si>
  <si>
    <t>LBF</t>
  </si>
  <si>
    <t>110133</t>
  </si>
  <si>
    <t>110212</t>
  </si>
  <si>
    <t>600000</t>
  </si>
  <si>
    <t>LGF</t>
  </si>
  <si>
    <t>LTS</t>
  </si>
  <si>
    <t>091100</t>
  </si>
  <si>
    <t>091200</t>
  </si>
  <si>
    <t>110143</t>
  </si>
  <si>
    <t>110161</t>
  </si>
  <si>
    <t>110209</t>
  </si>
  <si>
    <t>110210</t>
  </si>
  <si>
    <t>212021</t>
  </si>
  <si>
    <t>221000</t>
  </si>
  <si>
    <t>TIT</t>
  </si>
  <si>
    <t>010110</t>
  </si>
  <si>
    <t>110110</t>
  </si>
  <si>
    <t>110178</t>
  </si>
  <si>
    <t>212025</t>
  </si>
  <si>
    <t>810303</t>
  </si>
  <si>
    <t>810326</t>
  </si>
  <si>
    <t>TLF</t>
  </si>
  <si>
    <t>110104</t>
  </si>
  <si>
    <t>110116</t>
  </si>
  <si>
    <t>110120</t>
  </si>
  <si>
    <t>110700</t>
  </si>
  <si>
    <t>111600</t>
  </si>
  <si>
    <t>113105</t>
  </si>
  <si>
    <t>210600</t>
  </si>
  <si>
    <t>211000</t>
  </si>
  <si>
    <t>212000</t>
  </si>
  <si>
    <t>212065</t>
  </si>
  <si>
    <t>212095</t>
  </si>
  <si>
    <t>213100</t>
  </si>
  <si>
    <t>310201</t>
  </si>
  <si>
    <t>310400</t>
  </si>
  <si>
    <t>611500</t>
  </si>
  <si>
    <t>810950</t>
  </si>
  <si>
    <t>TDS on Dividend Expenses</t>
  </si>
  <si>
    <t>910000</t>
  </si>
  <si>
    <t>TSS</t>
  </si>
  <si>
    <t>110135</t>
  </si>
  <si>
    <t>110163</t>
  </si>
  <si>
    <t>111520</t>
  </si>
  <si>
    <t>113300</t>
  </si>
  <si>
    <t>223000</t>
  </si>
  <si>
    <t>610520</t>
  </si>
  <si>
    <t>611100</t>
  </si>
  <si>
    <t>810306</t>
  </si>
  <si>
    <t>810450</t>
  </si>
  <si>
    <t>BOI92</t>
  </si>
  <si>
    <t>110109</t>
  </si>
  <si>
    <t>212033</t>
  </si>
  <si>
    <t>212036</t>
  </si>
  <si>
    <t>TLFPLUS</t>
  </si>
  <si>
    <t>FMP90DS</t>
  </si>
  <si>
    <t>FMP30DS2</t>
  </si>
  <si>
    <t>FMP370S1</t>
  </si>
  <si>
    <t>TTMF-T30DS1</t>
  </si>
  <si>
    <t>TEF</t>
  </si>
  <si>
    <t>TNIF</t>
  </si>
  <si>
    <t>FM3703</t>
  </si>
  <si>
    <t>FMP15M</t>
  </si>
  <si>
    <t>FMP385</t>
  </si>
  <si>
    <t>TMIPADV</t>
  </si>
  <si>
    <t>FM120S1</t>
  </si>
  <si>
    <t>FM180S1</t>
  </si>
  <si>
    <t>TAURUS BONANZA FUND</t>
  </si>
  <si>
    <t>TAURUS TAX SHIELD</t>
  </si>
  <si>
    <t>TAURUS ULTRA SHORT TERM BOND FUND</t>
  </si>
  <si>
    <t>ACCOUNT</t>
  </si>
  <si>
    <t>DESCRIPTION</t>
  </si>
  <si>
    <t>010101-EQU</t>
  </si>
  <si>
    <t>INVESTMENTS - EQUITIES</t>
  </si>
  <si>
    <t>010110-EQU</t>
  </si>
  <si>
    <t>UNREALISED APP/DEP - EQUITIES</t>
  </si>
  <si>
    <t>091100-OPT</t>
  </si>
  <si>
    <t>OPTIONS</t>
  </si>
  <si>
    <t>110014</t>
  </si>
  <si>
    <t>HDFC BANK REDEMPTION ACCOUNT</t>
  </si>
  <si>
    <t>110031</t>
  </si>
  <si>
    <t>HDFC BANK DIVIDEND ACCOUNT</t>
  </si>
  <si>
    <t>110047</t>
  </si>
  <si>
    <t>HDFC BANK CBLO ACCOUNT</t>
  </si>
  <si>
    <t>110049</t>
  </si>
  <si>
    <t>DEUTSCHE BANK EXPENSE ACCOUNT</t>
  </si>
  <si>
    <t>110052</t>
  </si>
  <si>
    <t>HDFC BANK BROKERAGE ACCOUNT</t>
  </si>
  <si>
    <t>110055</t>
  </si>
  <si>
    <t>HDFC BANK CURRENT ACCOUNT</t>
  </si>
  <si>
    <t>110074</t>
  </si>
  <si>
    <t>HDFC BANK COLLECTION ACCOUNT</t>
  </si>
  <si>
    <t>110079</t>
  </si>
  <si>
    <t>ICICI BANK COLLECTION ACCOUNT</t>
  </si>
  <si>
    <t>HDFC BANK</t>
  </si>
  <si>
    <t>SETTLEMENT RECEIVABLE</t>
  </si>
  <si>
    <t>110700-NCD</t>
  </si>
  <si>
    <t>REDEMPTION RECEIVABLE - DEBENTURES</t>
  </si>
  <si>
    <t>RECEIVABLE - UNITS SUBSCRIPTION</t>
  </si>
  <si>
    <t>111000-EQU</t>
  </si>
  <si>
    <t>DIVIDEND RECEIVABLE - EQUITIES</t>
  </si>
  <si>
    <t>111500-NCD</t>
  </si>
  <si>
    <t>INTEREST ACCRUED/NOT DUE - DEBENTURES</t>
  </si>
  <si>
    <t>112000</t>
  </si>
  <si>
    <t>AMC RECEIVABLE / PAYABLE</t>
  </si>
  <si>
    <t>112020</t>
  </si>
  <si>
    <t>MTM FUNDING ACCOUNT</t>
  </si>
  <si>
    <t>PAYABLE - UNITS REDEMPTION</t>
  </si>
  <si>
    <t>211008</t>
  </si>
  <si>
    <t>REPURCHASE WARRANTS PAYABLE</t>
  </si>
  <si>
    <t>211010</t>
  </si>
  <si>
    <t>UNCLAIMED DIVIDEND LIABILITY ACCOUNT</t>
  </si>
  <si>
    <t>211020</t>
  </si>
  <si>
    <t>PAYABLE - AUDIT FEES</t>
  </si>
  <si>
    <t>211024</t>
  </si>
  <si>
    <t>PAYABLE - LOAD AMOUNT</t>
  </si>
  <si>
    <t>211026</t>
  </si>
  <si>
    <t>PAYABLE - OTHER LIABILITY</t>
  </si>
  <si>
    <t>211028</t>
  </si>
  <si>
    <t>PAYABLE - OTHERS (STALE CHQS.)</t>
  </si>
  <si>
    <t>211032</t>
  </si>
  <si>
    <t>PAYABLE - SCHEME EXPENSES</t>
  </si>
  <si>
    <t>211035</t>
  </si>
  <si>
    <t>PAYABLE - TDS ON EXPENSES</t>
  </si>
  <si>
    <t>211038</t>
  </si>
  <si>
    <t>PAYABLE - BROKERAGE FEES - SPECIAL</t>
  </si>
  <si>
    <t>PAYABLE - MANAGEMENT FEES</t>
  </si>
  <si>
    <t>PAYABLE - BROKERAGE ON TRADES</t>
  </si>
  <si>
    <t>STT PAYABLE ON UNIT REDEMPTIONS</t>
  </si>
  <si>
    <t>PAYABLE - OTHER FEES</t>
  </si>
  <si>
    <t>TDS PAYABLE ON UNIT REDEMPTIONS - NRI</t>
  </si>
  <si>
    <t>PAYABLE - SERVICE TAX</t>
  </si>
  <si>
    <t>RECEIVABLE - SWITCH IN</t>
  </si>
  <si>
    <t>PAYABLE - SWITCH OUT</t>
  </si>
  <si>
    <t>310100-RD</t>
  </si>
  <si>
    <t>UNIT CAPITAL - REGULAR DIV</t>
  </si>
  <si>
    <t>310100-RG</t>
  </si>
  <si>
    <t>UNIT CAPITAL - REGULAR GROWTH</t>
  </si>
  <si>
    <t>310110-RD</t>
  </si>
  <si>
    <t>UPR - REGULAR DIV</t>
  </si>
  <si>
    <t>310110-RG</t>
  </si>
  <si>
    <t>UPR - REGULAR GROWTH</t>
  </si>
  <si>
    <t>310120-RD</t>
  </si>
  <si>
    <t>INCOME EQR - REGULAR DIV</t>
  </si>
  <si>
    <t>310120-RG</t>
  </si>
  <si>
    <t>INCOME EQR - REGULAR GROWTH</t>
  </si>
  <si>
    <t>RESERVES &amp; SURPLUS</t>
  </si>
  <si>
    <t>500000-EQU</t>
  </si>
  <si>
    <t>UNREALISED GAIN/LOSS - EQUITIES</t>
  </si>
  <si>
    <t>610102-EQU</t>
  </si>
  <si>
    <t>DIVIDEND INCOME - EQUITIES</t>
  </si>
  <si>
    <t>610401-NCD</t>
  </si>
  <si>
    <t>INTEREST INCOME - DEBENTURES</t>
  </si>
  <si>
    <t>610403-REPO</t>
  </si>
  <si>
    <t>INTEREST INCOME - REPO TRANSACTIONS</t>
  </si>
  <si>
    <t>611000-EQU</t>
  </si>
  <si>
    <t>PROFIT ON SALE - EQUITIES</t>
  </si>
  <si>
    <t>REALISED GAIN/LOSS ON FUTURES</t>
  </si>
  <si>
    <t>611500-CD</t>
  </si>
  <si>
    <t>AMORTISATION INCOME - CERTIFICATE OF DEPOSIT</t>
  </si>
  <si>
    <t>810000</t>
  </si>
  <si>
    <t>BROKERAGE - FUTURES</t>
  </si>
  <si>
    <t>810010-EQU</t>
  </si>
  <si>
    <t>LOSS ON SALE - EQUITIES</t>
  </si>
  <si>
    <t>810020-CD</t>
  </si>
  <si>
    <t>INTER-SCHEME LOSS - CERTIFICATE OF DEPOSITS</t>
  </si>
  <si>
    <t>810020-NCD</t>
  </si>
  <si>
    <t>INTER-SCHEME LOSS - DEBENTURES</t>
  </si>
  <si>
    <t>MANAGEMENT FEES</t>
  </si>
  <si>
    <t>OTHER FEES</t>
  </si>
  <si>
    <t>810701</t>
  </si>
  <si>
    <t>SERVICE TAX - MANAGEMENT FEES</t>
  </si>
  <si>
    <t>816003</t>
  </si>
  <si>
    <t>R&amp;T - DATA PROCESSING FEES</t>
  </si>
  <si>
    <t>816007</t>
  </si>
  <si>
    <t>ADVERTISING &amp; PUBLICITY EXPENSES</t>
  </si>
  <si>
    <t>816008</t>
  </si>
  <si>
    <t>CUSTODIAN FEE</t>
  </si>
  <si>
    <t>816012</t>
  </si>
  <si>
    <t>PRINTING EXPENSES</t>
  </si>
  <si>
    <t>816013</t>
  </si>
  <si>
    <t>POSTAGE &amp; COURIER CHARGES</t>
  </si>
  <si>
    <t>816015</t>
  </si>
  <si>
    <t>PROFESSIONAL SERVICES</t>
  </si>
  <si>
    <t>816016</t>
  </si>
  <si>
    <t>FUND MARKETING EXPENSE</t>
  </si>
  <si>
    <t>816017</t>
  </si>
  <si>
    <t>BUSINESS PROMOTION</t>
  </si>
  <si>
    <t>816021</t>
  </si>
  <si>
    <t>TRUSTEE FEES</t>
  </si>
  <si>
    <t>816022</t>
  </si>
  <si>
    <t>SERVICE TAX - TRUSTEE FEES</t>
  </si>
  <si>
    <t>816030</t>
  </si>
  <si>
    <t>INSURANCE PREMIUM</t>
  </si>
  <si>
    <t>816033</t>
  </si>
  <si>
    <t>SEBI ANNUAL FEES EXPENSE</t>
  </si>
  <si>
    <t>816034</t>
  </si>
  <si>
    <t>BANK CHARGES</t>
  </si>
  <si>
    <t>816037</t>
  </si>
  <si>
    <t>CDS TRANSFER FEE</t>
  </si>
  <si>
    <t>816039</t>
  </si>
  <si>
    <t>KYC CHARGES</t>
  </si>
  <si>
    <t>110000</t>
  </si>
  <si>
    <t>DEUTSCHE BANK OPERATIVE ACCOUNT</t>
  </si>
  <si>
    <t>110010</t>
  </si>
  <si>
    <t>CITIBANK POOL REDEMPTION ACCOUNT</t>
  </si>
  <si>
    <t>110065</t>
  </si>
  <si>
    <t>AXIS BANK COLLECTION ACCOUNT</t>
  </si>
  <si>
    <t>111500-FCD</t>
  </si>
  <si>
    <t>INTEREST ACCRUED/NOT DUE - FULLY CONVERTIBLE BONDS</t>
  </si>
  <si>
    <t>111500-GSEC</t>
  </si>
  <si>
    <t>INTEREST ACCRUED/NOT DUE - GOVERNMENT SECURITIES</t>
  </si>
  <si>
    <t>112012</t>
  </si>
  <si>
    <t>RECEIVABLE - OTHERS</t>
  </si>
  <si>
    <t>SETTLEMENT PAYABLE</t>
  </si>
  <si>
    <t>620004</t>
  </si>
  <si>
    <t>MISCELLEANOUS INCOME</t>
  </si>
  <si>
    <t>816001</t>
  </si>
  <si>
    <t>BROKERAGE FEES - R&amp;T</t>
  </si>
  <si>
    <t>010101-CD</t>
  </si>
  <si>
    <t>INVESTMENTS - CERTIFICATE OF DEPOSITS</t>
  </si>
  <si>
    <t>010101-CPM</t>
  </si>
  <si>
    <t>INVESTMENTS - COMMERCIAL PAPER</t>
  </si>
  <si>
    <t>010110-CD</t>
  </si>
  <si>
    <t>UNREALISED APP/DEP - CERTIFICATE OF DEPOSITS</t>
  </si>
  <si>
    <t>010110-CPM</t>
  </si>
  <si>
    <t>UNREALISED APP/DEP - COMMERCIAL PAPERS</t>
  </si>
  <si>
    <t>080100-REPO</t>
  </si>
  <si>
    <t>INVESTMENTS - REPO TRANSACTIONS</t>
  </si>
  <si>
    <t>111502-REPO</t>
  </si>
  <si>
    <t>INTEREST RECEIVABLE - REPO TRANSACTIONS</t>
  </si>
  <si>
    <t>111600-CD</t>
  </si>
  <si>
    <t>AMORTISATION RECEIVABLE - CERTIFICATE OF DEPOSIT</t>
  </si>
  <si>
    <t>111600-CPM</t>
  </si>
  <si>
    <t>AMORTISATION RECEIVABLE - COMMERCIAL PAPER</t>
  </si>
  <si>
    <t>500000-CD</t>
  </si>
  <si>
    <t>UNREALISED GAIN/LOSS - CERTIFICATE OF DEPOSITS</t>
  </si>
  <si>
    <t>500000-CPM</t>
  </si>
  <si>
    <t>UNREALISED GAIN/LOSS - COMMERCIAL PAPERS</t>
  </si>
  <si>
    <t>611500-CPM</t>
  </si>
  <si>
    <t>AMORTISATION INCOME - COMMERCIAL PAPER</t>
  </si>
  <si>
    <t>810300-RD</t>
  </si>
  <si>
    <t>MANAGEMENT FEES - REGULAR DIV</t>
  </si>
  <si>
    <t>810300-RG</t>
  </si>
  <si>
    <t>MANAGEMENT FEES - REGULAR GROWTH</t>
  </si>
  <si>
    <t>810325-RD</t>
  </si>
  <si>
    <t>OTHER FEES - REGULAR DIV</t>
  </si>
  <si>
    <t>810325-RG</t>
  </si>
  <si>
    <t>OTHER FEES - REGULAR GROWTH</t>
  </si>
  <si>
    <t>211002</t>
  </si>
  <si>
    <t>EXPENSE ALLOCATION - LIABILITY ACCOUNT</t>
  </si>
  <si>
    <t>611010-CPM</t>
  </si>
  <si>
    <t>INTER-SCHEME PROFIT - COMMERCIAL PAPER</t>
  </si>
  <si>
    <t>810020-CPM</t>
  </si>
  <si>
    <t>INTER-SCHEME LOSS - COMMERCIAL PAPER</t>
  </si>
  <si>
    <t>816000</t>
  </si>
  <si>
    <t>EXPENSE ALLOCATION ACCOUNT</t>
  </si>
  <si>
    <t>010101-NCD</t>
  </si>
  <si>
    <t>INVESTMENTS - DEBENTURES</t>
  </si>
  <si>
    <t>010101-ZCB</t>
  </si>
  <si>
    <t>INVESTMENTS - ZERO COUPON BOND</t>
  </si>
  <si>
    <t>010110-NCD</t>
  </si>
  <si>
    <t>UNREALISED APP/DEP - DEBENTURES</t>
  </si>
  <si>
    <t>010110-ZCB</t>
  </si>
  <si>
    <t>UNREALISED APP/DEP - ZERO COUPON BOND</t>
  </si>
  <si>
    <t>111600-ZCB</t>
  </si>
  <si>
    <t>AMORTISATION RECEIVABLE - ZERO COUPON BOND</t>
  </si>
  <si>
    <t>112021</t>
  </si>
  <si>
    <t>ADVANCE AGAINST EXPENSES</t>
  </si>
  <si>
    <t>310100-IG</t>
  </si>
  <si>
    <t>UNIT CAPITAL - INST. GROWTH</t>
  </si>
  <si>
    <t>500000-NCD</t>
  </si>
  <si>
    <t>UNREALISED GAIN/LOSS - DEBENTURES</t>
  </si>
  <si>
    <t>500000-ZCB</t>
  </si>
  <si>
    <t>UNREALISED GAIN/LOSS - ZERO COUPON BOND</t>
  </si>
  <si>
    <t>611000-CPM</t>
  </si>
  <si>
    <t>PROFIT ON SALE - COMMERCIAL PAPER</t>
  </si>
  <si>
    <t>611010-CD</t>
  </si>
  <si>
    <t>INTER-SCHEME PROFIT - CERTIFICATE OF DEPOSITS</t>
  </si>
  <si>
    <t>611500-ZCB</t>
  </si>
  <si>
    <t>AMORTISATION INCOME - ZERO COUPON BOND</t>
  </si>
  <si>
    <t>810010-CPM</t>
  </si>
  <si>
    <t>LOSS ON SALE - COMMERCIAL PAPER</t>
  </si>
  <si>
    <t>810300-IG</t>
  </si>
  <si>
    <t>MANAGEMENT FEES - INST. GROWTH</t>
  </si>
  <si>
    <t>810325-IG</t>
  </si>
  <si>
    <t>OTHER FEES - INST. GROWTH</t>
  </si>
  <si>
    <t>211014</t>
  </si>
  <si>
    <t>PAYABLE - UNITS DIVIDEND TAX</t>
  </si>
  <si>
    <t>DIVIDEND DISTRIBUTION PAYABLE</t>
  </si>
  <si>
    <t>310201-RD</t>
  </si>
  <si>
    <t>DIV DISTRIBUTION - REGULAR DIV</t>
  </si>
  <si>
    <t>310202-RD</t>
  </si>
  <si>
    <t>DDT - REGULAR DIV</t>
  </si>
  <si>
    <t>610401-FRN</t>
  </si>
  <si>
    <t>INTEREST INCOME - FLOATING RATE NOTES</t>
  </si>
  <si>
    <t>610401-SFD</t>
  </si>
  <si>
    <t>INTEREST INCOME - FIXED DEPOSITS</t>
  </si>
  <si>
    <t>620005</t>
  </si>
  <si>
    <t>INTEREST INCOME - OTHERS</t>
  </si>
  <si>
    <t>810010-CD</t>
  </si>
  <si>
    <t>LOSS ON SALE - CERTIFICATE OF DEPOSITS</t>
  </si>
  <si>
    <t>211023</t>
  </si>
  <si>
    <t>PAYABLE - CUSTODIAN FEE - CUSTODY</t>
  </si>
  <si>
    <t>110067</t>
  </si>
  <si>
    <t>CITIBANK COLLECTION ACCOUNT</t>
  </si>
  <si>
    <t>310100-RB</t>
  </si>
  <si>
    <t>UNIT CAPITAL - REGULAR BONUS</t>
  </si>
  <si>
    <t>310110-RB</t>
  </si>
  <si>
    <t>UPR - REGULAR BONUS</t>
  </si>
  <si>
    <t>310120-RB</t>
  </si>
  <si>
    <t>INCOME EQR - REGULAR BONUS</t>
  </si>
  <si>
    <t>110063</t>
  </si>
  <si>
    <t>ABN AMRO BANK COLLECTION ACCOUNT</t>
  </si>
  <si>
    <t>110085</t>
  </si>
  <si>
    <t>STANDARD CHARTERED BANK COLLECTION ACCOUNT</t>
  </si>
  <si>
    <t>111500-FRN</t>
  </si>
  <si>
    <t>INTEREST ACCRUED/NOT DUE - FLOATING RATE NOTES</t>
  </si>
  <si>
    <t>112011</t>
  </si>
  <si>
    <t>RECEIVABLE - OTHER INCOME</t>
  </si>
  <si>
    <t>INTER FUND DUES - PAYABLE/RECEIVABLE</t>
  </si>
  <si>
    <t>310100-ID</t>
  </si>
  <si>
    <t>UNIT CAPITAL - INST. DIV</t>
  </si>
  <si>
    <t>310100-SD</t>
  </si>
  <si>
    <t>UNIT CAPITAL - SUPER INSTITUTIONAL DIV</t>
  </si>
  <si>
    <t>310100-SG</t>
  </si>
  <si>
    <t>UNIT CAPITAL - SUPER INSTITUTIONAL GROWTH</t>
  </si>
  <si>
    <t>310100-SW</t>
  </si>
  <si>
    <t>UNIT CAPITAL - SUPER INSTITUTIONAL WEEKLY DIV</t>
  </si>
  <si>
    <t>310110-ID</t>
  </si>
  <si>
    <t>UPR - INST. DIV</t>
  </si>
  <si>
    <t>310110-IG</t>
  </si>
  <si>
    <t>UPR - INST. GROWTH</t>
  </si>
  <si>
    <t>310110-SD</t>
  </si>
  <si>
    <t>UPR - SUPER INSTITUTIONAL DIV</t>
  </si>
  <si>
    <t>310110-SG</t>
  </si>
  <si>
    <t>UPR - SUPER INSTITUTIONAL GROWTH</t>
  </si>
  <si>
    <t>310110-SW</t>
  </si>
  <si>
    <t>UPR - SUPER INSTITUTIONAL WEEKLY DIV</t>
  </si>
  <si>
    <t>310120-ID</t>
  </si>
  <si>
    <t>INCOME EQR - INST. DIV</t>
  </si>
  <si>
    <t>310120-IG</t>
  </si>
  <si>
    <t>INCOME EQR - INST. GROWTH</t>
  </si>
  <si>
    <t>310120-SIDD</t>
  </si>
  <si>
    <t>INCOME EQR - SUPER INST. DAILY DIV</t>
  </si>
  <si>
    <t>310120-SIG</t>
  </si>
  <si>
    <t>INCOME EQR - SUPER INST. GROWTH</t>
  </si>
  <si>
    <t>310201-ID</t>
  </si>
  <si>
    <t>DIV DISTRIBUTION - INST. DIV</t>
  </si>
  <si>
    <t>310201-SD</t>
  </si>
  <si>
    <t>DIV DISTRIBUTION - SUPER INSTITUTIONAL DIV</t>
  </si>
  <si>
    <t>310201-SW</t>
  </si>
  <si>
    <t>DIV DISTRIBUTION - SUPER INSTITUTIONAL WEEKLY DIV</t>
  </si>
  <si>
    <t>310202-ID</t>
  </si>
  <si>
    <t>DDT - INST. DIV</t>
  </si>
  <si>
    <t>310202-SD</t>
  </si>
  <si>
    <t>DDT - SUPER INSTITUTIONAL DIV</t>
  </si>
  <si>
    <t>310202-SW</t>
  </si>
  <si>
    <t>DDT - SUPER INSTITUTIONAL WEEKLY DIV</t>
  </si>
  <si>
    <t>611000-CD</t>
  </si>
  <si>
    <t>PROFIT ON SALE - CERTIFICATE OF DEPOSITS</t>
  </si>
  <si>
    <t>611000-NCD</t>
  </si>
  <si>
    <t>PROFIT ON SALE - DEBENTURES</t>
  </si>
  <si>
    <t>810010-NCD</t>
  </si>
  <si>
    <t>LOSS ON SALE - DEBENTURES</t>
  </si>
  <si>
    <t>810300-SG</t>
  </si>
  <si>
    <t>MANAGEMENT FEES - SUPER INSTITUTIONAL GROWTH</t>
  </si>
  <si>
    <t>810325-ID</t>
  </si>
  <si>
    <t>OTHER FEES - INST. DIV</t>
  </si>
  <si>
    <t>810325-SD</t>
  </si>
  <si>
    <t>OTHER FEES - SUPER INSTITUTIONAL DIV</t>
  </si>
  <si>
    <t>810325-SG</t>
  </si>
  <si>
    <t>OTHER FEES - SUPER INSTITUTIONAL GROWTH</t>
  </si>
  <si>
    <t>810325-SW</t>
  </si>
  <si>
    <t>OTHER FEES - SUPER INSTITUTIONAL WEEKLY DIV</t>
  </si>
  <si>
    <t>110071</t>
  </si>
  <si>
    <t>DEUTSCHE BANK COLLECTION ACCOUNT</t>
  </si>
  <si>
    <t>112002</t>
  </si>
  <si>
    <t>INITIAL MARGIN - CCIL</t>
  </si>
  <si>
    <t>310100-IW</t>
  </si>
  <si>
    <t>UNIT CAPITAL - INSTITUTIONAL WEEKLY DIV</t>
  </si>
  <si>
    <t>310100-RW</t>
  </si>
  <si>
    <t>UNIT CAPITAL - REGULAR WEEKLY DIV</t>
  </si>
  <si>
    <t>310110-IW</t>
  </si>
  <si>
    <t>UPR - INSTITUTIONAL WEEKLY DIV</t>
  </si>
  <si>
    <t>310110-RW</t>
  </si>
  <si>
    <t>UPR - REGULAR WEEKLY DIV</t>
  </si>
  <si>
    <t>310120-IW</t>
  </si>
  <si>
    <t>INCOME EQR - INST. WEEKLY DIV</t>
  </si>
  <si>
    <t>310120-RW</t>
  </si>
  <si>
    <t>INCOME EQR - REGULAR WEEKLY DIV</t>
  </si>
  <si>
    <t>310120-SIWD</t>
  </si>
  <si>
    <t>INCOME EQR - SUPER INST. WEEKLY DIV</t>
  </si>
  <si>
    <t>310201-IW</t>
  </si>
  <si>
    <t>DIV DISTRIBUTION - INSTITUTIONAL WEEKLY DIV</t>
  </si>
  <si>
    <t>310201-RW</t>
  </si>
  <si>
    <t>DIV DISTRIBUTION - REGULAR WEEKLY DIV</t>
  </si>
  <si>
    <t>310202-IW</t>
  </si>
  <si>
    <t>DDT - INSTITUTIONAL WEEKLY DIV</t>
  </si>
  <si>
    <t>310202-RW</t>
  </si>
  <si>
    <t>DDT - REGULAR WEEKLY DIV</t>
  </si>
  <si>
    <t>610401-PTC</t>
  </si>
  <si>
    <t>INTEREST INCOME - PTC</t>
  </si>
  <si>
    <t>611010-NCD</t>
  </si>
  <si>
    <t>INTER-SCHEME PROFIT - DEBENTURES</t>
  </si>
  <si>
    <t>810010-PTC</t>
  </si>
  <si>
    <t>LOSS ON SALE - PTC</t>
  </si>
  <si>
    <t>810325-IW</t>
  </si>
  <si>
    <t>OTHER FEES - INSTITUTIONAL WEEKLY DIV</t>
  </si>
  <si>
    <t>810325-RW</t>
  </si>
  <si>
    <t>OTHER FEES - REGULAR WEEKLY DIV</t>
  </si>
  <si>
    <t>010101-ETF-G</t>
  </si>
  <si>
    <t>INVESTMENTS - ETF-GOLD</t>
  </si>
  <si>
    <t>010101-ETF-O</t>
  </si>
  <si>
    <t>INVESTMENTS - ETF-OTHERS</t>
  </si>
  <si>
    <t>010101-FRN</t>
  </si>
  <si>
    <t>INVESTMENTS - FLOATING RATE NOTES</t>
  </si>
  <si>
    <t>010110-ETF-O</t>
  </si>
  <si>
    <t>UNREALISED APP/DEP - ETF-OTHERS</t>
  </si>
  <si>
    <t>010110-FRN</t>
  </si>
  <si>
    <t>UNREALISED APP/DEP - FLOATING RATE NOTES</t>
  </si>
  <si>
    <t>112005</t>
  </si>
  <si>
    <t>INITIAL MARGIN - F&amp;O</t>
  </si>
  <si>
    <t>500000-ETF-O</t>
  </si>
  <si>
    <t>UNREALISED GAIN/LOSS - ETF-OTHERS</t>
  </si>
  <si>
    <t>500000-FRN</t>
  </si>
  <si>
    <t>UNREALISED GAIN/LOSS - FLOATING RATE NOTES</t>
  </si>
  <si>
    <t>610401-GSEC</t>
  </si>
  <si>
    <t>INTEREST INCOME - GOVERNMENT SECURITIES</t>
  </si>
  <si>
    <t>611000-GSEC</t>
  </si>
  <si>
    <t>PROFIT ON SALE - GOVERNMENT SECURITIES</t>
  </si>
  <si>
    <t>810010-GSEC</t>
  </si>
  <si>
    <t>LOSS ON SALE - GOVERNMENT SECURITIES</t>
  </si>
  <si>
    <t>010101-MFU</t>
  </si>
  <si>
    <t>INVESTMENTS - MUTUAL FUND UNITS</t>
  </si>
  <si>
    <t>010110-MFU</t>
  </si>
  <si>
    <t>UNREALISED APP/DEP - MUTUAL FUND UNITS</t>
  </si>
  <si>
    <t>110001</t>
  </si>
  <si>
    <t>RESERVE BANK OF INDIA OPERATIVE ACCOUNT</t>
  </si>
  <si>
    <t>110700-SFD</t>
  </si>
  <si>
    <t>REDEMPTION RECEIVABLE - FIXED DEPOSITS</t>
  </si>
  <si>
    <t>111000-PRF</t>
  </si>
  <si>
    <t>DIVIDEND RECEIVABLE - PREFERENCE SHARES</t>
  </si>
  <si>
    <t>211006</t>
  </si>
  <si>
    <t>PROVISION FOR DOUBTFUL INVESTMENT</t>
  </si>
  <si>
    <t>500000-MFU</t>
  </si>
  <si>
    <t>UNREALISED GAIN/LOSS - MUTUAL FUND UNITS</t>
  </si>
  <si>
    <t>611000-MFU</t>
  </si>
  <si>
    <t>PROFIT ON SALE - MUTUAL FUND UNITS</t>
  </si>
  <si>
    <t>810020-FRN</t>
  </si>
  <si>
    <t>INTER-SCHEME LOSS - FLOATING RATE NOTES</t>
  </si>
  <si>
    <t>Mapping</t>
  </si>
  <si>
    <t>Concatenate</t>
  </si>
  <si>
    <t>Net Assets</t>
  </si>
  <si>
    <t>TAURUS NIFTY INDEX FUND</t>
  </si>
  <si>
    <t>TAURUS SHORT TERM INCOME FUND</t>
  </si>
  <si>
    <t>TAURUS MIP ADVANTAGE</t>
  </si>
  <si>
    <r>
      <t xml:space="preserve">For </t>
    </r>
    <r>
      <rPr>
        <b/>
        <sz val="11"/>
        <rFont val="Arial"/>
        <family val="2"/>
      </rPr>
      <t>Taurus Investment Trust Company Limited</t>
    </r>
  </si>
  <si>
    <r>
      <t xml:space="preserve">For </t>
    </r>
    <r>
      <rPr>
        <b/>
        <sz val="11"/>
        <rFont val="Arial"/>
        <family val="2"/>
      </rPr>
      <t>Taurus Asset  Management  Company  Limited</t>
    </r>
  </si>
  <si>
    <t>FM91A</t>
  </si>
  <si>
    <t>TDI</t>
  </si>
  <si>
    <t>FM91B</t>
  </si>
  <si>
    <t>Growth</t>
  </si>
  <si>
    <t>Scheme_Code</t>
  </si>
  <si>
    <t>Account</t>
  </si>
  <si>
    <t>Description</t>
  </si>
  <si>
    <t>Op_Debit</t>
  </si>
  <si>
    <t>Op_Credit</t>
  </si>
  <si>
    <t>Mov_Debit</t>
  </si>
  <si>
    <t>Mov_Credit</t>
  </si>
  <si>
    <t>Cl_Debit</t>
  </si>
  <si>
    <t>Cl_Credit</t>
  </si>
  <si>
    <t>110122</t>
  </si>
  <si>
    <t>UNCLAIMED REDEMPTION BANK ACCOUNT</t>
  </si>
  <si>
    <t>110156</t>
  </si>
  <si>
    <t>HDFC BANK EXPENSE ACCOUNT</t>
  </si>
  <si>
    <t>FUTURES MTM RECEIVABLE/PAYABLE</t>
  </si>
  <si>
    <t>111800-EQU</t>
  </si>
  <si>
    <t>APPL PENDING ALLOT - EQUITIES</t>
  </si>
  <si>
    <t>113300-FUT</t>
  </si>
  <si>
    <t>ASSETS -  FUTURES AND OPTIONS</t>
  </si>
  <si>
    <t>MTM ON FUTURES</t>
  </si>
  <si>
    <t>816005</t>
  </si>
  <si>
    <t>AUDIT FEES</t>
  </si>
  <si>
    <t>816036</t>
  </si>
  <si>
    <t>CCIL CHARGES</t>
  </si>
  <si>
    <t>816042</t>
  </si>
  <si>
    <t>TRANSACTION FEES</t>
  </si>
  <si>
    <t>110700-CD</t>
  </si>
  <si>
    <t>REDEMPTION RECEIVABLE - CERTIFICATE OF DEPOSIT</t>
  </si>
  <si>
    <t>110700-CPM</t>
  </si>
  <si>
    <t>REDEMPTION RECEIVABLE - COMMERCIAL PAPER</t>
  </si>
  <si>
    <t>FM120S2</t>
  </si>
  <si>
    <t>FM367C</t>
  </si>
  <si>
    <t>FM370D</t>
  </si>
  <si>
    <t>FM91E</t>
  </si>
  <si>
    <t>111501-NCD</t>
  </si>
  <si>
    <t>INTEREST ACCRUED AND DUE - DEBENTURES</t>
  </si>
  <si>
    <t>810020-ZCB</t>
  </si>
  <si>
    <t>INTER-SCHEME LOSS - ZERO COUPON BOND</t>
  </si>
  <si>
    <t>211056</t>
  </si>
  <si>
    <t>PAYABLE - LOAD (UPTO 31.07.09)</t>
  </si>
  <si>
    <t>010101-SFD</t>
  </si>
  <si>
    <t>INVESTMENTS - FIXED DEPOSITS</t>
  </si>
  <si>
    <t>110081</t>
  </si>
  <si>
    <t>IDBI BANK COLLECTION ACCOUNT</t>
  </si>
  <si>
    <t>111500-SFD</t>
  </si>
  <si>
    <t>INTEREST ACCRUED/NOT DUE - FIXED DEPOSITS</t>
  </si>
  <si>
    <t>111501-SFD</t>
  </si>
  <si>
    <t>INTEREST ACCRUED AND DUE - FIXED DEPOSITS</t>
  </si>
  <si>
    <t>211047</t>
  </si>
  <si>
    <t>BORROWINGS</t>
  </si>
  <si>
    <t>611200-NCD</t>
  </si>
  <si>
    <t>GAIN ON REDEMPTION - DEBENTURES</t>
  </si>
  <si>
    <t>611500-CBL</t>
  </si>
  <si>
    <t>AMORTISATION INCOME - CBLO</t>
  </si>
  <si>
    <t>810011-NCD</t>
  </si>
  <si>
    <t>LOSS ON REDEMPTION - DEBENTURES</t>
  </si>
  <si>
    <t>010101-PTC</t>
  </si>
  <si>
    <t>INVESTMENTS - PTC</t>
  </si>
  <si>
    <t>010110-PTC</t>
  </si>
  <si>
    <t>UNREALISED APP/DEP - PTC</t>
  </si>
  <si>
    <t>110164</t>
  </si>
  <si>
    <t>CORPORATION BANK COLLECTION ACCOUNT</t>
  </si>
  <si>
    <t>110700-ZCB</t>
  </si>
  <si>
    <t>REDEMPTION RECEIVABLE - ZERO COUPON BOND</t>
  </si>
  <si>
    <t>111500-PTC</t>
  </si>
  <si>
    <t>INTEREST ACCRUED/NOT DUE - PTC</t>
  </si>
  <si>
    <t>500000-PTC</t>
  </si>
  <si>
    <t>UNREALISED GAIN/LOSS - PTC</t>
  </si>
  <si>
    <t>010101-GSEC</t>
  </si>
  <si>
    <t>INVESTMENTS - GOVERNMENT SECURITIES</t>
  </si>
  <si>
    <t>010110-GSEC</t>
  </si>
  <si>
    <t>UNREALISED APP/DEP - GOVERNMENT SECURITIES</t>
  </si>
  <si>
    <t>111501-FRN</t>
  </si>
  <si>
    <t>INTEREST ACCRUED AND DUE - FLOATING RATE NOTES</t>
  </si>
  <si>
    <t>111501-GSEC</t>
  </si>
  <si>
    <t>INTEREST ACCRUED AND DUE - GOVERNMENT SECURITIES</t>
  </si>
  <si>
    <t>500000-GSEC</t>
  </si>
  <si>
    <t>UNREALISED GAIN/LOSS - GOVERNMENT SECURITIES</t>
  </si>
  <si>
    <t>611000-ETF-O</t>
  </si>
  <si>
    <t>PROFIT ON SALE - ETF-OTHERS</t>
  </si>
  <si>
    <t>620002</t>
  </si>
  <si>
    <t>LOAD INCOME ACCOUNT</t>
  </si>
  <si>
    <t>815001</t>
  </si>
  <si>
    <t>DOUBTFUL DEBT EXPENSE ACCOUNT</t>
  </si>
  <si>
    <t>Nifty Index Fund</t>
  </si>
  <si>
    <t>Closing Net</t>
  </si>
  <si>
    <t>Movement Net</t>
  </si>
  <si>
    <t>X</t>
  </si>
  <si>
    <t>FM370G</t>
  </si>
  <si>
    <t>FM91H</t>
  </si>
  <si>
    <t>FM91I</t>
  </si>
  <si>
    <t>FM91J</t>
  </si>
  <si>
    <t>FM91F</t>
  </si>
  <si>
    <t>UNCLAIMED REDEMPTION ACCOUNT</t>
  </si>
  <si>
    <t>010101-CBL</t>
  </si>
  <si>
    <t>INVESTMENTS - CBLO</t>
  </si>
  <si>
    <t>110700-CBL</t>
  </si>
  <si>
    <t>REDEMPTION RECEIVABLE - CBLO</t>
  </si>
  <si>
    <t>111600-CBL</t>
  </si>
  <si>
    <t>AMORTISATION RECEIVABLE - CBLO</t>
  </si>
  <si>
    <t>KOTAK MAHINDRA BANK COLLECTION ACCOUNT</t>
  </si>
  <si>
    <t>STATE BANK OF INDIA COLLECTION ACCOUNT</t>
  </si>
  <si>
    <t>010101-TBL</t>
  </si>
  <si>
    <t>INVESTMENTS - TREASURY BILLS</t>
  </si>
  <si>
    <t>010110-TBL</t>
  </si>
  <si>
    <t>UNREALISED APP/DEP - TREASURY BILLS</t>
  </si>
  <si>
    <t>INDUSIND BANK COLLECTION ACCOUNT</t>
  </si>
  <si>
    <t>111600-TBL</t>
  </si>
  <si>
    <t>AMORTISATION RECEIVABLE - TREASURY BILL</t>
  </si>
  <si>
    <t>500000-TBL</t>
  </si>
  <si>
    <t>UNREALISED GAIN/LOSS - TREASURY BILLS</t>
  </si>
  <si>
    <t>611010-PTC</t>
  </si>
  <si>
    <t>INTER-SCHEME PROFIT - PTC</t>
  </si>
  <si>
    <t>611010-ZCB</t>
  </si>
  <si>
    <t>INTER-SCHEME PROFIT - ZERO COUPON BOND</t>
  </si>
  <si>
    <t>611500-TBL</t>
  </si>
  <si>
    <t>AMORTISATION INCOME - TREASURY BILL</t>
  </si>
  <si>
    <t>INDUSIND BANK DIVIDEND ACCOUNT</t>
  </si>
  <si>
    <t>Net</t>
  </si>
  <si>
    <t>Do Not Delete</t>
  </si>
  <si>
    <t>Scheme Code</t>
  </si>
  <si>
    <t>Plan Code</t>
  </si>
  <si>
    <t>Name</t>
  </si>
  <si>
    <t>Date</t>
  </si>
  <si>
    <t>Net Asset value</t>
  </si>
  <si>
    <t>Units Outstanding</t>
  </si>
  <si>
    <t>NAV Per Unit</t>
  </si>
  <si>
    <t>BOI92-RG</t>
  </si>
  <si>
    <t>RETAIL GROWTH</t>
  </si>
  <si>
    <t>BOI92-RD</t>
  </si>
  <si>
    <t>RETAIL DIVIDEND</t>
  </si>
  <si>
    <t>DSF-RG</t>
  </si>
  <si>
    <t>DSF-RD</t>
  </si>
  <si>
    <t>TAURUS FMP 367 DAYS SERIES-C</t>
  </si>
  <si>
    <t>FM367C-RG</t>
  </si>
  <si>
    <t>FM367C-RD</t>
  </si>
  <si>
    <t>TAURUS FMP 370 DAYS SERIES-D</t>
  </si>
  <si>
    <t>FM370D-RG</t>
  </si>
  <si>
    <t>FM370D-RD</t>
  </si>
  <si>
    <t>TAURUS FMP 370 DAYS SERIES-G</t>
  </si>
  <si>
    <t>FM370G-RG</t>
  </si>
  <si>
    <t>FM370G-RD</t>
  </si>
  <si>
    <t>TAURUS FMP 91 DAYS SERIES-I</t>
  </si>
  <si>
    <t>FM91I-RD</t>
  </si>
  <si>
    <t>FM91I-RG</t>
  </si>
  <si>
    <t>TAURUS FMP 91 DAYS SERIES-J</t>
  </si>
  <si>
    <t>FM91J-RD</t>
  </si>
  <si>
    <t>FM91J-RG</t>
  </si>
  <si>
    <t>LBF-RD</t>
  </si>
  <si>
    <t>LBF-RG</t>
  </si>
  <si>
    <t>TAURUS GILT FUND</t>
  </si>
  <si>
    <t>LGF-RG</t>
  </si>
  <si>
    <t>LGF-RD</t>
  </si>
  <si>
    <t>LTS-RD</t>
  </si>
  <si>
    <t>LTS-RG</t>
  </si>
  <si>
    <t>TAURUS DYNAMIC INCOME FUND</t>
  </si>
  <si>
    <t>TDI-RD</t>
  </si>
  <si>
    <t>TDI-RG</t>
  </si>
  <si>
    <t>TEF-RG</t>
  </si>
  <si>
    <t>TEF-RD</t>
  </si>
  <si>
    <t>TEF-RB</t>
  </si>
  <si>
    <t>RETAIL BONUS</t>
  </si>
  <si>
    <t>TIT-RG</t>
  </si>
  <si>
    <t>TIT-RD</t>
  </si>
  <si>
    <t>TLF-SG</t>
  </si>
  <si>
    <t>SUPER INSTITUTIONAL GROWTH</t>
  </si>
  <si>
    <t>TLF-SD</t>
  </si>
  <si>
    <t>SUPER INSTITUTIONAL DIVIDEND</t>
  </si>
  <si>
    <t>TLF-SW</t>
  </si>
  <si>
    <t>TLF-IG</t>
  </si>
  <si>
    <t>INSTITUTIONAL GROWTH</t>
  </si>
  <si>
    <t>TLF-ID</t>
  </si>
  <si>
    <t>INSTITUTIONAL DIVIDEND</t>
  </si>
  <si>
    <t>TLF-RG</t>
  </si>
  <si>
    <t>TLF-RD</t>
  </si>
  <si>
    <t>TLFPLUS-SD</t>
  </si>
  <si>
    <t>TLFPLUS-SG</t>
  </si>
  <si>
    <t>TLFPLUS-SW</t>
  </si>
  <si>
    <t>SUPER INSTITUTIONAL WEEKLY DIVIDEND</t>
  </si>
  <si>
    <t>TLFPLUS-ID</t>
  </si>
  <si>
    <t>TLFPLUS-RD</t>
  </si>
  <si>
    <t>TLFPLUS-IG</t>
  </si>
  <si>
    <t>TLFPLUS-RG</t>
  </si>
  <si>
    <t>TLFPLUS-RW</t>
  </si>
  <si>
    <t>RETAIL WEEKLY DIVIDEND</t>
  </si>
  <si>
    <t>TLFPLUS-IW</t>
  </si>
  <si>
    <t>INSTITUTIONAL WEEKLY DIVIDEND</t>
  </si>
  <si>
    <t>TMIPADV-RD</t>
  </si>
  <si>
    <t>TMIPADV-RG</t>
  </si>
  <si>
    <t>TNIF-RG</t>
  </si>
  <si>
    <t>TNIF-RD</t>
  </si>
  <si>
    <t>TSS-RG</t>
  </si>
  <si>
    <t>TSS-RD</t>
  </si>
  <si>
    <t>Spool NAV History Report from Fund Figures</t>
  </si>
  <si>
    <t>NA</t>
  </si>
  <si>
    <t>Equity</t>
  </si>
  <si>
    <t>Debt</t>
  </si>
  <si>
    <t>611200-CD</t>
  </si>
  <si>
    <t>CBLO CHARGES</t>
  </si>
  <si>
    <t>REIMBURSEMENT FROM AMC (INCOME)</t>
  </si>
  <si>
    <t>ING VYSYA COLLECTION ACCOUNT</t>
  </si>
  <si>
    <t>YES BANK COLLECTION ACCOUNT</t>
  </si>
  <si>
    <t>GAIN ON REDEMPTION - CERTIFICATE OF DEPOSIT</t>
  </si>
  <si>
    <t>Average net Assets</t>
  </si>
  <si>
    <t>No Of days</t>
  </si>
  <si>
    <t>Taurus Bonanza Fund</t>
  </si>
  <si>
    <r>
      <t>Trustee Fees</t>
    </r>
    <r>
      <rPr>
        <sz val="11"/>
        <color indexed="9"/>
        <rFont val="Arial"/>
        <family val="2"/>
      </rPr>
      <t xml:space="preserve"> #</t>
    </r>
  </si>
  <si>
    <t>Management fees considered</t>
  </si>
  <si>
    <t xml:space="preserve">Management fees Excl. ETF </t>
  </si>
  <si>
    <t>Difference</t>
  </si>
  <si>
    <t>FM91K</t>
  </si>
  <si>
    <t>FM91L</t>
  </si>
  <si>
    <t>TQI2</t>
  </si>
  <si>
    <t>FM91N</t>
  </si>
  <si>
    <t>FM397O</t>
  </si>
  <si>
    <t>FM369P</t>
  </si>
  <si>
    <t>FM91Q</t>
  </si>
  <si>
    <t>FM91R</t>
  </si>
  <si>
    <t>FM370M</t>
  </si>
  <si>
    <t>810020-GSEC</t>
  </si>
  <si>
    <t>110700-PTC</t>
  </si>
  <si>
    <t>810011-PTC</t>
  </si>
  <si>
    <t>810300-ID</t>
  </si>
  <si>
    <t>810300-SD</t>
  </si>
  <si>
    <t>810300-SW</t>
  </si>
  <si>
    <t>810020-TBL</t>
  </si>
  <si>
    <t>810300-IW</t>
  </si>
  <si>
    <t>810300-RW</t>
  </si>
  <si>
    <t>611010-GSEC</t>
  </si>
  <si>
    <t>PAYABLE - BROKERAGE FEES - R&amp;T</t>
  </si>
  <si>
    <t>TRANSACTION CHARGES PAYABLE - UNIT CAPITAL</t>
  </si>
  <si>
    <t>SERVICE TAX ON MANAGEMENT FEES</t>
  </si>
  <si>
    <t>HSBC BANK COLLECTION ACCOUNT</t>
  </si>
  <si>
    <t>RBS BANK COLLECTION ACCOUNT</t>
  </si>
  <si>
    <t>PAYABLE - TRANSACTION CHARGES</t>
  </si>
  <si>
    <t>INTER-SCHEME LOSS - GOVERNMENT SECURITIES</t>
  </si>
  <si>
    <t>REDEMPTION RECEIVABLE - PTC</t>
  </si>
  <si>
    <t>LOSS ON REDEMPTION - PTC</t>
  </si>
  <si>
    <t>MANAGEMENT FEES - INST. DIV</t>
  </si>
  <si>
    <t>MANAGEMENT FEES - SUPER INSTITUTIONAL DIV</t>
  </si>
  <si>
    <t>MANAGEMENT FEES - SUPER INSTITUTIONAL WEEKLY DIV</t>
  </si>
  <si>
    <t>INTER-SCHEME LOSS - TREASURY BILLS</t>
  </si>
  <si>
    <t>MANAGEMENT FEES - INSTITUTIONAL WEEKLY DIV</t>
  </si>
  <si>
    <t>MANAGEMENT FEES - REGULAR WEEKLY DIV</t>
  </si>
  <si>
    <t>INTER-SCHEME PROFIT - GOVERNMENT SECURITIES</t>
  </si>
  <si>
    <t>TAURUS FMP 369 DAYS- SERIES P</t>
  </si>
  <si>
    <t>FM369P-RG</t>
  </si>
  <si>
    <t>FM369P-RD</t>
  </si>
  <si>
    <t>TAURUS FMP 370 DAYS SERIES-M</t>
  </si>
  <si>
    <t>FM370M-RG</t>
  </si>
  <si>
    <t>FM370M-RD</t>
  </si>
  <si>
    <t>FM397O-RG</t>
  </si>
  <si>
    <t>TAURUS FMP 397 DAYS- SERIES O</t>
  </si>
  <si>
    <t>FM397O-RD</t>
  </si>
  <si>
    <t>TAURUS FMP 91 DAYS- SERIES N</t>
  </si>
  <si>
    <t>FM91N-RD</t>
  </si>
  <si>
    <t>FM91N-RG</t>
  </si>
  <si>
    <t>TAURUS FMP 91 DAYS- SERIES Q</t>
  </si>
  <si>
    <t>FM91Q-RD</t>
  </si>
  <si>
    <t>FM91Q-RG</t>
  </si>
  <si>
    <t>TAURUS FMP 91 DAYS- SERIES R</t>
  </si>
  <si>
    <t>FM91R-RD</t>
  </si>
  <si>
    <t>FM91R-RG</t>
  </si>
  <si>
    <t>TQI2-RD</t>
  </si>
  <si>
    <t>TQI2-RG</t>
  </si>
  <si>
    <t>AMC</t>
  </si>
  <si>
    <t>Scheme_Name</t>
  </si>
  <si>
    <t>TAURUS</t>
  </si>
  <si>
    <t>TAURUS FMP120 DAYS SERIES-2</t>
  </si>
  <si>
    <t>TAURUS FMP 370 DAYS SERIES-3</t>
  </si>
  <si>
    <t>TAURUS FMP 91 DAYS SERIES-A</t>
  </si>
  <si>
    <t>TAURUS FMP 91 DAYS SERIES-B</t>
  </si>
  <si>
    <t>TAURUS FMP 91 DAYS SERIES-E</t>
  </si>
  <si>
    <t>TAURUS FMP 91 DAYS SERIES-F</t>
  </si>
  <si>
    <t>TAURUS FMP 91 DAYS SERIES-H</t>
  </si>
  <si>
    <t>TAURUS FMP 91 DAYS SERIES-K</t>
  </si>
  <si>
    <t>TAURUS FMP 91 DAYS SERIES-L</t>
  </si>
  <si>
    <t>TAURUS FMP 15 MONTH SERIES-1</t>
  </si>
  <si>
    <t>TAURUS FMP 385 DAYS SERIES-1</t>
  </si>
  <si>
    <t>TAURUS QUARTERLY INTERVAL FUND–SERIES 2</t>
  </si>
  <si>
    <t>concatenate</t>
  </si>
  <si>
    <t>NET</t>
  </si>
  <si>
    <t>NET IN CRORES</t>
  </si>
  <si>
    <t>AVERAGE</t>
  </si>
  <si>
    <t>NAV at the end of the period ++</t>
  </si>
  <si>
    <t>++</t>
  </si>
  <si>
    <t>Dynamic Income Fund</t>
  </si>
  <si>
    <t>EDELWEISS SECURITIES LTD</t>
  </si>
  <si>
    <t>ESS DEE ALUMINIUM LTD</t>
  </si>
  <si>
    <t>HERO MOTOCORP LTD</t>
  </si>
  <si>
    <t>TAURUS MIP ADVANTAGE FUND</t>
  </si>
  <si>
    <t>HINDALCO INDUSTRIES LTD</t>
  </si>
  <si>
    <t>INDIABULLS FINANCIAL SERVICES LTD</t>
  </si>
  <si>
    <t>INDIABULLS HOUSING FINANCE LTD</t>
  </si>
  <si>
    <t>INFRASTRUCTURE DEVELOPMENT FINANCE COMPANY LTD</t>
  </si>
  <si>
    <t>LIC HOUSING FINANCE LTD</t>
  </si>
  <si>
    <t>MARUTI SUZUKI INDIA LTD</t>
  </si>
  <si>
    <t>SHRIRAM TRANSPORT FINANCE CO LTD</t>
  </si>
  <si>
    <t>SHRIRAM EQUIPMENT FINANCE COMPANY LTD</t>
  </si>
  <si>
    <t>SINTEX INDUSTRIES LTD</t>
  </si>
  <si>
    <t>ULTRATECH CEMENT LTD</t>
  </si>
  <si>
    <t>During the half year, none of the schemes undertook any underwriting obligations with respect to any issue of any securities of any company.</t>
  </si>
  <si>
    <t>None of the schemes of Taurus Mutual Fund have any deferred revenue expenditure.</t>
  </si>
  <si>
    <t>FMP</t>
  </si>
  <si>
    <t>FM374S</t>
  </si>
  <si>
    <t>FM369U</t>
  </si>
  <si>
    <t>FM91T</t>
  </si>
  <si>
    <t>TBFS</t>
  </si>
  <si>
    <t>FM374S-RG</t>
  </si>
  <si>
    <t>FM374S-RD</t>
  </si>
  <si>
    <t>FM91T-RG</t>
  </si>
  <si>
    <t>FM91T-RD</t>
  </si>
  <si>
    <t>TBFS-RG</t>
  </si>
  <si>
    <t>TBFS-RD</t>
  </si>
  <si>
    <t>FM369U-RG</t>
  </si>
  <si>
    <t>FM369U-RD</t>
  </si>
  <si>
    <t>SERVICE TAX CREDIT ACCOUNT</t>
  </si>
  <si>
    <t>FMP 397 Days Series O</t>
  </si>
  <si>
    <t>April 01, 2012 -to- September 30, 2012</t>
  </si>
  <si>
    <t>110700-TBL</t>
  </si>
  <si>
    <t>REDEMPTION RECEIVABLE - TREASURY BILLS</t>
  </si>
  <si>
    <t>TAURUS FMP 369 DAYS SERIES U</t>
  </si>
  <si>
    <t>TAURUS FMP 374 DAYS SERIES S</t>
  </si>
  <si>
    <t>TAURUS FMP 91 DAYS SERIES-T</t>
  </si>
  <si>
    <t>TAURUS BANKING &amp; FINANCIAL SERVICES FUND</t>
  </si>
  <si>
    <r>
      <t>Other income</t>
    </r>
    <r>
      <rPr>
        <sz val="11"/>
        <color indexed="9"/>
        <rFont val="Arial"/>
        <family val="2"/>
      </rPr>
      <t xml:space="preserve">  @</t>
    </r>
  </si>
  <si>
    <t>Scheme Launched during the current half year period, hence opening values have not been shown.</t>
  </si>
  <si>
    <t>Compounded Annualised Yield/Returns are based on the Net Asset Value of Growth Plan of the respective Scheme.</t>
  </si>
  <si>
    <t>Scheme matured during the current half year period.</t>
  </si>
  <si>
    <t>Amount less than Rs. 0.005 Crore.</t>
  </si>
  <si>
    <t>Taurus Gilt Fund</t>
  </si>
  <si>
    <t>Aggregate cost of acquisition during the period ended September 30, 2012 (Rupees in Lakhs)</t>
  </si>
  <si>
    <t>Outstanding as on September 30, 2012 (Rupees in Lakhs)</t>
  </si>
  <si>
    <t>TAURUS FMP 180 DAYS SERIES 1</t>
  </si>
  <si>
    <t>FINANCIAL TECHNOLOGIES INDIA LTD</t>
  </si>
  <si>
    <t>TAURUS QUARTERLY INTERVAL FUND SERIES 2</t>
  </si>
  <si>
    <t>(subsidiary of INDIABULLS FINANCIAL SERVICES LTD)</t>
  </si>
  <si>
    <t>SHREE CEMENT LTD</t>
  </si>
  <si>
    <t>(subsidiary of SHRIRAM TRANSPORT FINANCE CO LTD)</t>
  </si>
  <si>
    <t>TATA GLOBAL BEVERAGES LTD</t>
  </si>
  <si>
    <t>NAV at the beginning of the half year period ^</t>
  </si>
  <si>
    <t>^</t>
  </si>
  <si>
    <t>September 30, 2012 being a non-business day for all schemes other than Liquid, the NAV p.u. have been provided as of September 30, 2012 for Liquid scheme and as of September 28, 2012 for the other schemes.</t>
  </si>
  <si>
    <t>CIPLA LTD</t>
  </si>
  <si>
    <t>IFCI FACTORS LTD</t>
  </si>
  <si>
    <t>(subsidiary of IFCI LTD)</t>
  </si>
  <si>
    <t>UNAUDITED HALF YEARLY  FINANCIAL RESULTS FOR THE PERIOD ENDED MARCH 31, 2013</t>
  </si>
  <si>
    <t>Notes to Half Yearly Unaudited Financial Results for the period ended March 31, 2013:</t>
  </si>
  <si>
    <t>The details of holdings over 25% of NAV in any scheme / plan as on March 31, 2013 are as follows:</t>
  </si>
  <si>
    <t>None of the schemes of Taurus Mutual Fund did any borrowings of more than 10% of net assets during the half year period ended on March 31, 2013.</t>
  </si>
  <si>
    <t>None of the schemes of Taurus Mutual Fund declared any bonus during the half year period ended on March 31, 2013.</t>
  </si>
  <si>
    <t>The abridged unaudited results for the half year ended March 31, 2013 are available on our website www.taurusmutualfund.com</t>
  </si>
  <si>
    <t>October 01, 2012 -to- March 31, 2013</t>
  </si>
  <si>
    <t>Brokerage paid to associates/related parties/group companies of Sponsor/AMC for the half year ended March 31, 2013</t>
  </si>
  <si>
    <t>Direct Growth</t>
  </si>
  <si>
    <t>Direct Dividend</t>
  </si>
  <si>
    <t>Direct Bonus</t>
  </si>
  <si>
    <t>Direct Weekly Dividend</t>
  </si>
  <si>
    <t xml:space="preserve">Institutional Direct Growth </t>
  </si>
  <si>
    <t>Institutional Direct Dividend</t>
  </si>
  <si>
    <t>Institutional Direct Bonus</t>
  </si>
  <si>
    <t>Institutional Direct Weekly Dividend</t>
  </si>
  <si>
    <t xml:space="preserve">Super Institutional Institutional Direct Growth </t>
  </si>
  <si>
    <t>Super Institutional Institutional Direct Dividend</t>
  </si>
  <si>
    <t>Super Institutional Institutional Direct Bonus</t>
  </si>
  <si>
    <t>Super Institutional Institutional Direct Weekly Dividend</t>
  </si>
  <si>
    <t>FM369X</t>
  </si>
  <si>
    <t>TAURUS FMP 369 DAYS SERIES X</t>
  </si>
  <si>
    <t>FMP 369 Days Series P##</t>
  </si>
  <si>
    <t>FMP 370 Days Series M ##</t>
  </si>
  <si>
    <t>FM366Y</t>
  </si>
  <si>
    <t>FMP 366 Days Series Y **</t>
  </si>
  <si>
    <t>FM377Z</t>
  </si>
  <si>
    <t>FMP 377 Days Series Z **</t>
  </si>
  <si>
    <t>PAYABLE - SERVICE TAX ON MANAGEMENT FEES</t>
  </si>
  <si>
    <t>PAYABLE - SERVICE TAX ON LOAD</t>
  </si>
  <si>
    <t>INVESTOR EDUCATION FUND LIABILITY ACCOUNT</t>
  </si>
  <si>
    <t>PAYABLE - INVESTOR EDUCATION FUND</t>
  </si>
  <si>
    <t>310100-ZD</t>
  </si>
  <si>
    <t>UNIT CAPITAL - DIRECT DIVIDEND</t>
  </si>
  <si>
    <t>310100-ZG</t>
  </si>
  <si>
    <t>UNIT CAPITAL - DIRECT GROWTH</t>
  </si>
  <si>
    <t>310110-ZD</t>
  </si>
  <si>
    <t>UPR - DIRECT DIVIDEND</t>
  </si>
  <si>
    <t>310110-ZG</t>
  </si>
  <si>
    <t>UPR - DIRECT GROWTH</t>
  </si>
  <si>
    <t>310120-ZD</t>
  </si>
  <si>
    <t>INCOME EQR - DIRECT DIVIDEND</t>
  </si>
  <si>
    <t>310120-ZG</t>
  </si>
  <si>
    <t>INCOME EQR - DIRECT GROWTH</t>
  </si>
  <si>
    <t>INVESTOR PROTECTION FUND EXPENSE</t>
  </si>
  <si>
    <t>INVESTOR EDUCATION FUND EXPENSE</t>
  </si>
  <si>
    <t>310201-ZD</t>
  </si>
  <si>
    <t>DIV DISTRIBUTION - DIRECT DIVIDEND</t>
  </si>
  <si>
    <t>310202-ZD</t>
  </si>
  <si>
    <t>DDT - DIRECT DIVIDEND</t>
  </si>
  <si>
    <t>111600-NCD</t>
  </si>
  <si>
    <t>AMORTISATION RECEIVABLE - DEBENTURES</t>
  </si>
  <si>
    <t>111600-FRN</t>
  </si>
  <si>
    <t>AMORTISATION RECEIVABLE - FLOATING RATE NOTES</t>
  </si>
  <si>
    <t>111600-GSEC</t>
  </si>
  <si>
    <t>AMORTISATION RECEIVABLE - GOVERNMENT SECURITIES</t>
  </si>
  <si>
    <t>611010-FRN</t>
  </si>
  <si>
    <t>INTER-SCHEME PROFIT - FLOATING RATE NOTES</t>
  </si>
  <si>
    <t>310100-ZW</t>
  </si>
  <si>
    <t>UNIT CAPITAL - DIRECT WEEKLY DIVIDEND</t>
  </si>
  <si>
    <t>310110-ZW</t>
  </si>
  <si>
    <t>UPR - DIRECT WEEKLY DIVIDEND</t>
  </si>
  <si>
    <t>310120-SID</t>
  </si>
  <si>
    <t>INCOME EQR - SUPER INST. DIV</t>
  </si>
  <si>
    <t>310120-ZW</t>
  </si>
  <si>
    <t>INCOME EQR - DIRECT WEEKLY DIVIDEND</t>
  </si>
  <si>
    <t>310201-ZW</t>
  </si>
  <si>
    <t>DIV DISTRIBUTION - DIRECT WEEKLY DIVIDEND</t>
  </si>
  <si>
    <t>310202-ZW</t>
  </si>
  <si>
    <t>DDT - DIRECT WEEKLY DIVIDEND</t>
  </si>
  <si>
    <t>810011-CD</t>
  </si>
  <si>
    <t>LOSS ON REDEMPTION - CERTIFICATE OF DEPOSIT</t>
  </si>
  <si>
    <t>810300-ZD</t>
  </si>
  <si>
    <t>MANAGEMENT FEES - DIRECT DIVIDEND</t>
  </si>
  <si>
    <t>810300-ZG</t>
  </si>
  <si>
    <t>MANAGEMENT FEES - DIRECT GROWTH</t>
  </si>
  <si>
    <t>810300-ZW</t>
  </si>
  <si>
    <t>MANAGEMENT FEES - DIRECT WEEKLY DIVIDEND</t>
  </si>
  <si>
    <t>810325-ZD</t>
  </si>
  <si>
    <t>OTHER FEES - DIRECT DIVIDEND</t>
  </si>
  <si>
    <t>810325-ZG</t>
  </si>
  <si>
    <t>OTHER FEES - DIRECT GROWTH</t>
  </si>
  <si>
    <t>810325-ZW</t>
  </si>
  <si>
    <t>OTHER FEES - DIRECT WEEKLY DIVIDEND</t>
  </si>
  <si>
    <t>310120-IWD</t>
  </si>
  <si>
    <t>TRIAL BALANCE REPORT FOR THE PERIOD 01 Oct 2012 to 31 Mar 2013</t>
  </si>
  <si>
    <t>BOI92-ZG</t>
  </si>
  <si>
    <t>DIRECT GROWTH</t>
  </si>
  <si>
    <t>BOI92-ZD</t>
  </si>
  <si>
    <t>DIRECT DIVIDEND</t>
  </si>
  <si>
    <t>DSF-ZG</t>
  </si>
  <si>
    <t>DSF-ZD</t>
  </si>
  <si>
    <t>TAURUS FMP 366 DAYS SERIES Y</t>
  </si>
  <si>
    <t>FM366Y-ZG</t>
  </si>
  <si>
    <t>FM366Y-RG</t>
  </si>
  <si>
    <t>FM366Y-ZD</t>
  </si>
  <si>
    <t>FM366Y-RD</t>
  </si>
  <si>
    <t>FM369X-ZG</t>
  </si>
  <si>
    <t>FM369X-RG</t>
  </si>
  <si>
    <t>FM369X-ZD</t>
  </si>
  <si>
    <t>FM369X-RD</t>
  </si>
  <si>
    <t>TAURUS FMP 377 DAYS SERIES Z</t>
  </si>
  <si>
    <t>FM377Z-ZG</t>
  </si>
  <si>
    <t>FM377Z-RG</t>
  </si>
  <si>
    <t>FM377Z-ZD</t>
  </si>
  <si>
    <t>FM377Z-RD</t>
  </si>
  <si>
    <t>LBF-ZD</t>
  </si>
  <si>
    <t>LBF-ZG</t>
  </si>
  <si>
    <t>LGF-ZD</t>
  </si>
  <si>
    <t>LGF-ZG</t>
  </si>
  <si>
    <t>LTS-ZG</t>
  </si>
  <si>
    <t>LTS-ZD</t>
  </si>
  <si>
    <t>TBFS-ZG</t>
  </si>
  <si>
    <t>TBFS-ZD</t>
  </si>
  <si>
    <t>TDI-ZG</t>
  </si>
  <si>
    <t>TDI-ZD</t>
  </si>
  <si>
    <t>TEF-ZG</t>
  </si>
  <si>
    <t>TEF-ZD</t>
  </si>
  <si>
    <t>TEF-ZB</t>
  </si>
  <si>
    <t>DIRECT BONUS</t>
  </si>
  <si>
    <t>TIT-ZG</t>
  </si>
  <si>
    <t>TIT-ZD</t>
  </si>
  <si>
    <t>TLF-ZG</t>
  </si>
  <si>
    <t>TLF-ZD</t>
  </si>
  <si>
    <t>TLF-ZW</t>
  </si>
  <si>
    <t>DIRECT WEEKLY DIVIDEND</t>
  </si>
  <si>
    <t>TLFPLUS-ZD</t>
  </si>
  <si>
    <t>TLFPLUS-ZG</t>
  </si>
  <si>
    <t>TLFPLUS-ZW</t>
  </si>
  <si>
    <t>TMIPADV-ZG</t>
  </si>
  <si>
    <t>TMIPADV-ZD</t>
  </si>
  <si>
    <t>TNIF-ZD</t>
  </si>
  <si>
    <t>TNIF-ZG</t>
  </si>
  <si>
    <t>TSS-ZG</t>
  </si>
  <si>
    <t>TSS-ZD</t>
  </si>
  <si>
    <t>Super Institutional Institutional DIRECT GROWTH</t>
  </si>
  <si>
    <t>Super Institutional Institutional DIRECT DIVIDEND</t>
  </si>
  <si>
    <t>Super Institutional Institutional DIRECT WEEKLY DIVIDEND</t>
  </si>
  <si>
    <t>Super Institutional Institutional Direct Growth</t>
  </si>
  <si>
    <t>March 31, 2013 being a non-business day for all schemes other than Liquid, the NAV p.u. have been provided as of March 31, 2013 for Liquid scheme and as of March 28, 2013 for the other schemes.</t>
  </si>
  <si>
    <t>S&amp;P BSE 200</t>
  </si>
  <si>
    <t>S&amp;P BSE 100</t>
  </si>
  <si>
    <t>CNX NIFTY</t>
  </si>
  <si>
    <t>Direct Plan Dividend - Individual</t>
  </si>
  <si>
    <t>Direct Plan Dividend - Non Individual</t>
  </si>
  <si>
    <t>Direct Plan Weekly Dividend - Individual</t>
  </si>
  <si>
    <t>Direct Plan Weekly Dividend - Non Individual</t>
  </si>
  <si>
    <t>Direct Plan Daily Dividend - Individual</t>
  </si>
  <si>
    <t>Direct Plan Daily Dividend - Non Individual</t>
  </si>
  <si>
    <t>Commission paid to associates/related parties/group companies of sponsor/AMC for the half year ended March 31, 2013</t>
  </si>
  <si>
    <t>Total Income (5.1 to 5.5)</t>
  </si>
  <si>
    <t>Banking &amp; Financial Services Fund</t>
  </si>
  <si>
    <t>MIP Advantage</t>
  </si>
  <si>
    <t>Starshare</t>
  </si>
  <si>
    <t>Tax Shield</t>
  </si>
  <si>
    <t>FMP 374 Days Series S</t>
  </si>
  <si>
    <t>FMP 369 Days Series U</t>
  </si>
  <si>
    <t>FMP 369 Days Series X **</t>
  </si>
  <si>
    <t>CNX MIDCAP INDEX</t>
  </si>
  <si>
    <t xml:space="preserve">
CNX 500 SHARIAH </t>
  </si>
  <si>
    <t>75% -CRISIL MIP BLENDED FUND INDEX AND 25%-PRICE OF GOLD</t>
  </si>
  <si>
    <t>I-SEC COMPOSITE INDEX</t>
  </si>
  <si>
    <t>CRISIL SHORT TERM BOND FUND INDEX</t>
  </si>
  <si>
    <t>CRISIL COMPOSITE BOND FUND INDEX</t>
  </si>
  <si>
    <t>CRISIL LIQUID FUND INDEX</t>
  </si>
  <si>
    <t>S&amp;P BSE BANKEX</t>
  </si>
  <si>
    <r>
      <t xml:space="preserve">As at the end of the half year period, none of the schemes had an exposure to derivatives of more than 10% of the Net Assets. Disclosure of derivative positions pursuant to SEBI Circular no. CIR/IMD/DF/11/2010 dated August 18, 2010 is enclosed as </t>
    </r>
    <r>
      <rPr>
        <b/>
        <sz val="11"/>
        <rFont val="Arial"/>
        <family val="2"/>
      </rPr>
      <t>Annexure 3.</t>
    </r>
  </si>
  <si>
    <t>These results have been taken on record by the Trustees in their meeting held on April 26, 2013.</t>
  </si>
  <si>
    <t>April 26, 2013</t>
  </si>
  <si>
    <t>None of the schemes of Taurus Mutual Fund had any investments in foreign securities / ADRs / GDRs during the half year period ended on March 31, 2013.</t>
  </si>
  <si>
    <t>None of the schemes of Taurus Mutual Fund had any investments in repo transactions of corporate debt securities during the half year period ended on March 31, 2013.</t>
  </si>
  <si>
    <t>None of the schemes of Taurus Mutual Fund had any investments in credit default swaps during the half year period ended on March 31, 2013.</t>
  </si>
  <si>
    <t>Percentage of Management Fees to daily average net assets (Exclusive of Service Tax)</t>
  </si>
  <si>
    <t>Benchmark (Direct Plan)</t>
  </si>
  <si>
    <t>The direct plans are introduced in the scheme with effect from January 01, 2013. Hence since inception returns for direct plans are provided from that date.</t>
  </si>
  <si>
    <t>During the half year, as per SEBI circular no. Cir/IMD/DF/6/2012 dated February 28, 2012, there is change in the accounting policy in terms of valuation.</t>
  </si>
  <si>
    <t>(Rs.per unit)</t>
  </si>
  <si>
    <t>Amount less than Rs. 0.005 Crore</t>
  </si>
  <si>
    <t>Investments made by the schemes of Taurus Mutual Fund in Companies or their subsidiaries that have invested more than 5% of the net assets of any scheme</t>
  </si>
  <si>
    <t>Aggregate cost of acquisition during the period ended March 31, 2013 (Rupees in Lakhs)</t>
  </si>
  <si>
    <t>Outstanding as on March 31, 2013 (Rupees in Lakhs)</t>
  </si>
  <si>
    <t>Cipla Ltd</t>
  </si>
  <si>
    <t>Taurus Liquid Fund</t>
  </si>
  <si>
    <t>Emami Ltd</t>
  </si>
  <si>
    <t>Taurus Short Term Income Fund</t>
  </si>
  <si>
    <t>Ess Dee Aluminium Ltd</t>
  </si>
  <si>
    <t>Taurus Ultra Short Term Bond Fund</t>
  </si>
  <si>
    <t>Financial Technologies India Ltd</t>
  </si>
  <si>
    <t>Hero MotoCorp Ltd</t>
  </si>
  <si>
    <t>Taurus FMP 369 Days Series U</t>
  </si>
  <si>
    <t>Taurus FMP 374 Days Series S</t>
  </si>
  <si>
    <t>Hindalco Industries Ltd</t>
  </si>
  <si>
    <t>Taurus FMP 366 Days Series Y</t>
  </si>
  <si>
    <t>Taurus FMP 397 Days Series O</t>
  </si>
  <si>
    <t>Indiabulls Housing Finance Ltd</t>
  </si>
  <si>
    <t>IFCI Factors Ltd</t>
  </si>
  <si>
    <t>(Subsidiary of IFCI Ltd)</t>
  </si>
  <si>
    <t>JK Lakshmi Cement Ltd</t>
  </si>
  <si>
    <t>Taurus FMP 369 Days Series P</t>
  </si>
  <si>
    <t>Taurus Discovery Fund</t>
  </si>
  <si>
    <t>Taurus Taxshield</t>
  </si>
  <si>
    <t>Taurus MIP Advantage</t>
  </si>
  <si>
    <t>LIC Housing Finance Ltd</t>
  </si>
  <si>
    <t>Shree Cement Ltd</t>
  </si>
  <si>
    <t>Shriram Transport Finance Co Ltd</t>
  </si>
  <si>
    <t>Tata Global Beverages Ltd</t>
  </si>
  <si>
    <t>Tata Housing Development Co Ltd</t>
  </si>
  <si>
    <t>Portfolio disclosure for derivative positions.</t>
  </si>
  <si>
    <t>A</t>
  </si>
  <si>
    <t>Hedging Positions through Futures as on March 31, 2013</t>
  </si>
  <si>
    <t>Scheme Name</t>
  </si>
  <si>
    <t>Underlying</t>
  </si>
  <si>
    <t>Long / Short</t>
  </si>
  <si>
    <t>Futures Price when purchased</t>
  </si>
  <si>
    <t>Current price of the contract</t>
  </si>
  <si>
    <t>Margin maintained in Rs. Lakhs</t>
  </si>
  <si>
    <t>For the period ended March 31, 2013 details of hedging transactions through futures which have been squared off/expired are as under.</t>
  </si>
  <si>
    <t>Total Number of contracts where futures were bought</t>
  </si>
  <si>
    <t>Total Number of contracts where futures were sold</t>
  </si>
  <si>
    <t>Gross Notional Value of contracts where futures were bought (in Rs.)</t>
  </si>
  <si>
    <t>Gross Notional Value of contracts where futures were sold (in Rs.)</t>
  </si>
  <si>
    <t>Net Profit/(Loss) value on all contracts combined (in Rs.)</t>
  </si>
  <si>
    <t>B</t>
  </si>
  <si>
    <t>Other than Hedging Positions through Futures as on March 31, 2013</t>
  </si>
  <si>
    <t>Futures Price when purchased (Rs)</t>
  </si>
  <si>
    <t>Current price of the contract (Rs)</t>
  </si>
  <si>
    <t>Margin maintained (Rs. Lakhs)</t>
  </si>
  <si>
    <t>For the period ended March 31, 2013, details of non-hedging transactions through futures which have been squared off/expired are as under.</t>
  </si>
  <si>
    <t>Total Net Profit / ( Loss)</t>
  </si>
  <si>
    <t>C</t>
  </si>
  <si>
    <t>Hedging Positions through Put Options as on March 31, 2013</t>
  </si>
  <si>
    <t>Number of Contracts</t>
  </si>
  <si>
    <t>Option Price when purchased</t>
  </si>
  <si>
    <t>Current Option Price</t>
  </si>
  <si>
    <t>Total % age of existing assets hedged through put options - NIL</t>
  </si>
  <si>
    <t>For the period ended March 31, 2013, details of hedging transactions through options which have already been exercised/expired are as under.</t>
  </si>
  <si>
    <t>Total Number of contracts entered into</t>
  </si>
  <si>
    <t>Gross Notional Value of contracts (in Rs.)</t>
  </si>
  <si>
    <t>Net Profit/(Loss) value on all contracts ( in Rs.)</t>
  </si>
  <si>
    <t>D</t>
  </si>
  <si>
    <t>Other than Hedging Positions through Options as on March 31, 2013</t>
  </si>
  <si>
    <t>Call / put</t>
  </si>
  <si>
    <t>Number of contracts</t>
  </si>
  <si>
    <t>Current Price</t>
  </si>
  <si>
    <t>Total Exposure through options as a %age of net assets : NIL</t>
  </si>
  <si>
    <t>For the period ended March 31, 2013, details of non-hedging transactions through options which have already been exercised/expired are as under.</t>
  </si>
  <si>
    <t>E.</t>
  </si>
  <si>
    <t>Hedging Positions through swaps as on March 31, 2013 - NIL</t>
  </si>
  <si>
    <t>-</t>
  </si>
</sst>
</file>

<file path=xl/styles.xml><?xml version="1.0" encoding="utf-8"?>
<styleSheet xmlns="http://schemas.openxmlformats.org/spreadsheetml/2006/main">
  <numFmts count="21">
    <numFmt numFmtId="43" formatCode="_(* #,##0.00_);_(* \(#,##0.00\);_(* &quot;-&quot;??_);_(@_)"/>
    <numFmt numFmtId="164" formatCode="_ * #,##0.00_ ;_ * \-#,##0.00_ ;_ * &quot;-&quot;??_ ;_ @_ "/>
    <numFmt numFmtId="165" formatCode="&quot;£&quot;#,##0.00;[Red]\-&quot;£&quot;#,##0.00"/>
    <numFmt numFmtId="166" formatCode="_([$€-2]* #,##0.00_);_([$€-2]* \(#,##0.00\);_([$€-2]* \-??_)"/>
    <numFmt numFmtId="167" formatCode="_(* #,##0.00_);_(* \(#,##0.00\);_(* \-??_);_(@_)"/>
    <numFmt numFmtId="168" formatCode="_(* #,##0_);_(* \(#,##0\);_(* \-??_);_(@_)"/>
    <numFmt numFmtId="169" formatCode="_(* #,##0.0000_);_(* \(#,##0.0000\);_(* \-??_);_(@_)"/>
    <numFmt numFmtId="170" formatCode="_(* #,##0.00_);_(* \(#,##0.00\);_(* \-????_);_(@_)"/>
    <numFmt numFmtId="171" formatCode="_(* #,##0.0000_);_(* \(#,##0.0000\);_(* \-????_);_(@_)"/>
    <numFmt numFmtId="172" formatCode="d\ mmm\ yy"/>
    <numFmt numFmtId="173" formatCode="#,##0.00[$₮-450]"/>
    <numFmt numFmtId="174" formatCode="mm/yy"/>
    <numFmt numFmtId="175" formatCode="\£"/>
    <numFmt numFmtId="176" formatCode="#,##0.000"/>
    <numFmt numFmtId="177" formatCode="#,##0.0000"/>
    <numFmt numFmtId="178" formatCode="[$£-809]#,##0.00;\-[$£-809]#,##0.00"/>
    <numFmt numFmtId="179" formatCode="0.0000"/>
    <numFmt numFmtId="180" formatCode="0.0000_);\(0.0000\)"/>
    <numFmt numFmtId="181" formatCode="_(* #,##0.0_);_(* \(#,##0.0\);_(* \-??_);_(@_)"/>
    <numFmt numFmtId="182" formatCode="_ * #,##0_ ;_ * \-#,##0_ ;_ * &quot;-&quot;??_ ;_ @_ "/>
    <numFmt numFmtId="183" formatCode="_(* #,##0.00_);_(* \(#,##0.00\);_(* &quot;-&quot;_);_(@_)"/>
  </numFmts>
  <fonts count="49">
    <font>
      <sz val="10"/>
      <name val="Arial"/>
      <family val="2"/>
    </font>
    <font>
      <sz val="10"/>
      <color indexed="8"/>
      <name val="Arial"/>
      <family val="2"/>
    </font>
    <font>
      <b/>
      <sz val="11"/>
      <name val="Arial"/>
      <family val="2"/>
    </font>
    <font>
      <sz val="11"/>
      <name val="Arial"/>
      <family val="2"/>
    </font>
    <font>
      <b/>
      <sz val="10"/>
      <name val="Arial"/>
      <family val="2"/>
    </font>
    <font>
      <sz val="9"/>
      <name val="Arial"/>
      <family val="2"/>
    </font>
    <font>
      <b/>
      <sz val="9"/>
      <name val="Arial"/>
      <family val="2"/>
    </font>
    <font>
      <sz val="8"/>
      <name val="Arial"/>
      <family val="2"/>
    </font>
    <font>
      <sz val="10"/>
      <name val="Arial"/>
      <family val="2"/>
    </font>
    <font>
      <b/>
      <sz val="8"/>
      <color indexed="8"/>
      <name val="Arial"/>
      <family val="2"/>
    </font>
    <font>
      <sz val="11"/>
      <color indexed="8"/>
      <name val="Calibri"/>
      <family val="2"/>
    </font>
    <font>
      <sz val="11"/>
      <color indexed="9"/>
      <name val="Arial"/>
      <family val="2"/>
    </font>
    <font>
      <b/>
      <sz val="8"/>
      <name val="Arial"/>
      <family val="2"/>
    </font>
    <font>
      <b/>
      <sz val="9"/>
      <color indexed="72"/>
      <name val="Arial"/>
      <family val="2"/>
    </font>
    <font>
      <sz val="9"/>
      <color indexed="72"/>
      <name val="Arial"/>
      <family val="2"/>
    </font>
    <font>
      <sz val="9"/>
      <color indexed="81"/>
      <name val="Tahoma"/>
      <family val="2"/>
    </font>
    <font>
      <b/>
      <sz val="9"/>
      <color indexed="81"/>
      <name val="Tahoma"/>
      <family val="2"/>
    </font>
    <font>
      <sz val="9"/>
      <color indexed="72"/>
      <name val="Arial"/>
      <family val="2"/>
    </font>
    <font>
      <sz val="10"/>
      <color indexed="8"/>
      <name val="Arial"/>
      <family val="2"/>
    </font>
    <font>
      <b/>
      <sz val="18"/>
      <color indexed="56"/>
      <name val="Cambria"/>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b/>
      <sz val="10"/>
      <color indexed="8"/>
      <name val="Arial"/>
      <family val="2"/>
    </font>
    <font>
      <sz val="12"/>
      <color indexed="8"/>
      <name val="Calibri"/>
      <family val="2"/>
    </font>
    <font>
      <sz val="10"/>
      <color theme="1"/>
      <name val="Arial"/>
      <family val="2"/>
    </font>
    <font>
      <sz val="11"/>
      <color theme="1"/>
      <name val="Calibri"/>
      <family val="2"/>
      <scheme val="minor"/>
    </font>
    <font>
      <sz val="10"/>
      <color theme="1"/>
      <name val="Calibri"/>
      <family val="2"/>
      <scheme val="minor"/>
    </font>
    <font>
      <sz val="10"/>
      <color rgb="FFFF0000"/>
      <name val="Arial"/>
      <family val="2"/>
    </font>
    <font>
      <sz val="11"/>
      <color theme="1"/>
      <name val="Arial"/>
      <family val="2"/>
    </font>
    <font>
      <b/>
      <sz val="9"/>
      <color theme="1"/>
      <name val="Arial"/>
      <family val="2"/>
    </font>
    <font>
      <sz val="9"/>
      <color theme="1"/>
      <name val="Arial"/>
      <family val="2"/>
    </font>
    <font>
      <sz val="11"/>
      <color theme="0"/>
      <name val="Arial"/>
      <family val="2"/>
    </font>
    <font>
      <b/>
      <sz val="9"/>
      <color rgb="FFFF0000"/>
      <name val="Arial"/>
      <family val="2"/>
    </font>
    <font>
      <sz val="9"/>
      <color rgb="FFFF0000"/>
      <name val="Arial"/>
      <family val="2"/>
    </font>
    <font>
      <b/>
      <sz val="11"/>
      <color rgb="FFFF0000"/>
      <name val="Calibri"/>
      <family val="2"/>
    </font>
    <font>
      <b/>
      <sz val="10"/>
      <color rgb="FFFF000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7"/>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92D050"/>
        <bgColor indexed="64"/>
      </patternFill>
    </fill>
    <fill>
      <patternFill patternType="solid">
        <fgColor theme="5" tint="0.59999389629810485"/>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style="thin">
        <color indexed="0"/>
      </right>
      <top style="thin">
        <color indexed="0"/>
      </top>
      <bottom style="thin">
        <color indexed="0"/>
      </bottom>
      <diagonal/>
    </border>
    <border>
      <left/>
      <right/>
      <top style="thin">
        <color indexed="64"/>
      </top>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diagonal/>
    </border>
    <border>
      <left style="medium">
        <color indexed="8"/>
      </left>
      <right style="medium">
        <color indexed="8"/>
      </right>
      <top/>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thin">
        <color indexed="64"/>
      </top>
      <bottom style="thin">
        <color indexed="64"/>
      </bottom>
      <diagonal/>
    </border>
    <border>
      <left style="medium">
        <color indexed="8"/>
      </left>
      <right/>
      <top/>
      <bottom style="medium">
        <color indexed="8"/>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medium">
        <color indexed="64"/>
      </right>
      <top/>
      <bottom style="thin">
        <color theme="0" tint="-0.24994659260841701"/>
      </bottom>
      <diagonal/>
    </border>
    <border>
      <left style="medium">
        <color indexed="64"/>
      </left>
      <right style="thin">
        <color indexed="64"/>
      </right>
      <top style="thin">
        <color theme="0" tint="-0.24994659260841701"/>
      </top>
      <bottom/>
      <diagonal/>
    </border>
    <border>
      <left style="thin">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s>
  <cellStyleXfs count="76">
    <xf numFmtId="0" fontId="0" fillId="0" borderId="0"/>
    <xf numFmtId="0" fontId="8" fillId="0" borderId="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3" borderId="0" applyNumberFormat="0" applyBorder="0" applyAlignment="0" applyProtection="0"/>
    <xf numFmtId="0" fontId="23" fillId="20" borderId="1" applyNumberFormat="0" applyAlignment="0" applyProtection="0"/>
    <xf numFmtId="0" fontId="24" fillId="21" borderId="2" applyNumberFormat="0" applyAlignment="0" applyProtection="0"/>
    <xf numFmtId="167" fontId="8" fillId="0" borderId="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3" fontId="38" fillId="0" borderId="0" applyFont="0" applyFill="0" applyBorder="0" applyAlignment="0" applyProtection="0"/>
    <xf numFmtId="164" fontId="8" fillId="0" borderId="0" applyFont="0" applyFill="0" applyBorder="0" applyAlignment="0" applyProtection="0"/>
    <xf numFmtId="164" fontId="10" fillId="0" borderId="0" applyFont="0" applyFill="0" applyBorder="0" applyAlignment="0" applyProtection="0"/>
    <xf numFmtId="43" fontId="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43" fontId="38" fillId="0" borderId="0" applyFont="0" applyFill="0" applyBorder="0" applyAlignment="0" applyProtection="0"/>
    <xf numFmtId="0" fontId="8" fillId="0" borderId="0" applyNumberFormat="0" applyFill="0" applyBorder="0" applyProtection="0">
      <alignment horizontal="left"/>
    </xf>
    <xf numFmtId="0" fontId="8" fillId="0" borderId="0" applyNumberFormat="0" applyFill="0" applyBorder="0" applyAlignment="0" applyProtection="0"/>
    <xf numFmtId="0" fontId="8"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Protection="0">
      <alignment horizontal="left"/>
    </xf>
    <xf numFmtId="0" fontId="8" fillId="0" borderId="0" applyNumberFormat="0" applyFill="0" applyBorder="0" applyAlignment="0" applyProtection="0"/>
    <xf numFmtId="166" fontId="8" fillId="0" borderId="0" applyFill="0" applyBorder="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0" fillId="7" borderId="1" applyNumberFormat="0" applyAlignment="0" applyProtection="0"/>
    <xf numFmtId="0" fontId="31" fillId="0" borderId="6" applyNumberFormat="0" applyFill="0" applyAlignment="0" applyProtection="0"/>
    <xf numFmtId="0" fontId="32" fillId="22" borderId="0" applyNumberFormat="0" applyBorder="0" applyAlignment="0" applyProtection="0"/>
    <xf numFmtId="0" fontId="8" fillId="0" borderId="0" applyNumberFormat="0" applyFill="0" applyBorder="0" applyAlignment="0" applyProtection="0"/>
    <xf numFmtId="0" fontId="10" fillId="0" borderId="0"/>
    <xf numFmtId="0" fontId="38" fillId="0" borderId="0"/>
    <xf numFmtId="0" fontId="39" fillId="0" borderId="0"/>
    <xf numFmtId="0" fontId="38" fillId="0" borderId="0"/>
    <xf numFmtId="0" fontId="8" fillId="0" borderId="0"/>
    <xf numFmtId="0" fontId="8" fillId="0" borderId="0"/>
    <xf numFmtId="0" fontId="10" fillId="23" borderId="7" applyNumberFormat="0" applyFont="0" applyAlignment="0" applyProtection="0"/>
    <xf numFmtId="0" fontId="33" fillId="20" borderId="8" applyNumberFormat="0" applyAlignment="0" applyProtection="0"/>
    <xf numFmtId="9" fontId="8" fillId="0" borderId="0" applyFill="0" applyBorder="0" applyAlignment="0" applyProtection="0"/>
    <xf numFmtId="9" fontId="8" fillId="0" borderId="0" applyFont="0" applyFill="0" applyBorder="0" applyAlignment="0" applyProtection="0"/>
    <xf numFmtId="9" fontId="8" fillId="0" borderId="0" applyFill="0" applyBorder="0" applyAlignment="0" applyProtection="0"/>
    <xf numFmtId="9" fontId="8" fillId="0" borderId="0" applyFont="0" applyFill="0" applyBorder="0" applyAlignment="0" applyProtection="0"/>
    <xf numFmtId="0" fontId="8" fillId="0" borderId="0" applyNumberForma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34" fillId="0" borderId="0" applyNumberFormat="0" applyFill="0" applyBorder="0" applyAlignment="0" applyProtection="0"/>
  </cellStyleXfs>
  <cellXfs count="361">
    <xf numFmtId="0" fontId="0" fillId="0" borderId="0" xfId="0"/>
    <xf numFmtId="167" fontId="0" fillId="0" borderId="0" xfId="32" applyFont="1" applyFill="1" applyBorder="1" applyAlignment="1" applyProtection="1"/>
    <xf numFmtId="0" fontId="4" fillId="0" borderId="0" xfId="0" applyFont="1" applyFill="1" applyBorder="1"/>
    <xf numFmtId="0" fontId="3" fillId="0" borderId="0" xfId="0" applyFont="1" applyFill="1" applyBorder="1"/>
    <xf numFmtId="167" fontId="3" fillId="0" borderId="0" xfId="32" applyFont="1" applyFill="1" applyBorder="1" applyAlignment="1" applyProtection="1"/>
    <xf numFmtId="167" fontId="3" fillId="0" borderId="0" xfId="0" applyNumberFormat="1" applyFont="1" applyFill="1" applyBorder="1" applyAlignment="1">
      <alignment horizontal="right"/>
    </xf>
    <xf numFmtId="168" fontId="3" fillId="0" borderId="0" xfId="32" applyNumberFormat="1" applyFont="1" applyFill="1" applyBorder="1" applyAlignment="1" applyProtection="1">
      <alignment horizontal="right"/>
    </xf>
    <xf numFmtId="0" fontId="0" fillId="0" borderId="0" xfId="0" applyFont="1" applyFill="1" applyBorder="1"/>
    <xf numFmtId="0" fontId="3" fillId="0" borderId="0" xfId="0" applyFont="1" applyFill="1" applyBorder="1" applyAlignment="1"/>
    <xf numFmtId="4" fontId="3" fillId="0" borderId="0" xfId="0" applyNumberFormat="1" applyFont="1" applyFill="1" applyBorder="1" applyAlignment="1"/>
    <xf numFmtId="0" fontId="8" fillId="0" borderId="0" xfId="65"/>
    <xf numFmtId="0" fontId="4" fillId="0" borderId="0" xfId="65" applyFont="1"/>
    <xf numFmtId="0" fontId="4" fillId="0" borderId="0" xfId="65" applyFont="1" applyAlignment="1">
      <alignment horizontal="right"/>
    </xf>
    <xf numFmtId="0" fontId="4" fillId="0" borderId="0" xfId="65" applyFont="1" applyBorder="1"/>
    <xf numFmtId="0" fontId="4" fillId="0" borderId="10" xfId="64" applyFont="1" applyBorder="1" applyAlignment="1">
      <alignment horizontal="center" wrapText="1"/>
    </xf>
    <xf numFmtId="0" fontId="0" fillId="0" borderId="10" xfId="65" applyFont="1" applyBorder="1" applyAlignment="1">
      <alignment horizontal="center"/>
    </xf>
    <xf numFmtId="0" fontId="0" fillId="0" borderId="10" xfId="65" applyFont="1" applyBorder="1"/>
    <xf numFmtId="0" fontId="8" fillId="0" borderId="10" xfId="65" applyFill="1" applyBorder="1" applyAlignment="1">
      <alignment horizontal="center"/>
    </xf>
    <xf numFmtId="4" fontId="8" fillId="0" borderId="10" xfId="65" applyNumberFormat="1" applyBorder="1"/>
    <xf numFmtId="10" fontId="8" fillId="0" borderId="10" xfId="65" applyNumberFormat="1" applyBorder="1"/>
    <xf numFmtId="0" fontId="0" fillId="0" borderId="10" xfId="65" applyFont="1" applyBorder="1" applyAlignment="1">
      <alignment horizontal="left"/>
    </xf>
    <xf numFmtId="3" fontId="0" fillId="0" borderId="10" xfId="65" applyNumberFormat="1" applyFont="1" applyBorder="1"/>
    <xf numFmtId="0" fontId="0" fillId="0" borderId="0" xfId="65" applyFont="1"/>
    <xf numFmtId="174" fontId="8" fillId="0" borderId="0" xfId="65" applyNumberFormat="1"/>
    <xf numFmtId="174" fontId="0" fillId="0" borderId="0" xfId="65" applyNumberFormat="1" applyFont="1"/>
    <xf numFmtId="0" fontId="0" fillId="0" borderId="0" xfId="0" applyFont="1" applyFill="1"/>
    <xf numFmtId="0" fontId="0" fillId="0" borderId="0" xfId="0" applyFont="1" applyFill="1" applyProtection="1">
      <protection locked="0"/>
    </xf>
    <xf numFmtId="0" fontId="0" fillId="0" borderId="0" xfId="0" applyFont="1" applyFill="1" applyAlignment="1" applyProtection="1">
      <alignment horizontal="left"/>
      <protection locked="0"/>
    </xf>
    <xf numFmtId="0" fontId="4" fillId="0" borderId="0" xfId="0" applyFont="1" applyFill="1"/>
    <xf numFmtId="49" fontId="0" fillId="0" borderId="0" xfId="0" applyNumberFormat="1" applyFont="1" applyFill="1" applyAlignment="1">
      <alignment horizontal="left"/>
    </xf>
    <xf numFmtId="0" fontId="0" fillId="0" borderId="0" xfId="0" applyFill="1" applyAlignment="1" applyProtection="1">
      <alignment horizontal="left"/>
      <protection locked="0"/>
    </xf>
    <xf numFmtId="10" fontId="0" fillId="0" borderId="10" xfId="68" applyNumberFormat="1" applyFont="1" applyFill="1" applyBorder="1" applyAlignment="1" applyProtection="1">
      <alignment horizontal="center"/>
    </xf>
    <xf numFmtId="2" fontId="8" fillId="0" borderId="10" xfId="65" applyNumberFormat="1" applyBorder="1" applyAlignment="1">
      <alignment horizontal="center"/>
    </xf>
    <xf numFmtId="0" fontId="0" fillId="0" borderId="11" xfId="65" applyFont="1" applyBorder="1" applyAlignment="1">
      <alignment horizontal="center"/>
    </xf>
    <xf numFmtId="0" fontId="6" fillId="0" borderId="12" xfId="0" pivotButton="1" applyFont="1" applyBorder="1"/>
    <xf numFmtId="0" fontId="6" fillId="0" borderId="12" xfId="0" applyFont="1" applyBorder="1"/>
    <xf numFmtId="0" fontId="6" fillId="0" borderId="0" xfId="0" applyFont="1"/>
    <xf numFmtId="0" fontId="5" fillId="0" borderId="12" xfId="0" applyFont="1" applyBorder="1"/>
    <xf numFmtId="0" fontId="5" fillId="0" borderId="0" xfId="0" applyFont="1"/>
    <xf numFmtId="0" fontId="0" fillId="0" borderId="0" xfId="0" applyAlignment="1"/>
    <xf numFmtId="0" fontId="9" fillId="0" borderId="13" xfId="0" applyFont="1" applyBorder="1" applyAlignment="1">
      <alignment vertical="center"/>
    </xf>
    <xf numFmtId="0" fontId="4" fillId="0" borderId="0" xfId="0" applyFont="1" applyAlignment="1"/>
    <xf numFmtId="0" fontId="8" fillId="0" borderId="14" xfId="65" applyFont="1" applyBorder="1" applyAlignment="1">
      <alignment horizontal="center"/>
    </xf>
    <xf numFmtId="0" fontId="4" fillId="0" borderId="0" xfId="65" applyFont="1" applyFill="1"/>
    <xf numFmtId="4" fontId="0" fillId="0" borderId="0" xfId="0" applyNumberFormat="1" applyAlignment="1"/>
    <xf numFmtId="0" fontId="0" fillId="0" borderId="0" xfId="0" applyFill="1"/>
    <xf numFmtId="1" fontId="7" fillId="0" borderId="15" xfId="0" applyNumberFormat="1" applyFont="1" applyFill="1" applyBorder="1" applyAlignment="1">
      <alignment horizontal="left" vertical="center" wrapText="1"/>
    </xf>
    <xf numFmtId="4" fontId="7" fillId="0" borderId="15" xfId="0" applyNumberFormat="1" applyFont="1" applyFill="1" applyBorder="1" applyAlignment="1">
      <alignment horizontal="right" vertical="center" wrapText="1"/>
    </xf>
    <xf numFmtId="4" fontId="7" fillId="0" borderId="15" xfId="0" applyNumberFormat="1" applyFont="1" applyFill="1" applyBorder="1" applyAlignment="1">
      <alignment horizontal="right" vertical="center"/>
    </xf>
    <xf numFmtId="4" fontId="12" fillId="0" borderId="15" xfId="0" applyNumberFormat="1" applyFont="1" applyFill="1" applyBorder="1" applyAlignment="1">
      <alignment horizontal="right" vertical="center"/>
    </xf>
    <xf numFmtId="0" fontId="0" fillId="0" borderId="0" xfId="0" applyFill="1" applyAlignment="1"/>
    <xf numFmtId="0" fontId="9" fillId="25" borderId="16" xfId="0" applyFont="1" applyFill="1" applyBorder="1" applyAlignment="1">
      <alignment vertical="center"/>
    </xf>
    <xf numFmtId="4" fontId="7" fillId="25" borderId="15" xfId="0" applyNumberFormat="1" applyFont="1" applyFill="1" applyBorder="1" applyAlignment="1">
      <alignment horizontal="right" vertical="center"/>
    </xf>
    <xf numFmtId="0" fontId="0" fillId="25" borderId="0" xfId="0" applyFill="1" applyAlignment="1"/>
    <xf numFmtId="0" fontId="0" fillId="26" borderId="0" xfId="0" applyFill="1"/>
    <xf numFmtId="4" fontId="7" fillId="26" borderId="15" xfId="0" applyNumberFormat="1" applyFont="1" applyFill="1" applyBorder="1" applyAlignment="1">
      <alignment horizontal="right" vertical="center" wrapText="1"/>
    </xf>
    <xf numFmtId="4" fontId="0" fillId="26" borderId="0" xfId="0" applyNumberFormat="1" applyFill="1" applyAlignment="1"/>
    <xf numFmtId="0" fontId="0" fillId="26" borderId="0" xfId="0" applyFill="1" applyAlignment="1"/>
    <xf numFmtId="167" fontId="41" fillId="0" borderId="0" xfId="32" applyFont="1" applyFill="1" applyBorder="1" applyAlignment="1" applyProtection="1"/>
    <xf numFmtId="0" fontId="11" fillId="0" borderId="0" xfId="0" applyFont="1" applyFill="1" applyBorder="1"/>
    <xf numFmtId="0" fontId="3" fillId="0" borderId="0" xfId="0" applyFont="1" applyFill="1" applyBorder="1" applyAlignment="1">
      <alignment horizontal="center"/>
    </xf>
    <xf numFmtId="4" fontId="12" fillId="26" borderId="15" xfId="0" applyNumberFormat="1" applyFont="1" applyFill="1" applyBorder="1" applyAlignment="1">
      <alignment horizontal="right" vertical="center" wrapText="1"/>
    </xf>
    <xf numFmtId="4" fontId="0" fillId="25" borderId="0" xfId="0" applyNumberFormat="1" applyFill="1" applyAlignment="1"/>
    <xf numFmtId="0" fontId="42" fillId="0" borderId="40" xfId="0" applyFont="1" applyFill="1" applyBorder="1"/>
    <xf numFmtId="1" fontId="7" fillId="27" borderId="15" xfId="0" applyNumberFormat="1" applyFont="1" applyFill="1" applyBorder="1" applyAlignment="1">
      <alignment horizontal="left" vertical="center" wrapText="1"/>
    </xf>
    <xf numFmtId="1" fontId="7" fillId="27" borderId="0" xfId="0" applyNumberFormat="1" applyFont="1" applyFill="1" applyBorder="1" applyAlignment="1">
      <alignment horizontal="left" vertical="center" wrapText="1"/>
    </xf>
    <xf numFmtId="0" fontId="9" fillId="25" borderId="0" xfId="0" applyFont="1" applyFill="1" applyBorder="1" applyAlignment="1">
      <alignment horizontal="center" vertical="center" wrapText="1"/>
    </xf>
    <xf numFmtId="4" fontId="7" fillId="25" borderId="0" xfId="0" applyNumberFormat="1" applyFont="1" applyFill="1" applyBorder="1" applyAlignment="1">
      <alignment horizontal="right" vertical="center" wrapText="1"/>
    </xf>
    <xf numFmtId="0" fontId="0" fillId="25" borderId="0" xfId="0" applyFill="1"/>
    <xf numFmtId="4" fontId="0" fillId="25" borderId="0" xfId="0" applyNumberFormat="1" applyFill="1"/>
    <xf numFmtId="0" fontId="5" fillId="0" borderId="0" xfId="0" applyFont="1" applyFill="1"/>
    <xf numFmtId="0" fontId="6" fillId="0" borderId="0" xfId="0" applyFont="1" applyFill="1"/>
    <xf numFmtId="4" fontId="5" fillId="0" borderId="0" xfId="0" applyNumberFormat="1" applyFont="1" applyFill="1"/>
    <xf numFmtId="0" fontId="6" fillId="0" borderId="0" xfId="0" applyFont="1" applyFill="1" applyAlignment="1"/>
    <xf numFmtId="0" fontId="6" fillId="0" borderId="0" xfId="0" applyFont="1" applyFill="1" applyAlignment="1">
      <alignment horizontal="left"/>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4" fontId="6" fillId="0" borderId="18" xfId="0" applyNumberFormat="1" applyFont="1" applyFill="1" applyBorder="1" applyAlignment="1">
      <alignment horizontal="center" vertical="center" wrapText="1"/>
    </xf>
    <xf numFmtId="4" fontId="6" fillId="0" borderId="19" xfId="0" applyNumberFormat="1" applyFont="1" applyFill="1" applyBorder="1" applyAlignment="1">
      <alignment horizontal="center" vertical="center" wrapText="1"/>
    </xf>
    <xf numFmtId="0" fontId="43" fillId="0" borderId="0" xfId="0" applyFont="1" applyFill="1"/>
    <xf numFmtId="0" fontId="43" fillId="0" borderId="41" xfId="0" applyFont="1" applyFill="1" applyBorder="1"/>
    <xf numFmtId="43" fontId="43" fillId="0" borderId="41" xfId="32" applyNumberFormat="1" applyFont="1" applyFill="1" applyBorder="1"/>
    <xf numFmtId="43" fontId="43" fillId="0" borderId="42" xfId="32" applyNumberFormat="1" applyFont="1" applyFill="1" applyBorder="1"/>
    <xf numFmtId="0" fontId="42" fillId="0" borderId="43" xfId="0" applyFont="1" applyFill="1" applyBorder="1"/>
    <xf numFmtId="0" fontId="43" fillId="0" borderId="44" xfId="0" applyFont="1" applyFill="1" applyBorder="1"/>
    <xf numFmtId="43" fontId="43" fillId="0" borderId="44" xfId="32" applyNumberFormat="1" applyFont="1" applyFill="1" applyBorder="1"/>
    <xf numFmtId="43" fontId="43" fillId="0" borderId="45" xfId="32" applyNumberFormat="1" applyFont="1" applyFill="1" applyBorder="1"/>
    <xf numFmtId="0" fontId="42" fillId="0" borderId="0" xfId="0" applyFont="1" applyFill="1"/>
    <xf numFmtId="43" fontId="43" fillId="0" borderId="0" xfId="32" applyNumberFormat="1" applyFont="1" applyFill="1"/>
    <xf numFmtId="0" fontId="13" fillId="0" borderId="11" xfId="0" applyFont="1" applyBorder="1" applyAlignment="1">
      <alignment horizontal="left" vertical="center" wrapText="1"/>
    </xf>
    <xf numFmtId="0" fontId="40" fillId="25" borderId="0" xfId="0" applyFont="1" applyFill="1"/>
    <xf numFmtId="177" fontId="0" fillId="25" borderId="0" xfId="0" applyNumberFormat="1" applyFill="1"/>
    <xf numFmtId="0" fontId="0" fillId="28" borderId="0" xfId="0" applyFill="1"/>
    <xf numFmtId="15" fontId="0" fillId="0" borderId="0" xfId="0" applyNumberFormat="1"/>
    <xf numFmtId="0" fontId="0" fillId="0" borderId="20" xfId="0" applyBorder="1"/>
    <xf numFmtId="4" fontId="0" fillId="0" borderId="0" xfId="0" applyNumberFormat="1"/>
    <xf numFmtId="0" fontId="3" fillId="25" borderId="0" xfId="0" applyFont="1" applyFill="1" applyBorder="1"/>
    <xf numFmtId="4" fontId="0" fillId="0" borderId="20" xfId="0" applyNumberFormat="1" applyBorder="1"/>
    <xf numFmtId="0" fontId="7" fillId="27" borderId="15" xfId="0" applyNumberFormat="1" applyFont="1" applyFill="1" applyBorder="1" applyAlignment="1">
      <alignment horizontal="left" vertical="center" wrapText="1"/>
    </xf>
    <xf numFmtId="0" fontId="5" fillId="0" borderId="12" xfId="0" applyNumberFormat="1" applyFont="1" applyBorder="1"/>
    <xf numFmtId="0" fontId="17" fillId="0" borderId="11" xfId="0" applyFont="1" applyBorder="1" applyAlignment="1">
      <alignment horizontal="left" vertical="top" wrapText="1"/>
    </xf>
    <xf numFmtId="14" fontId="17" fillId="0" borderId="11" xfId="0" applyNumberFormat="1" applyFont="1" applyBorder="1" applyAlignment="1">
      <alignment horizontal="right" vertical="top" wrapText="1"/>
    </xf>
    <xf numFmtId="4" fontId="17" fillId="0" borderId="11" xfId="0" applyNumberFormat="1" applyFont="1" applyBorder="1" applyAlignment="1">
      <alignment horizontal="right" vertical="top" wrapText="1"/>
    </xf>
    <xf numFmtId="176" fontId="17" fillId="0" borderId="11" xfId="0" applyNumberFormat="1" applyFont="1" applyBorder="1" applyAlignment="1">
      <alignment horizontal="right" vertical="top" wrapText="1"/>
    </xf>
    <xf numFmtId="177" fontId="17" fillId="0" borderId="11" xfId="0" applyNumberFormat="1" applyFont="1" applyBorder="1" applyAlignment="1">
      <alignment horizontal="right" vertical="top" wrapText="1"/>
    </xf>
    <xf numFmtId="1" fontId="7" fillId="27" borderId="15" xfId="0" applyNumberFormat="1" applyFont="1" applyFill="1" applyBorder="1" applyAlignment="1">
      <alignment horizontal="left" vertical="center" wrapText="1"/>
    </xf>
    <xf numFmtId="4" fontId="7" fillId="27" borderId="15" xfId="0" applyNumberFormat="1" applyFont="1" applyFill="1" applyBorder="1" applyAlignment="1">
      <alignment horizontal="right" vertical="center" wrapText="1"/>
    </xf>
    <xf numFmtId="0" fontId="12" fillId="0" borderId="0" xfId="0" applyFont="1" applyFill="1" applyBorder="1"/>
    <xf numFmtId="0" fontId="0" fillId="29" borderId="0" xfId="0" applyFill="1"/>
    <xf numFmtId="0" fontId="6" fillId="0" borderId="0" xfId="0" applyFont="1" applyBorder="1" applyAlignment="1">
      <alignment wrapText="1"/>
    </xf>
    <xf numFmtId="0" fontId="6" fillId="24" borderId="11" xfId="0" applyFont="1" applyFill="1" applyBorder="1"/>
    <xf numFmtId="0" fontId="6" fillId="0" borderId="0" xfId="0" applyFont="1" applyBorder="1"/>
    <xf numFmtId="0" fontId="5" fillId="0" borderId="0" xfId="0" applyFont="1" applyFill="1" applyBorder="1"/>
    <xf numFmtId="4" fontId="5" fillId="0" borderId="0" xfId="0" applyNumberFormat="1" applyFont="1" applyBorder="1"/>
    <xf numFmtId="14" fontId="5" fillId="0" borderId="0" xfId="0" applyNumberFormat="1" applyFont="1"/>
    <xf numFmtId="4" fontId="5" fillId="0" borderId="0" xfId="0" applyNumberFormat="1" applyFont="1"/>
    <xf numFmtId="0" fontId="5" fillId="0" borderId="0" xfId="0" applyFont="1" applyBorder="1"/>
    <xf numFmtId="0" fontId="6" fillId="0" borderId="46" xfId="0" applyFont="1" applyFill="1" applyBorder="1" applyAlignment="1">
      <alignment horizontal="center" vertical="center" wrapText="1"/>
    </xf>
    <xf numFmtId="0" fontId="43" fillId="0" borderId="41" xfId="0" applyFont="1" applyFill="1" applyBorder="1" applyAlignment="1">
      <alignment horizontal="left"/>
    </xf>
    <xf numFmtId="0" fontId="6" fillId="0" borderId="47" xfId="0" applyFont="1" applyFill="1" applyBorder="1" applyAlignment="1">
      <alignment horizontal="center" vertical="center" wrapText="1"/>
    </xf>
    <xf numFmtId="4" fontId="6" fillId="0" borderId="47" xfId="0" applyNumberFormat="1" applyFont="1" applyFill="1" applyBorder="1" applyAlignment="1">
      <alignment horizontal="center" vertical="center" wrapText="1"/>
    </xf>
    <xf numFmtId="4" fontId="6" fillId="0" borderId="48" xfId="0" applyNumberFormat="1" applyFont="1" applyFill="1" applyBorder="1" applyAlignment="1">
      <alignment horizontal="center" vertical="center" wrapText="1"/>
    </xf>
    <xf numFmtId="0" fontId="43" fillId="0" borderId="44" xfId="0" applyFont="1" applyFill="1" applyBorder="1" applyAlignment="1">
      <alignment horizontal="left"/>
    </xf>
    <xf numFmtId="0" fontId="8" fillId="0" borderId="10" xfId="65" applyFont="1" applyFill="1" applyBorder="1" applyAlignment="1">
      <alignment horizontal="left"/>
    </xf>
    <xf numFmtId="3" fontId="8" fillId="0" borderId="10" xfId="65" applyNumberFormat="1" applyFont="1" applyFill="1" applyBorder="1"/>
    <xf numFmtId="0" fontId="8" fillId="0" borderId="0" xfId="65" applyFill="1"/>
    <xf numFmtId="0" fontId="8" fillId="0" borderId="0" xfId="65" applyFont="1" applyFill="1"/>
    <xf numFmtId="0" fontId="14" fillId="0" borderId="10" xfId="0" applyNumberFormat="1" applyFont="1" applyFill="1" applyBorder="1" applyAlignment="1" applyProtection="1">
      <alignment horizontal="left" vertical="top" wrapText="1"/>
    </xf>
    <xf numFmtId="14" fontId="14" fillId="0" borderId="10" xfId="0" applyNumberFormat="1" applyFont="1" applyFill="1" applyBorder="1" applyAlignment="1" applyProtection="1">
      <alignment horizontal="right" vertical="top" wrapText="1"/>
    </xf>
    <xf numFmtId="4" fontId="14" fillId="0" borderId="10" xfId="0" applyNumberFormat="1" applyFont="1" applyFill="1" applyBorder="1" applyAlignment="1" applyProtection="1">
      <alignment horizontal="right" vertical="top" wrapText="1"/>
    </xf>
    <xf numFmtId="176" fontId="14" fillId="0" borderId="10" xfId="0" applyNumberFormat="1" applyFont="1" applyFill="1" applyBorder="1" applyAlignment="1" applyProtection="1">
      <alignment horizontal="right" vertical="top" wrapText="1"/>
    </xf>
    <xf numFmtId="177" fontId="14" fillId="0" borderId="10" xfId="0" applyNumberFormat="1" applyFont="1" applyFill="1" applyBorder="1" applyAlignment="1" applyProtection="1">
      <alignment horizontal="right" vertical="top" wrapText="1"/>
    </xf>
    <xf numFmtId="14" fontId="6" fillId="24" borderId="21" xfId="0" applyNumberFormat="1" applyFont="1" applyFill="1" applyBorder="1" applyAlignment="1">
      <alignment wrapText="1"/>
    </xf>
    <xf numFmtId="15" fontId="6" fillId="24" borderId="22" xfId="0" applyNumberFormat="1" applyFont="1" applyFill="1" applyBorder="1" applyAlignment="1">
      <alignment wrapText="1"/>
    </xf>
    <xf numFmtId="4" fontId="6" fillId="24" borderId="23" xfId="0" applyNumberFormat="1" applyFont="1" applyFill="1" applyBorder="1"/>
    <xf numFmtId="0" fontId="5" fillId="0" borderId="23" xfId="0" applyFont="1" applyFill="1" applyBorder="1"/>
    <xf numFmtId="15" fontId="6" fillId="0" borderId="11" xfId="0" applyNumberFormat="1" applyFont="1" applyFill="1" applyBorder="1"/>
    <xf numFmtId="0" fontId="5" fillId="0" borderId="11" xfId="0" applyFont="1" applyFill="1" applyBorder="1"/>
    <xf numFmtId="14" fontId="5" fillId="0" borderId="23" xfId="0" applyNumberFormat="1" applyFont="1" applyBorder="1"/>
    <xf numFmtId="4" fontId="5" fillId="0" borderId="11" xfId="0" applyNumberFormat="1" applyFont="1" applyBorder="1"/>
    <xf numFmtId="4" fontId="6" fillId="24" borderId="24" xfId="0" applyNumberFormat="1" applyFont="1" applyFill="1" applyBorder="1"/>
    <xf numFmtId="4" fontId="6" fillId="24" borderId="25" xfId="0" applyNumberFormat="1" applyFont="1" applyFill="1" applyBorder="1"/>
    <xf numFmtId="0" fontId="4" fillId="0" borderId="0" xfId="0" applyFont="1"/>
    <xf numFmtId="0" fontId="3" fillId="0" borderId="0" xfId="0" applyFont="1" applyFill="1" applyBorder="1" applyAlignment="1">
      <alignment horizontal="left"/>
    </xf>
    <xf numFmtId="0" fontId="2" fillId="0" borderId="26" xfId="0" applyFont="1" applyFill="1" applyBorder="1" applyAlignment="1">
      <alignment horizontal="left"/>
    </xf>
    <xf numFmtId="0" fontId="2" fillId="0" borderId="26" xfId="0" applyFont="1" applyFill="1" applyBorder="1" applyAlignment="1">
      <alignment horizontal="center"/>
    </xf>
    <xf numFmtId="0" fontId="3" fillId="0" borderId="11" xfId="0" applyFont="1" applyFill="1" applyBorder="1" applyAlignment="1">
      <alignment horizontal="left"/>
    </xf>
    <xf numFmtId="0" fontId="3" fillId="0" borderId="11" xfId="0" applyFont="1" applyFill="1" applyBorder="1" applyAlignment="1">
      <alignment horizontal="center"/>
    </xf>
    <xf numFmtId="4" fontId="3" fillId="0" borderId="11" xfId="0" applyNumberFormat="1" applyFont="1" applyFill="1" applyBorder="1" applyAlignment="1">
      <alignment horizontal="center"/>
    </xf>
    <xf numFmtId="0" fontId="0" fillId="0" borderId="0" xfId="0" applyFont="1" applyFill="1" applyAlignment="1">
      <alignment horizontal="left"/>
    </xf>
    <xf numFmtId="167" fontId="2" fillId="0" borderId="0" xfId="32" applyFont="1" applyFill="1" applyBorder="1" applyAlignment="1" applyProtection="1"/>
    <xf numFmtId="0" fontId="37" fillId="0" borderId="0" xfId="0" applyFont="1" applyFill="1" applyBorder="1"/>
    <xf numFmtId="0" fontId="40" fillId="0" borderId="0" xfId="0" applyFont="1" applyFill="1" applyBorder="1"/>
    <xf numFmtId="0" fontId="0" fillId="0" borderId="0" xfId="0" applyFill="1" applyBorder="1"/>
    <xf numFmtId="0" fontId="0" fillId="0" borderId="0" xfId="0" applyNumberFormat="1" applyFill="1" applyBorder="1"/>
    <xf numFmtId="1" fontId="0" fillId="0" borderId="0" xfId="0" applyNumberFormat="1" applyFont="1" applyFill="1" applyBorder="1"/>
    <xf numFmtId="0" fontId="43" fillId="0" borderId="42" xfId="0" applyFont="1" applyFill="1" applyBorder="1"/>
    <xf numFmtId="0" fontId="42" fillId="0" borderId="49" xfId="0" applyFont="1" applyFill="1" applyBorder="1"/>
    <xf numFmtId="0" fontId="43" fillId="0" borderId="50" xfId="0" applyFont="1" applyFill="1" applyBorder="1" applyAlignment="1">
      <alignment horizontal="left"/>
    </xf>
    <xf numFmtId="0" fontId="43" fillId="0" borderId="50" xfId="0" applyFont="1" applyFill="1" applyBorder="1"/>
    <xf numFmtId="43" fontId="43" fillId="0" borderId="50" xfId="32" applyNumberFormat="1" applyFont="1" applyFill="1" applyBorder="1"/>
    <xf numFmtId="43" fontId="43" fillId="0" borderId="51" xfId="32" applyNumberFormat="1" applyFont="1" applyFill="1" applyBorder="1"/>
    <xf numFmtId="179" fontId="8" fillId="0" borderId="10" xfId="65" applyNumberFormat="1" applyBorder="1" applyAlignment="1">
      <alignment horizontal="center"/>
    </xf>
    <xf numFmtId="0" fontId="0" fillId="0" borderId="10" xfId="65" applyFont="1" applyFill="1" applyBorder="1" applyAlignment="1">
      <alignment horizontal="center"/>
    </xf>
    <xf numFmtId="0" fontId="0" fillId="0" borderId="10" xfId="65" applyFont="1" applyFill="1" applyBorder="1" applyAlignment="1">
      <alignment horizontal="left"/>
    </xf>
    <xf numFmtId="3" fontId="0" fillId="0" borderId="10" xfId="65" applyNumberFormat="1" applyFont="1" applyFill="1" applyBorder="1"/>
    <xf numFmtId="174" fontId="8" fillId="0" borderId="0" xfId="65" applyNumberFormat="1" applyFill="1"/>
    <xf numFmtId="0" fontId="14" fillId="28" borderId="10" xfId="0" applyNumberFormat="1" applyFont="1" applyFill="1" applyBorder="1" applyAlignment="1" applyProtection="1">
      <alignment horizontal="left" vertical="top" wrapText="1"/>
    </xf>
    <xf numFmtId="14" fontId="14" fillId="28" borderId="10" xfId="0" applyNumberFormat="1" applyFont="1" applyFill="1" applyBorder="1" applyAlignment="1" applyProtection="1">
      <alignment horizontal="right" vertical="top" wrapText="1"/>
    </xf>
    <xf numFmtId="4" fontId="14" fillId="28" borderId="10" xfId="0" applyNumberFormat="1" applyFont="1" applyFill="1" applyBorder="1" applyAlignment="1" applyProtection="1">
      <alignment horizontal="right" vertical="top" wrapText="1"/>
    </xf>
    <xf numFmtId="176" fontId="14" fillId="28" borderId="10" xfId="0" applyNumberFormat="1" applyFont="1" applyFill="1" applyBorder="1" applyAlignment="1" applyProtection="1">
      <alignment horizontal="right" vertical="top" wrapText="1"/>
    </xf>
    <xf numFmtId="177" fontId="14" fillId="28" borderId="10" xfId="0" applyNumberFormat="1" applyFont="1" applyFill="1" applyBorder="1" applyAlignment="1" applyProtection="1">
      <alignment horizontal="right" vertical="top" wrapText="1"/>
    </xf>
    <xf numFmtId="0" fontId="5" fillId="28" borderId="0" xfId="0" applyFont="1" applyFill="1"/>
    <xf numFmtId="167" fontId="3" fillId="0" borderId="27" xfId="32" applyFont="1" applyFill="1" applyBorder="1" applyAlignment="1" applyProtection="1"/>
    <xf numFmtId="0" fontId="3" fillId="0" borderId="27" xfId="0" applyFont="1" applyFill="1" applyBorder="1"/>
    <xf numFmtId="169" fontId="3" fillId="0" borderId="27" xfId="32" applyNumberFormat="1" applyFont="1" applyFill="1" applyBorder="1" applyAlignment="1" applyProtection="1"/>
    <xf numFmtId="10" fontId="3" fillId="0" borderId="27" xfId="68" applyNumberFormat="1" applyFont="1" applyFill="1" applyBorder="1" applyAlignment="1" applyProtection="1"/>
    <xf numFmtId="169" fontId="41" fillId="0" borderId="27" xfId="0" applyNumberFormat="1" applyFont="1" applyFill="1" applyBorder="1"/>
    <xf numFmtId="167" fontId="41" fillId="0" borderId="0" xfId="32" applyFont="1" applyFill="1" applyBorder="1" applyAlignment="1" applyProtection="1"/>
    <xf numFmtId="0" fontId="2" fillId="0" borderId="0" xfId="0" applyFont="1" applyFill="1" applyBorder="1"/>
    <xf numFmtId="168" fontId="3" fillId="0" borderId="0" xfId="32" applyNumberFormat="1" applyFont="1" applyFill="1" applyBorder="1" applyAlignment="1" applyProtection="1"/>
    <xf numFmtId="0" fontId="41" fillId="0" borderId="0" xfId="0" applyFont="1" applyFill="1" applyBorder="1"/>
    <xf numFmtId="0" fontId="3" fillId="0" borderId="28" xfId="0" applyFont="1" applyFill="1" applyBorder="1"/>
    <xf numFmtId="167" fontId="3" fillId="0" borderId="28" xfId="32" applyFont="1" applyFill="1" applyBorder="1" applyAlignment="1" applyProtection="1">
      <alignment horizontal="center"/>
    </xf>
    <xf numFmtId="167" fontId="41" fillId="0" borderId="28" xfId="32" applyFont="1" applyFill="1" applyBorder="1" applyAlignment="1" applyProtection="1">
      <alignment horizontal="center"/>
    </xf>
    <xf numFmtId="0" fontId="3" fillId="0" borderId="29" xfId="0" applyFont="1" applyFill="1" applyBorder="1" applyAlignment="1">
      <alignment horizontal="center"/>
    </xf>
    <xf numFmtId="167" fontId="3" fillId="0" borderId="29" xfId="32" applyFont="1" applyFill="1" applyBorder="1" applyAlignment="1" applyProtection="1">
      <alignment horizontal="center" vertical="top" wrapText="1"/>
    </xf>
    <xf numFmtId="0" fontId="3" fillId="0" borderId="30" xfId="0" applyFont="1" applyFill="1" applyBorder="1"/>
    <xf numFmtId="0" fontId="3" fillId="0" borderId="29" xfId="0" applyFont="1" applyFill="1" applyBorder="1"/>
    <xf numFmtId="0" fontId="41" fillId="0" borderId="30" xfId="0" applyFont="1" applyFill="1" applyBorder="1"/>
    <xf numFmtId="167" fontId="3" fillId="0" borderId="28" xfId="32" applyFont="1" applyFill="1" applyBorder="1" applyAlignment="1" applyProtection="1"/>
    <xf numFmtId="0" fontId="41" fillId="0" borderId="28" xfId="0" applyFont="1" applyFill="1" applyBorder="1"/>
    <xf numFmtId="0" fontId="3" fillId="0" borderId="27" xfId="0" applyFont="1" applyFill="1" applyBorder="1" applyAlignment="1">
      <alignment horizontal="left"/>
    </xf>
    <xf numFmtId="0" fontId="3" fillId="0" borderId="27" xfId="0" applyFont="1" applyFill="1" applyBorder="1" applyAlignment="1">
      <alignment horizontal="center"/>
    </xf>
    <xf numFmtId="171" fontId="3" fillId="0" borderId="27" xfId="32" applyNumberFormat="1" applyFont="1" applyFill="1" applyBorder="1" applyAlignment="1" applyProtection="1"/>
    <xf numFmtId="170" fontId="3" fillId="0" borderId="27" xfId="32" applyNumberFormat="1" applyFont="1" applyFill="1" applyBorder="1" applyAlignment="1" applyProtection="1"/>
    <xf numFmtId="167" fontId="3" fillId="0" borderId="27" xfId="0" applyNumberFormat="1" applyFont="1" applyFill="1" applyBorder="1"/>
    <xf numFmtId="167" fontId="3" fillId="0" borderId="29" xfId="32" applyFont="1" applyFill="1" applyBorder="1" applyAlignment="1" applyProtection="1"/>
    <xf numFmtId="0" fontId="41" fillId="0" borderId="29" xfId="0" applyFont="1" applyFill="1" applyBorder="1"/>
    <xf numFmtId="0" fontId="41" fillId="0" borderId="27" xfId="0" applyFont="1" applyFill="1" applyBorder="1"/>
    <xf numFmtId="10" fontId="3" fillId="0" borderId="29" xfId="68" applyNumberFormat="1" applyFont="1" applyFill="1" applyBorder="1" applyAlignment="1" applyProtection="1"/>
    <xf numFmtId="10" fontId="3" fillId="0" borderId="27" xfId="32" applyNumberFormat="1" applyFont="1" applyFill="1" applyBorder="1" applyAlignment="1" applyProtection="1"/>
    <xf numFmtId="167" fontId="3" fillId="0" borderId="27" xfId="32" applyFont="1" applyFill="1" applyBorder="1" applyAlignment="1" applyProtection="1">
      <alignment horizontal="center"/>
    </xf>
    <xf numFmtId="0" fontId="3" fillId="0" borderId="27" xfId="0" applyFont="1" applyFill="1" applyBorder="1" applyAlignment="1">
      <alignment horizontal="right"/>
    </xf>
    <xf numFmtId="167" fontId="3" fillId="0" borderId="29" xfId="32" applyFont="1" applyFill="1" applyBorder="1" applyAlignment="1" applyProtection="1">
      <alignment horizontal="center"/>
    </xf>
    <xf numFmtId="172" fontId="3" fillId="0" borderId="28" xfId="32" applyNumberFormat="1" applyFont="1" applyFill="1" applyBorder="1" applyAlignment="1" applyProtection="1"/>
    <xf numFmtId="172" fontId="3" fillId="0" borderId="28" xfId="32" applyNumberFormat="1" applyFont="1" applyFill="1" applyBorder="1" applyAlignment="1" applyProtection="1">
      <alignment horizontal="right"/>
    </xf>
    <xf numFmtId="167" fontId="3" fillId="0" borderId="30" xfId="32" applyFont="1" applyFill="1" applyBorder="1" applyAlignment="1" applyProtection="1"/>
    <xf numFmtId="0" fontId="2" fillId="0" borderId="0" xfId="0" applyFont="1" applyFill="1" applyBorder="1" applyAlignment="1">
      <alignment horizontal="right"/>
    </xf>
    <xf numFmtId="0" fontId="2" fillId="0" borderId="0" xfId="0" applyFont="1" applyFill="1" applyAlignment="1">
      <alignment horizontal="right"/>
    </xf>
    <xf numFmtId="173" fontId="2" fillId="0" borderId="0" xfId="32" applyNumberFormat="1" applyFont="1" applyFill="1" applyBorder="1" applyAlignment="1" applyProtection="1">
      <alignment horizontal="right"/>
    </xf>
    <xf numFmtId="175" fontId="3" fillId="0" borderId="0" xfId="0" applyNumberFormat="1" applyFont="1" applyFill="1" applyBorder="1"/>
    <xf numFmtId="173" fontId="2" fillId="0" borderId="0" xfId="32" quotePrefix="1" applyNumberFormat="1" applyFont="1" applyFill="1" applyBorder="1" applyAlignment="1" applyProtection="1">
      <alignment horizontal="right" vertical="top"/>
    </xf>
    <xf numFmtId="0" fontId="3" fillId="0" borderId="0" xfId="0" applyFont="1" applyFill="1" applyBorder="1" applyAlignment="1">
      <alignment vertical="top" wrapText="1"/>
    </xf>
    <xf numFmtId="167" fontId="3" fillId="0" borderId="30" xfId="32" applyFont="1" applyFill="1" applyBorder="1"/>
    <xf numFmtId="167" fontId="3" fillId="0" borderId="31" xfId="32" applyFont="1" applyFill="1" applyBorder="1" applyAlignment="1">
      <alignment horizontal="center"/>
    </xf>
    <xf numFmtId="167" fontId="3" fillId="0" borderId="31" xfId="32" applyFont="1" applyFill="1" applyBorder="1"/>
    <xf numFmtId="167" fontId="3" fillId="0" borderId="27" xfId="32" applyNumberFormat="1" applyFont="1" applyFill="1" applyBorder="1" applyAlignment="1" applyProtection="1"/>
    <xf numFmtId="167" fontId="3" fillId="0" borderId="29" xfId="32" applyFont="1" applyFill="1" applyBorder="1"/>
    <xf numFmtId="169" fontId="3" fillId="0" borderId="27" xfId="0" applyNumberFormat="1" applyFont="1" applyFill="1" applyBorder="1"/>
    <xf numFmtId="178" fontId="3" fillId="0" borderId="27" xfId="32" applyNumberFormat="1" applyFont="1" applyFill="1" applyBorder="1" applyAlignment="1" applyProtection="1"/>
    <xf numFmtId="0" fontId="41" fillId="0" borderId="32" xfId="0" applyFont="1" applyFill="1" applyBorder="1"/>
    <xf numFmtId="172" fontId="3" fillId="0" borderId="27" xfId="32" applyNumberFormat="1" applyFont="1" applyFill="1" applyBorder="1" applyAlignment="1" applyProtection="1"/>
    <xf numFmtId="172" fontId="3" fillId="0" borderId="27" xfId="32" applyNumberFormat="1" applyFont="1" applyFill="1" applyBorder="1" applyAlignment="1" applyProtection="1">
      <alignment horizontal="right"/>
    </xf>
    <xf numFmtId="0" fontId="3" fillId="25" borderId="27" xfId="0" applyFont="1" applyFill="1" applyBorder="1"/>
    <xf numFmtId="4" fontId="3" fillId="25" borderId="27" xfId="68" applyNumberFormat="1" applyFont="1" applyFill="1" applyBorder="1" applyAlignment="1" applyProtection="1"/>
    <xf numFmtId="167" fontId="8" fillId="0" borderId="27" xfId="32" applyFill="1" applyBorder="1" applyAlignment="1" applyProtection="1"/>
    <xf numFmtId="0" fontId="3" fillId="0" borderId="32" xfId="0" applyFont="1" applyFill="1" applyBorder="1"/>
    <xf numFmtId="0" fontId="3" fillId="0" borderId="33" xfId="0" applyFont="1" applyFill="1" applyBorder="1"/>
    <xf numFmtId="169" fontId="3" fillId="0" borderId="28" xfId="32" applyNumberFormat="1" applyFont="1" applyFill="1" applyBorder="1" applyAlignment="1" applyProtection="1"/>
    <xf numFmtId="169" fontId="41" fillId="0" borderId="27" xfId="32" applyNumberFormat="1" applyFont="1" applyFill="1" applyBorder="1" applyAlignment="1" applyProtection="1">
      <alignment horizontal="right"/>
    </xf>
    <xf numFmtId="169" fontId="41" fillId="0" borderId="27" xfId="32" applyNumberFormat="1" applyFont="1" applyFill="1" applyBorder="1" applyAlignment="1" applyProtection="1"/>
    <xf numFmtId="168" fontId="44" fillId="0" borderId="0" xfId="32" applyNumberFormat="1" applyFont="1" applyFill="1" applyBorder="1" applyAlignment="1" applyProtection="1"/>
    <xf numFmtId="0" fontId="44" fillId="0" borderId="0" xfId="0" applyFont="1" applyFill="1" applyBorder="1"/>
    <xf numFmtId="10" fontId="3" fillId="0" borderId="28" xfId="32" applyNumberFormat="1" applyFont="1" applyFill="1" applyBorder="1" applyAlignment="1" applyProtection="1"/>
    <xf numFmtId="167" fontId="8" fillId="0" borderId="28" xfId="32" applyFont="1" applyFill="1" applyBorder="1" applyAlignment="1" applyProtection="1"/>
    <xf numFmtId="167" fontId="8" fillId="0" borderId="27" xfId="32" applyFont="1" applyFill="1" applyBorder="1" applyAlignment="1" applyProtection="1"/>
    <xf numFmtId="167" fontId="8" fillId="0" borderId="27" xfId="32" applyFont="1" applyFill="1" applyBorder="1"/>
    <xf numFmtId="167" fontId="8" fillId="0" borderId="28" xfId="32" applyFont="1" applyFill="1" applyBorder="1"/>
    <xf numFmtId="10" fontId="3" fillId="0" borderId="31" xfId="0" applyNumberFormat="1" applyFont="1" applyFill="1" applyBorder="1"/>
    <xf numFmtId="10" fontId="3" fillId="0" borderId="31" xfId="32" applyNumberFormat="1" applyFont="1" applyFill="1" applyBorder="1"/>
    <xf numFmtId="167" fontId="8" fillId="0" borderId="31" xfId="32" applyFont="1" applyFill="1" applyBorder="1"/>
    <xf numFmtId="167" fontId="8" fillId="0" borderId="31" xfId="32" applyFont="1" applyFill="1" applyBorder="1" applyAlignment="1">
      <alignment horizontal="center"/>
    </xf>
    <xf numFmtId="172" fontId="3" fillId="0" borderId="29" xfId="32" applyNumberFormat="1" applyFont="1" applyFill="1" applyBorder="1" applyAlignment="1" applyProtection="1">
      <alignment horizontal="center"/>
    </xf>
    <xf numFmtId="172" fontId="41" fillId="0" borderId="29" xfId="32" applyNumberFormat="1" applyFont="1" applyFill="1" applyBorder="1" applyAlignment="1" applyProtection="1">
      <alignment horizontal="center"/>
    </xf>
    <xf numFmtId="172" fontId="3" fillId="0" borderId="30" xfId="32" applyNumberFormat="1" applyFont="1" applyFill="1" applyBorder="1" applyAlignment="1" applyProtection="1">
      <alignment horizontal="center" wrapText="1"/>
    </xf>
    <xf numFmtId="165" fontId="3" fillId="0" borderId="30" xfId="32" applyNumberFormat="1" applyFont="1" applyFill="1" applyBorder="1" applyAlignment="1" applyProtection="1">
      <alignment horizontal="center" wrapText="1"/>
    </xf>
    <xf numFmtId="0" fontId="41" fillId="0" borderId="30" xfId="0" applyFont="1" applyFill="1" applyBorder="1" applyAlignment="1">
      <alignment horizontal="center" wrapText="1"/>
    </xf>
    <xf numFmtId="0" fontId="3" fillId="0" borderId="0" xfId="0" applyFont="1" applyFill="1" applyBorder="1" applyAlignment="1">
      <alignment vertical="top"/>
    </xf>
    <xf numFmtId="181" fontId="3" fillId="0" borderId="27" xfId="32" applyNumberFormat="1" applyFont="1" applyFill="1" applyBorder="1" applyAlignment="1" applyProtection="1">
      <alignment horizontal="right"/>
    </xf>
    <xf numFmtId="180" fontId="3" fillId="0" borderId="27" xfId="32" applyNumberFormat="1" applyFont="1" applyFill="1" applyBorder="1" applyAlignment="1" applyProtection="1">
      <alignment horizontal="right"/>
    </xf>
    <xf numFmtId="4" fontId="3" fillId="0" borderId="27" xfId="32" applyNumberFormat="1" applyFont="1" applyFill="1" applyBorder="1" applyAlignment="1" applyProtection="1">
      <alignment horizontal="right"/>
    </xf>
    <xf numFmtId="167" fontId="3" fillId="0" borderId="27" xfId="32" applyFont="1" applyFill="1" applyBorder="1" applyAlignment="1" applyProtection="1">
      <alignment horizontal="right"/>
    </xf>
    <xf numFmtId="39" fontId="3" fillId="0" borderId="27" xfId="32" applyNumberFormat="1" applyFont="1" applyFill="1" applyBorder="1" applyAlignment="1" applyProtection="1">
      <alignment horizontal="right"/>
    </xf>
    <xf numFmtId="178" fontId="8" fillId="0" borderId="11" xfId="33" applyNumberFormat="1" applyFont="1" applyFill="1" applyBorder="1" applyAlignment="1" applyProtection="1">
      <alignment horizontal="center"/>
    </xf>
    <xf numFmtId="10" fontId="37" fillId="0" borderId="11" xfId="69" applyNumberFormat="1" applyFont="1" applyFill="1" applyBorder="1" applyAlignment="1" applyProtection="1">
      <alignment horizontal="center"/>
    </xf>
    <xf numFmtId="175" fontId="8" fillId="0" borderId="0" xfId="0" applyNumberFormat="1" applyFont="1" applyFill="1" applyBorder="1" applyAlignment="1"/>
    <xf numFmtId="0" fontId="0" fillId="0" borderId="0" xfId="0" applyFill="1" applyBorder="1" applyAlignment="1"/>
    <xf numFmtId="178" fontId="8" fillId="0" borderId="10" xfId="65" applyNumberFormat="1" applyFill="1" applyBorder="1" applyAlignment="1">
      <alignment horizontal="center"/>
    </xf>
    <xf numFmtId="0" fontId="0" fillId="0" borderId="11" xfId="65" applyFont="1" applyFill="1" applyBorder="1" applyAlignment="1">
      <alignment horizontal="left"/>
    </xf>
    <xf numFmtId="0" fontId="0" fillId="0" borderId="11" xfId="65" applyFont="1" applyBorder="1" applyAlignment="1">
      <alignment horizontal="left"/>
    </xf>
    <xf numFmtId="0" fontId="8" fillId="0" borderId="11" xfId="65" applyFont="1" applyFill="1" applyBorder="1" applyAlignment="1">
      <alignment horizontal="left"/>
    </xf>
    <xf numFmtId="0" fontId="8" fillId="0" borderId="11" xfId="65" applyFont="1" applyBorder="1" applyAlignment="1">
      <alignment horizontal="left"/>
    </xf>
    <xf numFmtId="0" fontId="6" fillId="0" borderId="0" xfId="61" applyFont="1" applyFill="1"/>
    <xf numFmtId="0" fontId="5" fillId="0" borderId="0" xfId="61" applyFont="1" applyFill="1"/>
    <xf numFmtId="4" fontId="5" fillId="0" borderId="0" xfId="61" applyNumberFormat="1" applyFont="1" applyFill="1"/>
    <xf numFmtId="0" fontId="6" fillId="0" borderId="0" xfId="61" applyFont="1" applyFill="1" applyAlignment="1"/>
    <xf numFmtId="0" fontId="6" fillId="0" borderId="0" xfId="61" applyFont="1" applyFill="1" applyAlignment="1">
      <alignment horizontal="left"/>
    </xf>
    <xf numFmtId="0" fontId="6" fillId="0" borderId="17" xfId="61" applyFont="1" applyFill="1" applyBorder="1" applyAlignment="1">
      <alignment horizontal="center" vertical="center" wrapText="1"/>
    </xf>
    <xf numFmtId="0" fontId="6" fillId="0" borderId="18" xfId="61" applyFont="1" applyFill="1" applyBorder="1" applyAlignment="1">
      <alignment horizontal="center" vertical="center" wrapText="1"/>
    </xf>
    <xf numFmtId="4" fontId="6" fillId="0" borderId="18" xfId="61" applyNumberFormat="1" applyFont="1" applyFill="1" applyBorder="1" applyAlignment="1">
      <alignment horizontal="center" vertical="center" wrapText="1"/>
    </xf>
    <xf numFmtId="4" fontId="6" fillId="0" borderId="19" xfId="61" applyNumberFormat="1" applyFont="1" applyFill="1" applyBorder="1" applyAlignment="1">
      <alignment horizontal="center" vertical="center" wrapText="1"/>
    </xf>
    <xf numFmtId="0" fontId="6" fillId="0" borderId="46" xfId="61" applyFont="1" applyFill="1" applyBorder="1" applyAlignment="1">
      <alignment horizontal="center" vertical="center" wrapText="1"/>
    </xf>
    <xf numFmtId="0" fontId="43" fillId="0" borderId="41" xfId="61" applyFont="1" applyFill="1" applyBorder="1" applyAlignment="1">
      <alignment horizontal="left"/>
    </xf>
    <xf numFmtId="0" fontId="6" fillId="0" borderId="47" xfId="61" applyFont="1" applyFill="1" applyBorder="1" applyAlignment="1">
      <alignment horizontal="center" vertical="center" wrapText="1"/>
    </xf>
    <xf numFmtId="4" fontId="6" fillId="0" borderId="47" xfId="61" applyNumberFormat="1" applyFont="1" applyFill="1" applyBorder="1" applyAlignment="1">
      <alignment horizontal="center" vertical="center" wrapText="1"/>
    </xf>
    <xf numFmtId="4" fontId="6" fillId="0" borderId="48" xfId="61" applyNumberFormat="1" applyFont="1" applyFill="1" applyBorder="1" applyAlignment="1">
      <alignment horizontal="center" vertical="center" wrapText="1"/>
    </xf>
    <xf numFmtId="0" fontId="42" fillId="0" borderId="40" xfId="61" applyFont="1" applyFill="1" applyBorder="1"/>
    <xf numFmtId="0" fontId="43" fillId="0" borderId="41" xfId="61" applyFont="1" applyFill="1" applyBorder="1"/>
    <xf numFmtId="43" fontId="43" fillId="0" borderId="41" xfId="42" applyFont="1" applyFill="1" applyBorder="1"/>
    <xf numFmtId="43" fontId="43" fillId="0" borderId="42" xfId="42" applyFont="1" applyFill="1" applyBorder="1"/>
    <xf numFmtId="0" fontId="43" fillId="0" borderId="0" xfId="61" applyFont="1" applyFill="1"/>
    <xf numFmtId="0" fontId="6" fillId="0" borderId="40" xfId="61" applyFont="1" applyFill="1" applyBorder="1"/>
    <xf numFmtId="0" fontId="5" fillId="0" borderId="41" xfId="61" applyFont="1" applyFill="1" applyBorder="1" applyAlignment="1">
      <alignment horizontal="left"/>
    </xf>
    <xf numFmtId="0" fontId="5" fillId="0" borderId="41" xfId="61" applyFont="1" applyFill="1" applyBorder="1"/>
    <xf numFmtId="43" fontId="5" fillId="0" borderId="41" xfId="42" applyFont="1" applyFill="1" applyBorder="1"/>
    <xf numFmtId="43" fontId="5" fillId="0" borderId="42" xfId="42" applyFont="1" applyFill="1" applyBorder="1"/>
    <xf numFmtId="0" fontId="45" fillId="0" borderId="40" xfId="61" applyFont="1" applyFill="1" applyBorder="1"/>
    <xf numFmtId="0" fontId="46" fillId="0" borderId="41" xfId="61" applyFont="1" applyFill="1" applyBorder="1" applyAlignment="1">
      <alignment horizontal="left"/>
    </xf>
    <xf numFmtId="0" fontId="46" fillId="0" borderId="41" xfId="61" applyFont="1" applyFill="1" applyBorder="1"/>
    <xf numFmtId="43" fontId="46" fillId="0" borderId="41" xfId="42" applyFont="1" applyFill="1" applyBorder="1"/>
    <xf numFmtId="43" fontId="46" fillId="0" borderId="42" xfId="42" applyFont="1" applyFill="1" applyBorder="1"/>
    <xf numFmtId="0" fontId="42" fillId="0" borderId="43" xfId="61" applyFont="1" applyFill="1" applyBorder="1"/>
    <xf numFmtId="0" fontId="43" fillId="0" borderId="44" xfId="61" applyFont="1" applyFill="1" applyBorder="1" applyAlignment="1">
      <alignment horizontal="left"/>
    </xf>
    <xf numFmtId="0" fontId="43" fillId="0" borderId="44" xfId="61" applyFont="1" applyFill="1" applyBorder="1"/>
    <xf numFmtId="43" fontId="43" fillId="0" borderId="44" xfId="42" applyFont="1" applyFill="1" applyBorder="1"/>
    <xf numFmtId="43" fontId="43" fillId="0" borderId="45" xfId="42" applyFont="1" applyFill="1" applyBorder="1"/>
    <xf numFmtId="0" fontId="42" fillId="0" borderId="0" xfId="61" applyFont="1" applyFill="1"/>
    <xf numFmtId="43" fontId="43" fillId="0" borderId="0" xfId="42" applyFont="1" applyFill="1"/>
    <xf numFmtId="0" fontId="38" fillId="0" borderId="0" xfId="61"/>
    <xf numFmtId="0" fontId="20" fillId="0" borderId="0" xfId="0" applyFont="1" applyFill="1"/>
    <xf numFmtId="0" fontId="20" fillId="0" borderId="0" xfId="0" applyFont="1"/>
    <xf numFmtId="0" fontId="20" fillId="0" borderId="11" xfId="0" applyFont="1" applyFill="1" applyBorder="1"/>
    <xf numFmtId="0" fontId="20" fillId="0" borderId="11" xfId="0" applyFont="1" applyFill="1" applyBorder="1" applyAlignment="1">
      <alignment wrapText="1"/>
    </xf>
    <xf numFmtId="0" fontId="20" fillId="0" borderId="0" xfId="61" applyFont="1"/>
    <xf numFmtId="0" fontId="36" fillId="0" borderId="34" xfId="0" applyFont="1" applyFill="1" applyBorder="1" applyAlignment="1">
      <alignment horizontal="center"/>
    </xf>
    <xf numFmtId="0" fontId="36" fillId="0" borderId="35" xfId="0" applyFont="1" applyFill="1" applyBorder="1" applyAlignment="1">
      <alignment horizontal="center"/>
    </xf>
    <xf numFmtId="0" fontId="36" fillId="0" borderId="36" xfId="0" applyFont="1" applyFill="1" applyBorder="1" applyAlignment="1">
      <alignment horizontal="center"/>
    </xf>
    <xf numFmtId="0" fontId="38" fillId="0" borderId="0" xfId="61" applyFill="1"/>
    <xf numFmtId="0" fontId="35" fillId="0" borderId="0" xfId="0" applyFont="1" applyFill="1"/>
    <xf numFmtId="0" fontId="1" fillId="0" borderId="11" xfId="0" applyFont="1" applyFill="1" applyBorder="1"/>
    <xf numFmtId="164" fontId="1" fillId="0" borderId="11" xfId="41" applyFont="1" applyFill="1" applyBorder="1" applyAlignment="1">
      <alignment horizontal="center"/>
    </xf>
    <xf numFmtId="164" fontId="35" fillId="0" borderId="11" xfId="41" applyFont="1" applyFill="1" applyBorder="1" applyAlignment="1">
      <alignment horizontal="center"/>
    </xf>
    <xf numFmtId="4" fontId="38" fillId="0" borderId="0" xfId="61" applyNumberFormat="1" applyFill="1"/>
    <xf numFmtId="0" fontId="20" fillId="0" borderId="0" xfId="61" applyFont="1" applyFill="1"/>
    <xf numFmtId="4" fontId="47" fillId="0" borderId="0" xfId="61" applyNumberFormat="1" applyFont="1" applyFill="1"/>
    <xf numFmtId="0" fontId="10" fillId="0" borderId="0" xfId="0" applyFont="1" applyFill="1"/>
    <xf numFmtId="0" fontId="10" fillId="0" borderId="11" xfId="0" applyFont="1" applyFill="1" applyBorder="1"/>
    <xf numFmtId="182" fontId="10" fillId="0" borderId="11" xfId="37" applyNumberFormat="1" applyFont="1" applyFill="1" applyBorder="1" applyAlignment="1">
      <alignment wrapText="1"/>
    </xf>
    <xf numFmtId="182" fontId="10" fillId="0" borderId="11" xfId="38" applyNumberFormat="1" applyFont="1" applyFill="1" applyBorder="1" applyAlignment="1">
      <alignment wrapText="1"/>
    </xf>
    <xf numFmtId="164" fontId="10" fillId="0" borderId="0" xfId="37" applyFont="1" applyFill="1"/>
    <xf numFmtId="183" fontId="1" fillId="0" borderId="11" xfId="37" applyNumberFormat="1" applyFont="1" applyFill="1" applyBorder="1" applyAlignment="1">
      <alignment horizontal="center"/>
    </xf>
    <xf numFmtId="0" fontId="10" fillId="0" borderId="0" xfId="61" applyFont="1" applyFill="1"/>
    <xf numFmtId="4" fontId="10" fillId="0" borderId="0" xfId="61" applyNumberFormat="1" applyFont="1" applyFill="1"/>
    <xf numFmtId="164" fontId="10" fillId="0" borderId="11" xfId="37" applyFont="1" applyFill="1" applyBorder="1" applyAlignment="1">
      <alignment wrapText="1"/>
    </xf>
    <xf numFmtId="0" fontId="1" fillId="0" borderId="0" xfId="0" applyFont="1" applyFill="1"/>
    <xf numFmtId="182" fontId="1" fillId="0" borderId="11" xfId="37" applyNumberFormat="1" applyFont="1" applyFill="1" applyBorder="1" applyAlignment="1">
      <alignment horizontal="center"/>
    </xf>
    <xf numFmtId="164" fontId="1" fillId="0" borderId="11" xfId="37" applyFont="1" applyFill="1" applyBorder="1" applyAlignment="1">
      <alignment horizontal="center"/>
    </xf>
    <xf numFmtId="0" fontId="38" fillId="0" borderId="0" xfId="61" applyFont="1" applyFill="1"/>
    <xf numFmtId="0" fontId="35" fillId="0" borderId="11" xfId="0" applyFont="1" applyFill="1" applyBorder="1"/>
    <xf numFmtId="164" fontId="0" fillId="0" borderId="11" xfId="37" applyFont="1" applyFill="1" applyBorder="1"/>
    <xf numFmtId="164" fontId="0" fillId="0" borderId="11" xfId="37" applyFont="1" applyFill="1" applyBorder="1" applyAlignment="1">
      <alignment horizontal="center"/>
    </xf>
    <xf numFmtId="183" fontId="35" fillId="0" borderId="11" xfId="37" applyNumberFormat="1" applyFont="1" applyFill="1" applyBorder="1" applyAlignment="1">
      <alignment horizontal="center"/>
    </xf>
    <xf numFmtId="43" fontId="0" fillId="0" borderId="0" xfId="0" applyNumberFormat="1" applyFill="1"/>
    <xf numFmtId="0" fontId="20" fillId="0" borderId="11" xfId="0" applyFont="1" applyFill="1" applyBorder="1" applyAlignment="1">
      <alignment horizontal="center" vertical="center" wrapText="1"/>
    </xf>
    <xf numFmtId="0" fontId="20" fillId="0" borderId="0" xfId="0" applyFont="1" applyFill="1" applyAlignment="1">
      <alignment horizontal="right"/>
    </xf>
    <xf numFmtId="0" fontId="0" fillId="0" borderId="11" xfId="0" applyFill="1" applyBorder="1" applyAlignment="1"/>
    <xf numFmtId="0" fontId="0" fillId="0" borderId="11" xfId="0" applyFont="1" applyFill="1" applyBorder="1" applyAlignment="1"/>
    <xf numFmtId="0" fontId="0" fillId="0" borderId="0" xfId="0" applyFont="1" applyFill="1" applyBorder="1" applyAlignment="1"/>
    <xf numFmtId="0" fontId="0" fillId="0" borderId="0" xfId="0" applyFill="1" applyAlignment="1">
      <alignment wrapText="1"/>
    </xf>
    <xf numFmtId="0" fontId="0" fillId="0" borderId="11" xfId="0" applyFont="1" applyFill="1" applyBorder="1"/>
    <xf numFmtId="167" fontId="3" fillId="0" borderId="38" xfId="32" applyFont="1" applyFill="1" applyBorder="1" applyAlignment="1" applyProtection="1"/>
    <xf numFmtId="167" fontId="3" fillId="0" borderId="39" xfId="32" applyFont="1" applyFill="1" applyBorder="1" applyAlignment="1" applyProtection="1"/>
    <xf numFmtId="178" fontId="3" fillId="0" borderId="33" xfId="32" applyNumberFormat="1" applyFont="1" applyFill="1" applyBorder="1" applyAlignment="1" applyProtection="1"/>
    <xf numFmtId="0" fontId="3" fillId="0" borderId="30" xfId="0" applyFont="1" applyFill="1" applyBorder="1" applyAlignment="1">
      <alignment horizontal="center" vertical="center"/>
    </xf>
    <xf numFmtId="0" fontId="3" fillId="0" borderId="0" xfId="0" applyFont="1" applyFill="1" applyBorder="1" applyAlignment="1">
      <alignment vertical="top" wrapText="1"/>
    </xf>
    <xf numFmtId="0" fontId="48" fillId="25" borderId="0" xfId="0" applyFont="1" applyFill="1" applyAlignment="1">
      <alignment horizontal="center"/>
    </xf>
    <xf numFmtId="0" fontId="3" fillId="0" borderId="0" xfId="0" applyFont="1" applyFill="1" applyBorder="1" applyAlignment="1">
      <alignment horizontal="left"/>
    </xf>
    <xf numFmtId="0" fontId="41" fillId="0" borderId="0" xfId="0" applyFont="1" applyFill="1" applyBorder="1" applyAlignment="1">
      <alignment horizontal="left"/>
    </xf>
    <xf numFmtId="0" fontId="3" fillId="0" borderId="0" xfId="0" applyFont="1" applyFill="1" applyBorder="1" applyAlignment="1">
      <alignment horizontal="left" wrapText="1"/>
    </xf>
    <xf numFmtId="0" fontId="4" fillId="0" borderId="10" xfId="64" applyFont="1" applyBorder="1" applyAlignment="1">
      <alignment horizontal="center" wrapText="1"/>
    </xf>
    <xf numFmtId="0" fontId="4" fillId="0" borderId="10" xfId="64" applyFont="1" applyBorder="1" applyAlignment="1">
      <alignment horizontal="center" vertical="top" wrapText="1"/>
    </xf>
    <xf numFmtId="0" fontId="4" fillId="0" borderId="10" xfId="64" applyFont="1" applyBorder="1" applyAlignment="1">
      <alignment horizontal="center" vertical="top"/>
    </xf>
    <xf numFmtId="0" fontId="36" fillId="0" borderId="11" xfId="0" applyFont="1" applyFill="1" applyBorder="1" applyAlignment="1">
      <alignment horizontal="center"/>
    </xf>
    <xf numFmtId="0" fontId="20" fillId="0" borderId="0" xfId="0" applyFont="1" applyAlignment="1">
      <alignment wrapText="1"/>
    </xf>
    <xf numFmtId="0" fontId="0" fillId="0" borderId="0" xfId="0" applyAlignment="1">
      <alignment wrapText="1"/>
    </xf>
    <xf numFmtId="0" fontId="36" fillId="0" borderId="34" xfId="0" applyFont="1" applyFill="1" applyBorder="1" applyAlignment="1">
      <alignment horizontal="center"/>
    </xf>
    <xf numFmtId="0" fontId="36" fillId="0" borderId="35" xfId="0" applyFont="1" applyFill="1" applyBorder="1" applyAlignment="1">
      <alignment horizontal="center"/>
    </xf>
    <xf numFmtId="0" fontId="36" fillId="0" borderId="36" xfId="0" applyFont="1" applyFill="1" applyBorder="1" applyAlignment="1">
      <alignment horizontal="center"/>
    </xf>
    <xf numFmtId="0" fontId="0" fillId="0" borderId="0" xfId="0" applyFill="1" applyAlignment="1">
      <alignment horizontal="left" wrapText="1"/>
    </xf>
    <xf numFmtId="0" fontId="0" fillId="0" borderId="37" xfId="0" applyFill="1" applyBorder="1" applyAlignment="1">
      <alignment horizontal="left" wrapText="1"/>
    </xf>
  </cellXfs>
  <cellStyles count="76">
    <cellStyle name="_~4379501" xfId="1"/>
    <cellStyle name="_Copy of 1Returnsa" xfId="2"/>
    <cellStyle name="_Half yearly-NEW FORMAT_September 2009" xfId="3"/>
    <cellStyle name="_Returns 31.03.09" xfId="4"/>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23"/>
    <cellStyle name="Accent2 2" xfId="24"/>
    <cellStyle name="Accent3 2" xfId="25"/>
    <cellStyle name="Accent4 2" xfId="26"/>
    <cellStyle name="Accent5 2" xfId="27"/>
    <cellStyle name="Accent6 2" xfId="28"/>
    <cellStyle name="Bad 2" xfId="29"/>
    <cellStyle name="Calculation 2" xfId="30"/>
    <cellStyle name="Check Cell 2" xfId="31"/>
    <cellStyle name="Comma" xfId="32" builtinId="3"/>
    <cellStyle name="Comma 2" xfId="33"/>
    <cellStyle name="Comma 2 2" xfId="34"/>
    <cellStyle name="Comma 3" xfId="35"/>
    <cellStyle name="Comma 4" xfId="36"/>
    <cellStyle name="Comma 5" xfId="37"/>
    <cellStyle name="Comma 5 2" xfId="38"/>
    <cellStyle name="Comma 6" xfId="39"/>
    <cellStyle name="Comma 7" xfId="40"/>
    <cellStyle name="Comma 7 2" xfId="41"/>
    <cellStyle name="Comma 8" xfId="42"/>
    <cellStyle name="DataPilot Category" xfId="43"/>
    <cellStyle name="DataPilot Corner" xfId="44"/>
    <cellStyle name="DataPilot Field" xfId="45"/>
    <cellStyle name="DataPilot Result" xfId="46"/>
    <cellStyle name="DataPilot Title" xfId="47"/>
    <cellStyle name="DataPilot Value" xfId="48"/>
    <cellStyle name="Euro" xfId="49"/>
    <cellStyle name="Explanatory Text 2" xfId="50"/>
    <cellStyle name="Good 2" xfId="51"/>
    <cellStyle name="Heading 1 2" xfId="52"/>
    <cellStyle name="Heading 2 2" xfId="53"/>
    <cellStyle name="Heading 3 2" xfId="54"/>
    <cellStyle name="Heading 4 2" xfId="55"/>
    <cellStyle name="Input 2" xfId="56"/>
    <cellStyle name="Linked Cell 2" xfId="57"/>
    <cellStyle name="Neutral 2" xfId="58"/>
    <cellStyle name="Normal" xfId="0" builtinId="0"/>
    <cellStyle name="Normal 2" xfId="59"/>
    <cellStyle name="Normal 2 2" xfId="60"/>
    <cellStyle name="Normal 3" xfId="61"/>
    <cellStyle name="Normal 4" xfId="62"/>
    <cellStyle name="Normal 5" xfId="63"/>
    <cellStyle name="Normal_~4379501" xfId="64"/>
    <cellStyle name="Normal_Half yearly-NEW FORMAT_September 2009" xfId="65"/>
    <cellStyle name="Note 2" xfId="66"/>
    <cellStyle name="Output 2" xfId="67"/>
    <cellStyle name="Percent" xfId="68" builtinId="5"/>
    <cellStyle name="Percent 2" xfId="69"/>
    <cellStyle name="Percent 3" xfId="70"/>
    <cellStyle name="Percent 4" xfId="71"/>
    <cellStyle name="Style 1" xfId="72"/>
    <cellStyle name="Title 2" xfId="73"/>
    <cellStyle name="Total 2" xfId="74"/>
    <cellStyle name="Warning Text 2" xfId="75"/>
  </cellStyles>
  <dxfs count="1">
    <dxf>
      <numFmt numFmtId="179" formatCode="0.0000"/>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dimension ref="A1:Y168"/>
  <sheetViews>
    <sheetView showGridLines="0" tabSelected="1" zoomScale="75" zoomScaleNormal="75" workbookViewId="0">
      <pane xSplit="3" ySplit="6" topLeftCell="D7" activePane="bottomRight" state="frozen"/>
      <selection pane="topRight" activeCell="D1" sqref="D1"/>
      <selection pane="bottomLeft" activeCell="A7" sqref="A7"/>
      <selection pane="bottomRight" activeCell="B4" sqref="B4"/>
    </sheetView>
  </sheetViews>
  <sheetFormatPr defaultRowHeight="14.25"/>
  <cols>
    <col min="1" max="1" width="11.5703125" style="3" customWidth="1"/>
    <col min="2" max="2" width="81.28515625" style="3" customWidth="1"/>
    <col min="3" max="3" width="15.140625" style="3" customWidth="1"/>
    <col min="4" max="7" width="20.42578125" style="4" customWidth="1"/>
    <col min="8" max="12" width="20.42578125" style="3" customWidth="1"/>
    <col min="13" max="14" width="20.42578125" style="4" customWidth="1"/>
    <col min="15" max="17" width="20.42578125" style="3" customWidth="1"/>
    <col min="18" max="18" width="18.42578125" style="181" customWidth="1"/>
    <col min="19" max="20" width="18.140625" style="3" customWidth="1"/>
    <col min="21" max="23" width="20.42578125" style="3" customWidth="1"/>
    <col min="24" max="24" width="18.140625" style="3" customWidth="1"/>
    <col min="25" max="25" width="20.42578125" style="3" customWidth="1"/>
    <col min="26" max="16384" width="9.140625" style="3"/>
  </cols>
  <sheetData>
    <row r="1" spans="1:25">
      <c r="A1"/>
      <c r="B1"/>
      <c r="C1"/>
      <c r="D1" s="4" t="s">
        <v>0</v>
      </c>
      <c r="E1"/>
      <c r="F1"/>
      <c r="G1"/>
      <c r="H1" s="4"/>
      <c r="I1" s="4"/>
      <c r="J1" s="4"/>
      <c r="K1"/>
      <c r="L1" s="4"/>
      <c r="M1"/>
      <c r="N1"/>
      <c r="O1"/>
      <c r="P1" s="4"/>
      <c r="Q1" s="4"/>
      <c r="R1" s="4"/>
      <c r="S1" s="4"/>
      <c r="T1" s="4"/>
      <c r="U1" s="4"/>
      <c r="V1" s="4"/>
      <c r="W1" s="4"/>
      <c r="X1" s="4"/>
      <c r="Y1" s="4"/>
    </row>
    <row r="2" spans="1:25" ht="15">
      <c r="A2"/>
      <c r="B2" s="179" t="s">
        <v>1</v>
      </c>
      <c r="C2"/>
      <c r="D2" s="4" t="s">
        <v>0</v>
      </c>
      <c r="E2"/>
      <c r="F2"/>
      <c r="G2"/>
      <c r="H2" s="4"/>
      <c r="I2" s="4"/>
      <c r="J2" s="4"/>
      <c r="K2"/>
      <c r="L2" s="4"/>
      <c r="M2"/>
      <c r="N2"/>
      <c r="O2"/>
      <c r="P2" s="4"/>
      <c r="Q2" s="4"/>
      <c r="R2" s="4"/>
      <c r="S2" s="4"/>
      <c r="T2" s="4"/>
      <c r="U2" s="4"/>
      <c r="V2" s="4"/>
      <c r="W2" s="4"/>
      <c r="X2" s="4"/>
      <c r="Y2" s="4"/>
    </row>
    <row r="3" spans="1:25" ht="15">
      <c r="A3"/>
      <c r="B3" s="179" t="s">
        <v>1018</v>
      </c>
      <c r="C3"/>
      <c r="D3" s="232" t="s">
        <v>867</v>
      </c>
      <c r="E3" s="232" t="s">
        <v>867</v>
      </c>
      <c r="F3" s="232" t="s">
        <v>867</v>
      </c>
      <c r="G3" s="232" t="s">
        <v>867</v>
      </c>
      <c r="H3" s="232" t="s">
        <v>867</v>
      </c>
      <c r="I3" s="232" t="s">
        <v>867</v>
      </c>
      <c r="J3" s="232" t="s">
        <v>867</v>
      </c>
      <c r="K3" s="232" t="s">
        <v>867</v>
      </c>
      <c r="L3" s="232" t="s">
        <v>868</v>
      </c>
      <c r="M3" s="232" t="s">
        <v>868</v>
      </c>
      <c r="N3" s="232" t="s">
        <v>868</v>
      </c>
      <c r="O3" s="233" t="s">
        <v>868</v>
      </c>
      <c r="P3" s="232" t="s">
        <v>868</v>
      </c>
      <c r="Q3" s="232" t="s">
        <v>868</v>
      </c>
      <c r="R3" s="232" t="s">
        <v>975</v>
      </c>
      <c r="S3" s="232" t="s">
        <v>975</v>
      </c>
      <c r="T3" s="232" t="s">
        <v>975</v>
      </c>
      <c r="U3" s="232" t="s">
        <v>975</v>
      </c>
      <c r="V3" s="232" t="s">
        <v>975</v>
      </c>
      <c r="W3" s="232" t="s">
        <v>975</v>
      </c>
      <c r="X3" s="232" t="s">
        <v>975</v>
      </c>
      <c r="Y3" s="232" t="s">
        <v>975</v>
      </c>
    </row>
    <row r="4" spans="1:25" s="59" customFormat="1" ht="15" thickBot="1">
      <c r="D4" s="232" t="s">
        <v>260</v>
      </c>
      <c r="E4" s="232" t="s">
        <v>215</v>
      </c>
      <c r="F4" s="232" t="s">
        <v>250</v>
      </c>
      <c r="G4" s="232" t="s">
        <v>139</v>
      </c>
      <c r="H4" s="232" t="s">
        <v>224</v>
      </c>
      <c r="I4" s="232" t="s">
        <v>269</v>
      </c>
      <c r="J4" s="232" t="s">
        <v>270</v>
      </c>
      <c r="K4" s="233" t="s">
        <v>979</v>
      </c>
      <c r="L4" s="232" t="s">
        <v>274</v>
      </c>
      <c r="M4" s="232" t="s">
        <v>214</v>
      </c>
      <c r="N4" s="232" t="s">
        <v>210</v>
      </c>
      <c r="O4" s="233" t="s">
        <v>670</v>
      </c>
      <c r="P4" s="232" t="s">
        <v>231</v>
      </c>
      <c r="Q4" s="232" t="s">
        <v>264</v>
      </c>
      <c r="R4" s="232" t="s">
        <v>886</v>
      </c>
      <c r="S4" s="232" t="s">
        <v>976</v>
      </c>
      <c r="T4" s="232" t="s">
        <v>977</v>
      </c>
      <c r="U4" s="233" t="s">
        <v>1038</v>
      </c>
      <c r="V4" s="232" t="s">
        <v>1042</v>
      </c>
      <c r="W4" s="232" t="s">
        <v>1044</v>
      </c>
      <c r="X4" s="232" t="s">
        <v>887</v>
      </c>
      <c r="Y4" s="232" t="s">
        <v>890</v>
      </c>
    </row>
    <row r="5" spans="1:25" ht="15" thickBot="1">
      <c r="A5" s="344" t="s">
        <v>2</v>
      </c>
      <c r="B5" s="344" t="s">
        <v>3</v>
      </c>
      <c r="C5" s="182"/>
      <c r="D5" s="183" t="s">
        <v>4</v>
      </c>
      <c r="E5" s="183" t="s">
        <v>4</v>
      </c>
      <c r="F5" s="183" t="s">
        <v>4</v>
      </c>
      <c r="G5" s="183" t="s">
        <v>4</v>
      </c>
      <c r="H5" s="183" t="s">
        <v>4</v>
      </c>
      <c r="I5" s="183" t="s">
        <v>4</v>
      </c>
      <c r="J5" s="183" t="s">
        <v>4</v>
      </c>
      <c r="K5" s="184" t="s">
        <v>4</v>
      </c>
      <c r="L5" s="183" t="s">
        <v>4</v>
      </c>
      <c r="M5" s="183" t="s">
        <v>4</v>
      </c>
      <c r="N5" s="183" t="s">
        <v>4</v>
      </c>
      <c r="O5" s="184" t="s">
        <v>4</v>
      </c>
      <c r="P5" s="183" t="s">
        <v>4</v>
      </c>
      <c r="Q5" s="183" t="s">
        <v>4</v>
      </c>
      <c r="R5" s="183" t="s">
        <v>4</v>
      </c>
      <c r="S5" s="183" t="s">
        <v>4</v>
      </c>
      <c r="T5" s="183" t="s">
        <v>4</v>
      </c>
      <c r="U5" s="183" t="s">
        <v>4</v>
      </c>
      <c r="V5" s="183" t="s">
        <v>4</v>
      </c>
      <c r="W5" s="183" t="s">
        <v>4</v>
      </c>
      <c r="X5" s="183" t="s">
        <v>4</v>
      </c>
      <c r="Y5" s="183" t="s">
        <v>4</v>
      </c>
    </row>
    <row r="6" spans="1:25" s="60" customFormat="1" ht="29.25" thickBot="1">
      <c r="A6" s="344"/>
      <c r="B6" s="344"/>
      <c r="C6" s="185"/>
      <c r="D6" s="186" t="s">
        <v>5</v>
      </c>
      <c r="E6" s="186" t="s">
        <v>1172</v>
      </c>
      <c r="F6" s="186" t="s">
        <v>1171</v>
      </c>
      <c r="G6" s="186" t="s">
        <v>6</v>
      </c>
      <c r="H6" s="186" t="s">
        <v>10</v>
      </c>
      <c r="I6" s="186" t="s">
        <v>12</v>
      </c>
      <c r="J6" s="186" t="s">
        <v>756</v>
      </c>
      <c r="K6" s="186" t="s">
        <v>1169</v>
      </c>
      <c r="L6" s="186" t="s">
        <v>1170</v>
      </c>
      <c r="M6" s="186" t="s">
        <v>7</v>
      </c>
      <c r="N6" s="186" t="s">
        <v>8</v>
      </c>
      <c r="O6" s="186" t="s">
        <v>958</v>
      </c>
      <c r="P6" s="186" t="s">
        <v>9</v>
      </c>
      <c r="Q6" s="186" t="s">
        <v>11</v>
      </c>
      <c r="R6" s="186" t="s">
        <v>989</v>
      </c>
      <c r="S6" s="186" t="s">
        <v>1173</v>
      </c>
      <c r="T6" s="186" t="s">
        <v>1174</v>
      </c>
      <c r="U6" s="186" t="s">
        <v>1175</v>
      </c>
      <c r="V6" s="186" t="s">
        <v>1043</v>
      </c>
      <c r="W6" s="186" t="s">
        <v>1045</v>
      </c>
      <c r="X6" s="186" t="s">
        <v>1040</v>
      </c>
      <c r="Y6" s="186" t="s">
        <v>1041</v>
      </c>
    </row>
    <row r="7" spans="1:25" ht="15" thickBot="1">
      <c r="A7" s="187">
        <v>1.1000000000000001</v>
      </c>
      <c r="B7" s="187" t="s">
        <v>13</v>
      </c>
      <c r="C7" s="187" t="s">
        <v>14</v>
      </c>
      <c r="D7" s="197">
        <v>7.6789073920000011</v>
      </c>
      <c r="E7" s="197">
        <v>40.736139487999999</v>
      </c>
      <c r="F7" s="197">
        <v>28.990386491999999</v>
      </c>
      <c r="G7" s="197">
        <v>16.186456194999998</v>
      </c>
      <c r="H7" s="197">
        <v>11.140175192000001</v>
      </c>
      <c r="I7" s="197">
        <v>13.692307274999999</v>
      </c>
      <c r="J7" s="197">
        <v>0.8141474580000001</v>
      </c>
      <c r="K7" s="207">
        <v>9.8794346439999998</v>
      </c>
      <c r="L7" s="197">
        <v>77.660606491999999</v>
      </c>
      <c r="M7" s="197">
        <v>2.2775146E-2</v>
      </c>
      <c r="N7" s="197">
        <v>82.974338000000003</v>
      </c>
      <c r="O7" s="207">
        <v>52.839250440000001</v>
      </c>
      <c r="P7" s="197">
        <v>942.62080670400007</v>
      </c>
      <c r="Q7" s="197">
        <v>233.487829406</v>
      </c>
      <c r="R7" s="197">
        <v>30.530761999999999</v>
      </c>
      <c r="S7" s="197">
        <v>41.469479999999997</v>
      </c>
      <c r="T7" s="197">
        <v>43.525947695999996</v>
      </c>
      <c r="U7" s="197">
        <v>0</v>
      </c>
      <c r="V7" s="197">
        <v>0</v>
      </c>
      <c r="W7" s="197">
        <v>0</v>
      </c>
      <c r="X7" s="207">
        <v>81.377120000000005</v>
      </c>
      <c r="Y7" s="197">
        <v>35.765709002000001</v>
      </c>
    </row>
    <row r="8" spans="1:25" ht="15" thickBot="1">
      <c r="A8" s="188">
        <v>1.2</v>
      </c>
      <c r="B8" s="188" t="s">
        <v>15</v>
      </c>
      <c r="C8" s="187" t="s">
        <v>14</v>
      </c>
      <c r="D8" s="197">
        <v>7.4938579460000012</v>
      </c>
      <c r="E8" s="197">
        <v>41.490122304000003</v>
      </c>
      <c r="F8" s="197">
        <v>27.092280436999996</v>
      </c>
      <c r="G8" s="197">
        <v>14.781683790000001</v>
      </c>
      <c r="H8" s="197">
        <v>8.8716892529999996</v>
      </c>
      <c r="I8" s="197">
        <v>11.881323414000001</v>
      </c>
      <c r="J8" s="197">
        <v>0.770686651</v>
      </c>
      <c r="K8" s="197">
        <v>10.729413085000001</v>
      </c>
      <c r="L8" s="197">
        <v>78.030258921999987</v>
      </c>
      <c r="M8" s="197">
        <v>7.1474092000000017E-2</v>
      </c>
      <c r="N8" s="197">
        <v>131.73162959999999</v>
      </c>
      <c r="O8" s="197">
        <v>49.237257739999997</v>
      </c>
      <c r="P8" s="197">
        <v>600.06869980399995</v>
      </c>
      <c r="Q8" s="197">
        <v>219.30068930599995</v>
      </c>
      <c r="R8" s="197">
        <v>30.530761999999999</v>
      </c>
      <c r="S8" s="197">
        <v>41.469479999999997</v>
      </c>
      <c r="T8" s="197">
        <v>43.525947695999996</v>
      </c>
      <c r="U8" s="197">
        <v>85.876162100000002</v>
      </c>
      <c r="V8" s="197">
        <v>21.516248040000001</v>
      </c>
      <c r="W8" s="197">
        <v>20.197226032</v>
      </c>
      <c r="X8" s="197">
        <v>0</v>
      </c>
      <c r="Y8" s="197">
        <v>0</v>
      </c>
    </row>
    <row r="9" spans="1:25" ht="15" thickBot="1">
      <c r="A9" s="188"/>
      <c r="B9" s="188"/>
      <c r="C9" s="188"/>
      <c r="D9" s="197"/>
      <c r="E9" s="197"/>
      <c r="F9" s="197"/>
      <c r="G9" s="197"/>
      <c r="H9" s="207"/>
      <c r="I9" s="214"/>
      <c r="J9" s="214"/>
      <c r="K9" s="214"/>
      <c r="L9" s="214"/>
      <c r="M9" s="173"/>
      <c r="N9" s="207"/>
      <c r="O9" s="214"/>
      <c r="P9" s="207"/>
      <c r="Q9" s="214"/>
      <c r="R9" s="214"/>
      <c r="S9" s="214"/>
      <c r="T9" s="214"/>
      <c r="U9" s="214"/>
      <c r="V9" s="214"/>
      <c r="W9" s="214"/>
      <c r="X9" s="214"/>
      <c r="Y9" s="214"/>
    </row>
    <row r="10" spans="1:25" ht="15" thickBot="1">
      <c r="A10" s="187">
        <v>2</v>
      </c>
      <c r="B10" s="187" t="s">
        <v>16</v>
      </c>
      <c r="C10" s="187" t="s">
        <v>14</v>
      </c>
      <c r="D10" s="207">
        <v>22.451086406562567</v>
      </c>
      <c r="E10" s="207">
        <v>49.995722434551602</v>
      </c>
      <c r="F10" s="207">
        <v>124.58041246025715</v>
      </c>
      <c r="G10" s="207">
        <v>8.4355311902269552</v>
      </c>
      <c r="H10" s="207">
        <v>0.60398286860047357</v>
      </c>
      <c r="I10" s="207">
        <v>9.2508018333189312</v>
      </c>
      <c r="J10" s="207">
        <v>4.7645621185080644E-2</v>
      </c>
      <c r="K10" s="207">
        <v>1.4713723724131622</v>
      </c>
      <c r="L10" s="207">
        <v>9.9332748502010588</v>
      </c>
      <c r="M10" s="207">
        <v>4.3149607565393489E-2</v>
      </c>
      <c r="N10" s="207">
        <v>107.72532243485833</v>
      </c>
      <c r="O10" s="207">
        <v>8.8862445110788215</v>
      </c>
      <c r="P10" s="207">
        <v>115.61652926300007</v>
      </c>
      <c r="Q10" s="207">
        <v>38.72184461100008</v>
      </c>
      <c r="R10" s="207">
        <v>3.3777903269688814</v>
      </c>
      <c r="S10" s="207">
        <v>3.5852466987671221</v>
      </c>
      <c r="T10" s="207">
        <v>3.2030459874552832</v>
      </c>
      <c r="U10" s="207">
        <v>1.1993403596788283</v>
      </c>
      <c r="V10" s="207">
        <v>0.19596384600002636</v>
      </c>
      <c r="W10" s="207">
        <v>3.4084794000005303E-2</v>
      </c>
      <c r="X10" s="207">
        <v>0</v>
      </c>
      <c r="Y10" s="207">
        <v>0</v>
      </c>
    </row>
    <row r="11" spans="1:25" ht="15" thickBot="1">
      <c r="A11" s="182"/>
      <c r="B11" s="182"/>
      <c r="C11" s="182"/>
      <c r="D11" s="197"/>
      <c r="E11" s="197"/>
      <c r="F11" s="197"/>
      <c r="G11" s="197"/>
      <c r="H11" s="207"/>
      <c r="I11" s="214"/>
      <c r="J11" s="214"/>
      <c r="K11" s="214"/>
      <c r="L11" s="214"/>
      <c r="M11" s="197"/>
      <c r="N11" s="197"/>
      <c r="O11" s="214"/>
      <c r="P11" s="207"/>
      <c r="Q11" s="214"/>
      <c r="R11" s="214"/>
      <c r="S11" s="214"/>
      <c r="T11" s="214"/>
      <c r="U11" s="214"/>
      <c r="V11" s="214"/>
      <c r="W11" s="214"/>
      <c r="X11" s="214"/>
      <c r="Y11" s="214"/>
    </row>
    <row r="12" spans="1:25" ht="15" thickBot="1">
      <c r="A12" s="182">
        <v>3.1</v>
      </c>
      <c r="B12" s="182" t="s">
        <v>17</v>
      </c>
      <c r="C12" s="182" t="s">
        <v>14</v>
      </c>
      <c r="D12" s="197">
        <v>32.058285718932012</v>
      </c>
      <c r="E12" s="197">
        <v>93.109640480816566</v>
      </c>
      <c r="F12" s="197">
        <v>166.77735940554766</v>
      </c>
      <c r="G12" s="197">
        <v>25.111624440064723</v>
      </c>
      <c r="H12" s="197">
        <v>13.338544436716402</v>
      </c>
      <c r="I12" s="197">
        <v>25.813350813934608</v>
      </c>
      <c r="J12" s="197">
        <v>0.87255119409205861</v>
      </c>
      <c r="K12" s="207">
        <v>11.992782673362083</v>
      </c>
      <c r="L12" s="197">
        <v>88.504404959176469</v>
      </c>
      <c r="M12" s="197">
        <v>3.5366119494174703E-2</v>
      </c>
      <c r="N12" s="197">
        <v>143.28809277532139</v>
      </c>
      <c r="O12" s="197">
        <v>57.981380751774765</v>
      </c>
      <c r="P12" s="197">
        <v>1059.084661098</v>
      </c>
      <c r="Q12" s="197">
        <v>247.12478843200003</v>
      </c>
      <c r="R12" s="197">
        <v>32.555642437695077</v>
      </c>
      <c r="S12" s="197">
        <v>43.234579133076039</v>
      </c>
      <c r="T12" s="197">
        <v>44.896824211354343</v>
      </c>
      <c r="U12" s="197">
        <v>0</v>
      </c>
      <c r="V12" s="197">
        <v>0</v>
      </c>
      <c r="W12" s="197">
        <v>0</v>
      </c>
      <c r="X12" s="197">
        <v>86.586885542836058</v>
      </c>
      <c r="Y12" s="197">
        <v>38.06550023366848</v>
      </c>
    </row>
    <row r="13" spans="1:25" ht="15" thickBot="1">
      <c r="A13" s="188">
        <v>3.2</v>
      </c>
      <c r="B13" s="227" t="s">
        <v>18</v>
      </c>
      <c r="C13" s="228" t="s">
        <v>14</v>
      </c>
      <c r="D13" s="197">
        <v>29.944944352562569</v>
      </c>
      <c r="E13" s="197">
        <v>91.485844738551606</v>
      </c>
      <c r="F13" s="197">
        <v>151.67269289725715</v>
      </c>
      <c r="G13" s="197">
        <v>23.217214980226956</v>
      </c>
      <c r="H13" s="197">
        <v>9.4756721216004731</v>
      </c>
      <c r="I13" s="197">
        <v>21.132125247318932</v>
      </c>
      <c r="J13" s="197">
        <v>0.81833227218508064</v>
      </c>
      <c r="K13" s="197">
        <v>12.200785457413163</v>
      </c>
      <c r="L13" s="197">
        <v>87.963533772201046</v>
      </c>
      <c r="M13" s="197">
        <v>0.11462369956539351</v>
      </c>
      <c r="N13" s="197">
        <v>239.45695203485832</v>
      </c>
      <c r="O13" s="197">
        <v>58.123502251078818</v>
      </c>
      <c r="P13" s="197">
        <v>715.68522906700002</v>
      </c>
      <c r="Q13" s="197">
        <v>258.02253391700003</v>
      </c>
      <c r="R13" s="197">
        <v>33.908552326968881</v>
      </c>
      <c r="S13" s="197">
        <v>45.054726698767119</v>
      </c>
      <c r="T13" s="197">
        <v>46.728993683455279</v>
      </c>
      <c r="U13" s="197">
        <v>87.07550245967883</v>
      </c>
      <c r="V13" s="197">
        <v>21.712211886000027</v>
      </c>
      <c r="W13" s="197">
        <v>20.231310826000005</v>
      </c>
      <c r="X13" s="197">
        <v>0</v>
      </c>
      <c r="Y13" s="197">
        <v>0</v>
      </c>
    </row>
    <row r="14" spans="1:25" ht="15" thickBot="1">
      <c r="A14" s="174"/>
      <c r="B14" s="174"/>
      <c r="C14" s="174"/>
      <c r="D14" s="173"/>
      <c r="E14" s="173"/>
      <c r="F14" s="173"/>
      <c r="G14" s="173"/>
      <c r="H14" s="173"/>
      <c r="I14" s="173"/>
      <c r="J14" s="173"/>
      <c r="K14" s="189"/>
      <c r="L14" s="173"/>
      <c r="M14" s="173"/>
      <c r="N14" s="173"/>
      <c r="O14" s="189"/>
      <c r="P14" s="173"/>
      <c r="Q14" s="173"/>
      <c r="R14" s="187"/>
      <c r="S14" s="189"/>
      <c r="T14" s="189"/>
      <c r="U14" s="187"/>
      <c r="V14" s="187"/>
      <c r="W14" s="187"/>
      <c r="X14" s="189"/>
      <c r="Y14" s="187"/>
    </row>
    <row r="15" spans="1:25">
      <c r="A15" s="182">
        <v>4.0999999999999996</v>
      </c>
      <c r="B15" s="182" t="s">
        <v>1012</v>
      </c>
      <c r="C15" s="182" t="s">
        <v>1194</v>
      </c>
      <c r="D15" s="190"/>
      <c r="E15" s="190"/>
      <c r="F15" s="190"/>
      <c r="G15" s="190"/>
      <c r="H15" s="190" t="s">
        <v>0</v>
      </c>
      <c r="I15" s="182"/>
      <c r="J15" s="182"/>
      <c r="K15" s="191"/>
      <c r="L15" s="182"/>
      <c r="M15" s="229"/>
      <c r="N15" s="229"/>
      <c r="O15" s="191"/>
      <c r="P15" s="190" t="s">
        <v>0</v>
      </c>
      <c r="Q15" s="182"/>
      <c r="R15" s="191"/>
      <c r="S15" s="191"/>
      <c r="T15" s="191"/>
      <c r="U15" s="191"/>
      <c r="V15" s="182"/>
      <c r="W15" s="182"/>
      <c r="X15" s="191"/>
      <c r="Y15" s="182"/>
    </row>
    <row r="16" spans="1:25" ht="14.45" customHeight="1">
      <c r="A16" s="174"/>
      <c r="B16" s="192" t="s">
        <v>19</v>
      </c>
      <c r="C16" s="174"/>
      <c r="D16" s="217">
        <v>41.75</v>
      </c>
      <c r="E16" s="217">
        <v>36.270000000000003</v>
      </c>
      <c r="F16" s="217">
        <v>58.83</v>
      </c>
      <c r="G16" s="217">
        <v>15.52</v>
      </c>
      <c r="H16" s="217">
        <v>12.25</v>
      </c>
      <c r="I16" s="217">
        <v>23.04</v>
      </c>
      <c r="J16" s="175">
        <v>10.7182</v>
      </c>
      <c r="K16" s="217">
        <v>12.14</v>
      </c>
      <c r="L16" s="175">
        <v>12.036799999999999</v>
      </c>
      <c r="M16" s="175">
        <v>15.5585</v>
      </c>
      <c r="N16" s="175">
        <v>1934.6185</v>
      </c>
      <c r="O16" s="230">
        <v>11.723100000000001</v>
      </c>
      <c r="P16" s="173">
        <v>0</v>
      </c>
      <c r="Q16" s="175">
        <v>0</v>
      </c>
      <c r="R16" s="231">
        <v>10.657400000000001</v>
      </c>
      <c r="S16" s="175">
        <v>10.4208</v>
      </c>
      <c r="T16" s="175">
        <v>10.3101</v>
      </c>
      <c r="U16" s="175">
        <v>0</v>
      </c>
      <c r="V16" s="175">
        <v>0</v>
      </c>
      <c r="W16" s="175">
        <v>0</v>
      </c>
      <c r="X16" s="231">
        <v>10.6341</v>
      </c>
      <c r="Y16" s="175">
        <v>10.672700000000001</v>
      </c>
    </row>
    <row r="17" spans="1:25" ht="14.45" customHeight="1">
      <c r="A17" s="174"/>
      <c r="B17" s="192" t="s">
        <v>20</v>
      </c>
      <c r="C17" s="174"/>
      <c r="D17" s="217">
        <v>0</v>
      </c>
      <c r="E17" s="217">
        <v>0</v>
      </c>
      <c r="F17" s="217">
        <v>0</v>
      </c>
      <c r="G17" s="217">
        <v>0</v>
      </c>
      <c r="H17" s="217">
        <v>0</v>
      </c>
      <c r="I17" s="217">
        <v>23.04</v>
      </c>
      <c r="J17" s="173">
        <v>0</v>
      </c>
      <c r="K17" s="217">
        <v>0</v>
      </c>
      <c r="L17" s="175">
        <v>0</v>
      </c>
      <c r="M17" s="175">
        <v>0</v>
      </c>
      <c r="N17" s="175">
        <v>0</v>
      </c>
      <c r="O17" s="231">
        <v>0</v>
      </c>
      <c r="P17" s="173">
        <v>0</v>
      </c>
      <c r="Q17" s="175">
        <v>0</v>
      </c>
      <c r="R17" s="231">
        <v>0</v>
      </c>
      <c r="S17" s="175">
        <v>0</v>
      </c>
      <c r="T17" s="175">
        <v>0</v>
      </c>
      <c r="U17" s="175">
        <v>0</v>
      </c>
      <c r="V17" s="175">
        <v>0</v>
      </c>
      <c r="W17" s="175">
        <v>0</v>
      </c>
      <c r="X17" s="231">
        <v>0</v>
      </c>
      <c r="Y17" s="175">
        <v>0</v>
      </c>
    </row>
    <row r="18" spans="1:25" ht="14.45" customHeight="1">
      <c r="A18" s="174"/>
      <c r="B18" s="192" t="s">
        <v>21</v>
      </c>
      <c r="C18" s="174"/>
      <c r="D18" s="217">
        <v>41.75</v>
      </c>
      <c r="E18" s="217">
        <v>16.989999999999998</v>
      </c>
      <c r="F18" s="217">
        <v>41.42</v>
      </c>
      <c r="G18" s="217">
        <v>15.52</v>
      </c>
      <c r="H18" s="217">
        <v>11.53</v>
      </c>
      <c r="I18" s="217">
        <v>15.57</v>
      </c>
      <c r="J18" s="175">
        <v>10.7182</v>
      </c>
      <c r="K18" s="217">
        <v>12.14</v>
      </c>
      <c r="L18" s="175">
        <v>10.8116</v>
      </c>
      <c r="M18" s="175">
        <v>15.2233</v>
      </c>
      <c r="N18" s="175">
        <v>1528.4783</v>
      </c>
      <c r="O18" s="231">
        <v>10.327299999999999</v>
      </c>
      <c r="P18" s="173">
        <v>0</v>
      </c>
      <c r="Q18" s="175">
        <v>0</v>
      </c>
      <c r="R18" s="231">
        <v>0</v>
      </c>
      <c r="S18" s="175">
        <v>10.4208</v>
      </c>
      <c r="T18" s="175">
        <v>10.3101</v>
      </c>
      <c r="U18" s="175">
        <v>0</v>
      </c>
      <c r="V18" s="175">
        <v>0</v>
      </c>
      <c r="W18" s="175">
        <v>0</v>
      </c>
      <c r="X18" s="231">
        <v>10.6341</v>
      </c>
      <c r="Y18" s="175">
        <v>10.5494</v>
      </c>
    </row>
    <row r="19" spans="1:25" ht="14.45" customHeight="1">
      <c r="A19" s="174"/>
      <c r="B19" s="192" t="s">
        <v>22</v>
      </c>
      <c r="C19" s="174"/>
      <c r="D19" s="217">
        <v>0</v>
      </c>
      <c r="E19" s="217">
        <v>0</v>
      </c>
      <c r="F19" s="217">
        <v>0</v>
      </c>
      <c r="G19" s="217">
        <v>0</v>
      </c>
      <c r="H19" s="217">
        <v>0</v>
      </c>
      <c r="I19" s="217">
        <v>0</v>
      </c>
      <c r="J19" s="173">
        <v>0</v>
      </c>
      <c r="K19" s="217">
        <v>0</v>
      </c>
      <c r="L19" s="175">
        <v>0</v>
      </c>
      <c r="M19" s="175">
        <v>0</v>
      </c>
      <c r="N19" s="175">
        <v>0</v>
      </c>
      <c r="O19" s="231">
        <v>0</v>
      </c>
      <c r="P19" s="175">
        <v>1469.1455000000001</v>
      </c>
      <c r="Q19" s="175">
        <v>1312.3751</v>
      </c>
      <c r="R19" s="231">
        <v>0</v>
      </c>
      <c r="S19" s="175">
        <v>0</v>
      </c>
      <c r="T19" s="175">
        <v>0</v>
      </c>
      <c r="U19" s="175">
        <v>0</v>
      </c>
      <c r="V19" s="175">
        <v>0</v>
      </c>
      <c r="W19" s="175">
        <v>0</v>
      </c>
      <c r="X19" s="231">
        <v>0</v>
      </c>
      <c r="Y19" s="175">
        <v>0</v>
      </c>
    </row>
    <row r="20" spans="1:25" ht="14.45" customHeight="1">
      <c r="A20" s="174"/>
      <c r="B20" s="192" t="s">
        <v>23</v>
      </c>
      <c r="C20" s="174"/>
      <c r="D20" s="217">
        <v>0</v>
      </c>
      <c r="E20" s="217">
        <v>0</v>
      </c>
      <c r="F20" s="217">
        <v>0</v>
      </c>
      <c r="G20" s="217">
        <v>0</v>
      </c>
      <c r="H20" s="217">
        <v>0</v>
      </c>
      <c r="I20" s="217">
        <v>0</v>
      </c>
      <c r="J20" s="173">
        <v>0</v>
      </c>
      <c r="K20" s="217">
        <v>0</v>
      </c>
      <c r="L20" s="175">
        <v>0</v>
      </c>
      <c r="M20" s="175">
        <v>0</v>
      </c>
      <c r="N20" s="175">
        <v>0</v>
      </c>
      <c r="O20" s="231">
        <v>0</v>
      </c>
      <c r="P20" s="175">
        <v>1001.2175</v>
      </c>
      <c r="Q20" s="175">
        <v>1001.9417</v>
      </c>
      <c r="R20" s="231">
        <v>0</v>
      </c>
      <c r="S20" s="175">
        <v>0</v>
      </c>
      <c r="T20" s="175">
        <v>0</v>
      </c>
      <c r="U20" s="175">
        <v>0</v>
      </c>
      <c r="V20" s="175">
        <v>0</v>
      </c>
      <c r="W20" s="175">
        <v>0</v>
      </c>
      <c r="X20" s="231">
        <v>0</v>
      </c>
      <c r="Y20" s="175">
        <v>0</v>
      </c>
    </row>
    <row r="21" spans="1:25" ht="14.45" hidden="1" customHeight="1">
      <c r="A21" s="174"/>
      <c r="B21" s="192" t="s">
        <v>24</v>
      </c>
      <c r="C21" s="174"/>
      <c r="D21" s="217">
        <v>0</v>
      </c>
      <c r="E21" s="217">
        <v>0</v>
      </c>
      <c r="F21" s="217">
        <v>0</v>
      </c>
      <c r="G21" s="217">
        <v>0</v>
      </c>
      <c r="H21" s="217">
        <v>0</v>
      </c>
      <c r="I21" s="217">
        <v>0</v>
      </c>
      <c r="J21" s="173">
        <v>0</v>
      </c>
      <c r="K21" s="217">
        <v>0</v>
      </c>
      <c r="L21" s="175">
        <v>0</v>
      </c>
      <c r="M21" s="175">
        <v>0</v>
      </c>
      <c r="N21" s="175">
        <v>0</v>
      </c>
      <c r="O21" s="231">
        <v>0</v>
      </c>
      <c r="P21" s="175">
        <v>0</v>
      </c>
      <c r="Q21" s="175">
        <v>0</v>
      </c>
      <c r="R21" s="231">
        <v>0</v>
      </c>
      <c r="S21" s="175">
        <v>0</v>
      </c>
      <c r="T21" s="175">
        <v>0</v>
      </c>
      <c r="U21" s="175">
        <v>0</v>
      </c>
      <c r="V21" s="175">
        <v>0</v>
      </c>
      <c r="W21" s="175">
        <v>0</v>
      </c>
      <c r="X21" s="231">
        <v>0</v>
      </c>
      <c r="Y21" s="175">
        <v>0</v>
      </c>
    </row>
    <row r="22" spans="1:25" ht="14.45" customHeight="1">
      <c r="A22" s="174"/>
      <c r="B22" s="192" t="s">
        <v>25</v>
      </c>
      <c r="C22" s="174"/>
      <c r="D22" s="217">
        <v>0</v>
      </c>
      <c r="E22" s="217">
        <v>0</v>
      </c>
      <c r="F22" s="217">
        <v>0</v>
      </c>
      <c r="G22" s="217">
        <v>0</v>
      </c>
      <c r="H22" s="217">
        <v>0</v>
      </c>
      <c r="I22" s="217">
        <v>0</v>
      </c>
      <c r="J22" s="173">
        <v>0</v>
      </c>
      <c r="K22" s="217">
        <v>0</v>
      </c>
      <c r="L22" s="175">
        <v>0</v>
      </c>
      <c r="M22" s="175">
        <v>0</v>
      </c>
      <c r="N22" s="175">
        <v>0</v>
      </c>
      <c r="O22" s="231">
        <v>0</v>
      </c>
      <c r="P22" s="175">
        <v>0</v>
      </c>
      <c r="Q22" s="175">
        <v>1001.8768</v>
      </c>
      <c r="R22" s="231">
        <v>0</v>
      </c>
      <c r="S22" s="175">
        <v>0</v>
      </c>
      <c r="T22" s="175">
        <v>0</v>
      </c>
      <c r="U22" s="175">
        <v>0</v>
      </c>
      <c r="V22" s="175">
        <v>0</v>
      </c>
      <c r="W22" s="175">
        <v>0</v>
      </c>
      <c r="X22" s="231">
        <v>0</v>
      </c>
      <c r="Y22" s="175">
        <v>0</v>
      </c>
    </row>
    <row r="23" spans="1:25" ht="14.45" hidden="1" customHeight="1">
      <c r="A23" s="174"/>
      <c r="B23" s="192" t="s">
        <v>1026</v>
      </c>
      <c r="C23" s="174"/>
      <c r="D23" s="217">
        <v>0</v>
      </c>
      <c r="E23" s="217">
        <v>0</v>
      </c>
      <c r="F23" s="217">
        <v>0</v>
      </c>
      <c r="G23" s="217">
        <v>0</v>
      </c>
      <c r="H23" s="217">
        <v>0</v>
      </c>
      <c r="I23" s="217">
        <v>0</v>
      </c>
      <c r="J23" s="173">
        <v>0</v>
      </c>
      <c r="K23" s="217">
        <v>0</v>
      </c>
      <c r="L23" s="175">
        <v>0</v>
      </c>
      <c r="M23" s="175">
        <v>0</v>
      </c>
      <c r="N23" s="175">
        <v>0</v>
      </c>
      <c r="O23" s="231">
        <v>0</v>
      </c>
      <c r="P23" s="175">
        <v>0</v>
      </c>
      <c r="Q23" s="175">
        <v>0</v>
      </c>
      <c r="R23" s="231">
        <v>0</v>
      </c>
      <c r="S23" s="175">
        <v>0</v>
      </c>
      <c r="T23" s="175">
        <v>0</v>
      </c>
      <c r="U23" s="175">
        <v>0</v>
      </c>
      <c r="V23" s="175">
        <v>0</v>
      </c>
      <c r="W23" s="175">
        <v>0</v>
      </c>
      <c r="X23" s="231">
        <v>0</v>
      </c>
      <c r="Y23" s="175">
        <v>0</v>
      </c>
    </row>
    <row r="24" spans="1:25" ht="14.45" hidden="1" customHeight="1">
      <c r="A24" s="174"/>
      <c r="B24" s="192" t="s">
        <v>1027</v>
      </c>
      <c r="C24" s="174"/>
      <c r="D24" s="217">
        <v>0</v>
      </c>
      <c r="E24" s="217">
        <v>0</v>
      </c>
      <c r="F24" s="217">
        <v>0</v>
      </c>
      <c r="G24" s="217">
        <v>0</v>
      </c>
      <c r="H24" s="217">
        <v>0</v>
      </c>
      <c r="I24" s="217">
        <v>0</v>
      </c>
      <c r="J24" s="173">
        <v>0</v>
      </c>
      <c r="K24" s="217">
        <v>0</v>
      </c>
      <c r="L24" s="175">
        <v>0</v>
      </c>
      <c r="M24" s="175">
        <v>0</v>
      </c>
      <c r="N24" s="175">
        <v>0</v>
      </c>
      <c r="O24" s="231">
        <v>0</v>
      </c>
      <c r="P24" s="175">
        <v>0</v>
      </c>
      <c r="Q24" s="175">
        <v>0</v>
      </c>
      <c r="R24" s="231">
        <v>0</v>
      </c>
      <c r="S24" s="175">
        <v>0</v>
      </c>
      <c r="T24" s="175">
        <v>0</v>
      </c>
      <c r="U24" s="175">
        <v>0</v>
      </c>
      <c r="V24" s="175">
        <v>0</v>
      </c>
      <c r="W24" s="175">
        <v>0</v>
      </c>
      <c r="X24" s="231">
        <v>0</v>
      </c>
      <c r="Y24" s="175">
        <v>0</v>
      </c>
    </row>
    <row r="25" spans="1:25" ht="14.45" hidden="1" customHeight="1">
      <c r="A25" s="174"/>
      <c r="B25" s="192" t="s">
        <v>1028</v>
      </c>
      <c r="C25" s="174"/>
      <c r="D25" s="217">
        <v>0</v>
      </c>
      <c r="E25" s="217">
        <v>0</v>
      </c>
      <c r="F25" s="217">
        <v>0</v>
      </c>
      <c r="G25" s="217">
        <v>0</v>
      </c>
      <c r="H25" s="217">
        <v>0</v>
      </c>
      <c r="I25" s="217">
        <v>0</v>
      </c>
      <c r="J25" s="173">
        <v>0</v>
      </c>
      <c r="K25" s="217">
        <v>0</v>
      </c>
      <c r="L25" s="175">
        <v>0</v>
      </c>
      <c r="M25" s="175">
        <v>0</v>
      </c>
      <c r="N25" s="175">
        <v>0</v>
      </c>
      <c r="O25" s="231">
        <v>0</v>
      </c>
      <c r="P25" s="175">
        <v>0</v>
      </c>
      <c r="Q25" s="175">
        <v>0</v>
      </c>
      <c r="R25" s="231">
        <v>0</v>
      </c>
      <c r="S25" s="175">
        <v>0</v>
      </c>
      <c r="T25" s="175">
        <v>0</v>
      </c>
      <c r="U25" s="175">
        <v>0</v>
      </c>
      <c r="V25" s="175">
        <v>0</v>
      </c>
      <c r="W25" s="175">
        <v>0</v>
      </c>
      <c r="X25" s="231">
        <v>0</v>
      </c>
      <c r="Y25" s="175">
        <v>0</v>
      </c>
    </row>
    <row r="26" spans="1:25" ht="14.45" hidden="1" customHeight="1">
      <c r="A26" s="174"/>
      <c r="B26" s="192" t="s">
        <v>1029</v>
      </c>
      <c r="C26" s="174"/>
      <c r="D26" s="217">
        <v>0</v>
      </c>
      <c r="E26" s="217">
        <v>0</v>
      </c>
      <c r="F26" s="217">
        <v>0</v>
      </c>
      <c r="G26" s="217">
        <v>0</v>
      </c>
      <c r="H26" s="217">
        <v>0</v>
      </c>
      <c r="I26" s="217">
        <v>0</v>
      </c>
      <c r="J26" s="173">
        <v>0</v>
      </c>
      <c r="K26" s="217">
        <v>0</v>
      </c>
      <c r="L26" s="175">
        <v>0</v>
      </c>
      <c r="M26" s="175">
        <v>0</v>
      </c>
      <c r="N26" s="175">
        <v>0</v>
      </c>
      <c r="O26" s="231">
        <v>0</v>
      </c>
      <c r="P26" s="175">
        <v>0</v>
      </c>
      <c r="Q26" s="175">
        <v>0</v>
      </c>
      <c r="R26" s="231">
        <v>0</v>
      </c>
      <c r="S26" s="175">
        <v>0</v>
      </c>
      <c r="T26" s="175">
        <v>0</v>
      </c>
      <c r="U26" s="175">
        <v>0</v>
      </c>
      <c r="V26" s="175">
        <v>0</v>
      </c>
      <c r="W26" s="175">
        <v>0</v>
      </c>
      <c r="X26" s="231">
        <v>0</v>
      </c>
      <c r="Y26" s="175">
        <v>0</v>
      </c>
    </row>
    <row r="27" spans="1:25" ht="14.45" customHeight="1">
      <c r="A27" s="174"/>
      <c r="B27" s="192" t="s">
        <v>26</v>
      </c>
      <c r="C27" s="174"/>
      <c r="D27" s="217">
        <v>0</v>
      </c>
      <c r="E27" s="217">
        <v>0</v>
      </c>
      <c r="F27" s="217">
        <v>0</v>
      </c>
      <c r="G27" s="217">
        <v>0</v>
      </c>
      <c r="H27" s="217">
        <v>0</v>
      </c>
      <c r="I27" s="217">
        <v>0</v>
      </c>
      <c r="J27" s="173">
        <v>0</v>
      </c>
      <c r="K27" s="217">
        <v>0</v>
      </c>
      <c r="L27" s="175">
        <v>0</v>
      </c>
      <c r="M27" s="175">
        <v>0</v>
      </c>
      <c r="N27" s="175">
        <v>0</v>
      </c>
      <c r="O27" s="231">
        <v>0</v>
      </c>
      <c r="P27" s="175">
        <v>1235.6204</v>
      </c>
      <c r="Q27" s="175">
        <v>1324.6388999999999</v>
      </c>
      <c r="R27" s="231">
        <v>0</v>
      </c>
      <c r="S27" s="175">
        <v>0</v>
      </c>
      <c r="T27" s="175">
        <v>0</v>
      </c>
      <c r="U27" s="175">
        <v>0</v>
      </c>
      <c r="V27" s="175">
        <v>0</v>
      </c>
      <c r="W27" s="175">
        <v>0</v>
      </c>
      <c r="X27" s="231">
        <v>0</v>
      </c>
      <c r="Y27" s="175">
        <v>0</v>
      </c>
    </row>
    <row r="28" spans="1:25" ht="14.45" customHeight="1">
      <c r="A28" s="174"/>
      <c r="B28" s="192" t="s">
        <v>27</v>
      </c>
      <c r="C28" s="174"/>
      <c r="D28" s="217">
        <v>0</v>
      </c>
      <c r="E28" s="217">
        <v>0</v>
      </c>
      <c r="F28" s="217">
        <v>0</v>
      </c>
      <c r="G28" s="217">
        <v>0</v>
      </c>
      <c r="H28" s="217">
        <v>0</v>
      </c>
      <c r="I28" s="217">
        <v>0</v>
      </c>
      <c r="J28" s="173">
        <v>0</v>
      </c>
      <c r="K28" s="217">
        <v>0</v>
      </c>
      <c r="L28" s="175">
        <v>0</v>
      </c>
      <c r="M28" s="175">
        <v>0</v>
      </c>
      <c r="N28" s="175">
        <v>0</v>
      </c>
      <c r="O28" s="231">
        <v>0</v>
      </c>
      <c r="P28" s="175">
        <v>1000.0905</v>
      </c>
      <c r="Q28" s="175">
        <v>1001.8759</v>
      </c>
      <c r="R28" s="231">
        <v>0</v>
      </c>
      <c r="S28" s="175">
        <v>0</v>
      </c>
      <c r="T28" s="175">
        <v>0</v>
      </c>
      <c r="U28" s="175">
        <v>0</v>
      </c>
      <c r="V28" s="175">
        <v>0</v>
      </c>
      <c r="W28" s="175">
        <v>0</v>
      </c>
      <c r="X28" s="231">
        <v>0</v>
      </c>
      <c r="Y28" s="175">
        <v>0</v>
      </c>
    </row>
    <row r="29" spans="1:25" ht="14.45" hidden="1" customHeight="1">
      <c r="A29" s="174"/>
      <c r="B29" s="192" t="s">
        <v>28</v>
      </c>
      <c r="C29" s="174"/>
      <c r="D29" s="217">
        <v>0</v>
      </c>
      <c r="E29" s="217">
        <v>0</v>
      </c>
      <c r="F29" s="217">
        <v>0</v>
      </c>
      <c r="G29" s="217">
        <v>0</v>
      </c>
      <c r="H29" s="217">
        <v>0</v>
      </c>
      <c r="I29" s="217">
        <v>0</v>
      </c>
      <c r="J29" s="173">
        <v>0</v>
      </c>
      <c r="K29" s="217">
        <v>0</v>
      </c>
      <c r="L29" s="175">
        <v>0</v>
      </c>
      <c r="M29" s="175">
        <v>0</v>
      </c>
      <c r="N29" s="175">
        <v>0</v>
      </c>
      <c r="O29" s="231">
        <v>0</v>
      </c>
      <c r="P29" s="175">
        <v>0</v>
      </c>
      <c r="Q29" s="175">
        <v>0</v>
      </c>
      <c r="R29" s="231">
        <v>0</v>
      </c>
      <c r="S29" s="175">
        <v>0</v>
      </c>
      <c r="T29" s="175">
        <v>0</v>
      </c>
      <c r="U29" s="175">
        <v>0</v>
      </c>
      <c r="V29" s="175">
        <v>0</v>
      </c>
      <c r="W29" s="175">
        <v>0</v>
      </c>
      <c r="X29" s="231">
        <v>0</v>
      </c>
      <c r="Y29" s="175">
        <v>0</v>
      </c>
    </row>
    <row r="30" spans="1:25" ht="14.45" hidden="1" customHeight="1">
      <c r="A30" s="174"/>
      <c r="B30" s="192" t="s">
        <v>29</v>
      </c>
      <c r="C30" s="174"/>
      <c r="D30" s="217">
        <v>0</v>
      </c>
      <c r="E30" s="217">
        <v>0</v>
      </c>
      <c r="F30" s="217">
        <v>0</v>
      </c>
      <c r="G30" s="217">
        <v>0</v>
      </c>
      <c r="H30" s="217">
        <v>0</v>
      </c>
      <c r="I30" s="217">
        <v>0</v>
      </c>
      <c r="J30" s="173">
        <v>0</v>
      </c>
      <c r="K30" s="217">
        <v>0</v>
      </c>
      <c r="L30" s="175">
        <v>0</v>
      </c>
      <c r="M30" s="175">
        <v>0</v>
      </c>
      <c r="N30" s="175">
        <v>0</v>
      </c>
      <c r="O30" s="231">
        <v>0</v>
      </c>
      <c r="P30" s="175">
        <v>0</v>
      </c>
      <c r="Q30" s="175">
        <v>0</v>
      </c>
      <c r="R30" s="231">
        <v>0</v>
      </c>
      <c r="S30" s="175">
        <v>0</v>
      </c>
      <c r="T30" s="175">
        <v>0</v>
      </c>
      <c r="U30" s="175">
        <v>0</v>
      </c>
      <c r="V30" s="175">
        <v>0</v>
      </c>
      <c r="W30" s="175">
        <v>0</v>
      </c>
      <c r="X30" s="231">
        <v>0</v>
      </c>
      <c r="Y30" s="175">
        <v>0</v>
      </c>
    </row>
    <row r="31" spans="1:25" ht="14.45" hidden="1" customHeight="1">
      <c r="A31" s="174"/>
      <c r="B31" s="192" t="s">
        <v>1030</v>
      </c>
      <c r="C31" s="174"/>
      <c r="D31" s="217">
        <v>0</v>
      </c>
      <c r="E31" s="217">
        <v>0</v>
      </c>
      <c r="F31" s="217">
        <v>0</v>
      </c>
      <c r="G31" s="217">
        <v>0</v>
      </c>
      <c r="H31" s="217">
        <v>0</v>
      </c>
      <c r="I31" s="217">
        <v>0</v>
      </c>
      <c r="J31" s="173">
        <v>0</v>
      </c>
      <c r="K31" s="217">
        <v>0</v>
      </c>
      <c r="L31" s="175">
        <v>0</v>
      </c>
      <c r="M31" s="175">
        <v>0</v>
      </c>
      <c r="N31" s="175">
        <v>0</v>
      </c>
      <c r="O31" s="231">
        <v>0</v>
      </c>
      <c r="P31" s="175">
        <v>0</v>
      </c>
      <c r="Q31" s="175">
        <v>0</v>
      </c>
      <c r="R31" s="231">
        <v>0</v>
      </c>
      <c r="S31" s="175">
        <v>0</v>
      </c>
      <c r="T31" s="175">
        <v>0</v>
      </c>
      <c r="U31" s="175">
        <v>0</v>
      </c>
      <c r="V31" s="175">
        <v>0</v>
      </c>
      <c r="W31" s="175">
        <v>0</v>
      </c>
      <c r="X31" s="231">
        <v>0</v>
      </c>
      <c r="Y31" s="175">
        <v>0</v>
      </c>
    </row>
    <row r="32" spans="1:25" ht="14.45" hidden="1" customHeight="1">
      <c r="A32" s="174"/>
      <c r="B32" s="192" t="s">
        <v>1031</v>
      </c>
      <c r="C32" s="174"/>
      <c r="D32" s="217">
        <v>0</v>
      </c>
      <c r="E32" s="217">
        <v>0</v>
      </c>
      <c r="F32" s="217">
        <v>0</v>
      </c>
      <c r="G32" s="217">
        <v>0</v>
      </c>
      <c r="H32" s="217">
        <v>0</v>
      </c>
      <c r="I32" s="217">
        <v>0</v>
      </c>
      <c r="J32" s="173">
        <v>0</v>
      </c>
      <c r="K32" s="217">
        <v>0</v>
      </c>
      <c r="L32" s="175">
        <v>0</v>
      </c>
      <c r="M32" s="175">
        <v>0</v>
      </c>
      <c r="N32" s="175">
        <v>0</v>
      </c>
      <c r="O32" s="231">
        <v>0</v>
      </c>
      <c r="P32" s="175">
        <v>0</v>
      </c>
      <c r="Q32" s="175">
        <v>0</v>
      </c>
      <c r="R32" s="231">
        <v>0</v>
      </c>
      <c r="S32" s="175">
        <v>0</v>
      </c>
      <c r="T32" s="175">
        <v>0</v>
      </c>
      <c r="U32" s="175">
        <v>0</v>
      </c>
      <c r="V32" s="175">
        <v>0</v>
      </c>
      <c r="W32" s="175">
        <v>0</v>
      </c>
      <c r="X32" s="231">
        <v>0</v>
      </c>
      <c r="Y32" s="175">
        <v>0</v>
      </c>
    </row>
    <row r="33" spans="1:25" ht="14.45" hidden="1" customHeight="1">
      <c r="A33" s="174"/>
      <c r="B33" s="192" t="s">
        <v>1032</v>
      </c>
      <c r="C33" s="174"/>
      <c r="D33" s="217">
        <v>0</v>
      </c>
      <c r="E33" s="217">
        <v>0</v>
      </c>
      <c r="F33" s="217">
        <v>0</v>
      </c>
      <c r="G33" s="217">
        <v>0</v>
      </c>
      <c r="H33" s="217">
        <v>0</v>
      </c>
      <c r="I33" s="217">
        <v>0</v>
      </c>
      <c r="J33" s="173">
        <v>0</v>
      </c>
      <c r="K33" s="217">
        <v>0</v>
      </c>
      <c r="L33" s="175">
        <v>0</v>
      </c>
      <c r="M33" s="175">
        <v>0</v>
      </c>
      <c r="N33" s="175">
        <v>0</v>
      </c>
      <c r="O33" s="231">
        <v>0</v>
      </c>
      <c r="P33" s="175">
        <v>0</v>
      </c>
      <c r="Q33" s="175">
        <v>0</v>
      </c>
      <c r="R33" s="231">
        <v>0</v>
      </c>
      <c r="S33" s="175">
        <v>0</v>
      </c>
      <c r="T33" s="175">
        <v>0</v>
      </c>
      <c r="U33" s="175">
        <v>0</v>
      </c>
      <c r="V33" s="175">
        <v>0</v>
      </c>
      <c r="W33" s="175">
        <v>0</v>
      </c>
      <c r="X33" s="231">
        <v>0</v>
      </c>
      <c r="Y33" s="175">
        <v>0</v>
      </c>
    </row>
    <row r="34" spans="1:25" ht="14.45" hidden="1" customHeight="1">
      <c r="A34" s="174"/>
      <c r="B34" s="192" t="s">
        <v>1033</v>
      </c>
      <c r="C34" s="174"/>
      <c r="D34" s="217">
        <v>0</v>
      </c>
      <c r="E34" s="217">
        <v>0</v>
      </c>
      <c r="F34" s="217">
        <v>0</v>
      </c>
      <c r="G34" s="217">
        <v>0</v>
      </c>
      <c r="H34" s="217">
        <v>0</v>
      </c>
      <c r="I34" s="217">
        <v>0</v>
      </c>
      <c r="J34" s="173">
        <v>0</v>
      </c>
      <c r="K34" s="217">
        <v>0</v>
      </c>
      <c r="L34" s="175">
        <v>0</v>
      </c>
      <c r="M34" s="175">
        <v>0</v>
      </c>
      <c r="N34" s="175">
        <v>0</v>
      </c>
      <c r="O34" s="231">
        <v>0</v>
      </c>
      <c r="P34" s="175">
        <v>0</v>
      </c>
      <c r="Q34" s="175">
        <v>0</v>
      </c>
      <c r="R34" s="231">
        <v>0</v>
      </c>
      <c r="S34" s="175">
        <v>0</v>
      </c>
      <c r="T34" s="175">
        <v>0</v>
      </c>
      <c r="U34" s="175">
        <v>0</v>
      </c>
      <c r="V34" s="175">
        <v>0</v>
      </c>
      <c r="W34" s="175">
        <v>0</v>
      </c>
      <c r="X34" s="231">
        <v>0</v>
      </c>
      <c r="Y34" s="175">
        <v>0</v>
      </c>
    </row>
    <row r="35" spans="1:25" ht="14.45" customHeight="1">
      <c r="A35" s="174"/>
      <c r="B35" s="192" t="s">
        <v>30</v>
      </c>
      <c r="C35" s="174"/>
      <c r="D35" s="217">
        <v>0</v>
      </c>
      <c r="E35" s="217">
        <v>0</v>
      </c>
      <c r="F35" s="217">
        <v>0</v>
      </c>
      <c r="G35" s="217">
        <v>0</v>
      </c>
      <c r="H35" s="217">
        <v>0</v>
      </c>
      <c r="I35" s="217">
        <v>0</v>
      </c>
      <c r="J35" s="173">
        <v>0</v>
      </c>
      <c r="K35" s="217">
        <v>0</v>
      </c>
      <c r="L35" s="175">
        <v>0</v>
      </c>
      <c r="M35" s="175">
        <v>0</v>
      </c>
      <c r="N35" s="175">
        <v>0</v>
      </c>
      <c r="O35" s="231">
        <v>0</v>
      </c>
      <c r="P35" s="175">
        <v>1212.7136</v>
      </c>
      <c r="Q35" s="175">
        <v>1331.7994000000001</v>
      </c>
      <c r="R35" s="231">
        <v>0</v>
      </c>
      <c r="S35" s="175">
        <v>0</v>
      </c>
      <c r="T35" s="175">
        <v>0</v>
      </c>
      <c r="U35" s="175">
        <v>0</v>
      </c>
      <c r="V35" s="175">
        <v>0</v>
      </c>
      <c r="W35" s="175">
        <v>0</v>
      </c>
      <c r="X35" s="231">
        <v>0</v>
      </c>
      <c r="Y35" s="175">
        <v>0</v>
      </c>
    </row>
    <row r="36" spans="1:25" ht="14.45" customHeight="1">
      <c r="A36" s="174"/>
      <c r="B36" s="192" t="s">
        <v>31</v>
      </c>
      <c r="C36" s="174"/>
      <c r="D36" s="217">
        <v>0</v>
      </c>
      <c r="E36" s="217">
        <v>0</v>
      </c>
      <c r="F36" s="217">
        <v>0</v>
      </c>
      <c r="G36" s="217">
        <v>0</v>
      </c>
      <c r="H36" s="217">
        <v>0</v>
      </c>
      <c r="I36" s="217">
        <v>0</v>
      </c>
      <c r="J36" s="173">
        <v>0</v>
      </c>
      <c r="K36" s="217">
        <v>0</v>
      </c>
      <c r="L36" s="175">
        <v>0</v>
      </c>
      <c r="M36" s="175">
        <v>0</v>
      </c>
      <c r="N36" s="175">
        <v>0</v>
      </c>
      <c r="O36" s="231">
        <v>0</v>
      </c>
      <c r="P36" s="175">
        <v>1000.0905</v>
      </c>
      <c r="Q36" s="175">
        <v>1001.8759</v>
      </c>
      <c r="R36" s="231">
        <v>0</v>
      </c>
      <c r="S36" s="175">
        <v>0</v>
      </c>
      <c r="T36" s="175">
        <v>0</v>
      </c>
      <c r="U36" s="175">
        <v>0</v>
      </c>
      <c r="V36" s="175">
        <v>0</v>
      </c>
      <c r="W36" s="175">
        <v>0</v>
      </c>
      <c r="X36" s="231">
        <v>0</v>
      </c>
      <c r="Y36" s="175">
        <v>0</v>
      </c>
    </row>
    <row r="37" spans="1:25" ht="14.45" customHeight="1">
      <c r="A37" s="174"/>
      <c r="B37" s="192" t="s">
        <v>32</v>
      </c>
      <c r="C37" s="174"/>
      <c r="D37" s="217">
        <v>0</v>
      </c>
      <c r="E37" s="217">
        <v>0</v>
      </c>
      <c r="F37" s="217">
        <v>0</v>
      </c>
      <c r="G37" s="217">
        <v>0</v>
      </c>
      <c r="H37" s="217">
        <v>0</v>
      </c>
      <c r="I37" s="217">
        <v>0</v>
      </c>
      <c r="J37" s="173">
        <v>0</v>
      </c>
      <c r="K37" s="217">
        <v>0</v>
      </c>
      <c r="L37" s="175">
        <v>0</v>
      </c>
      <c r="M37" s="175">
        <v>0</v>
      </c>
      <c r="N37" s="175">
        <v>0</v>
      </c>
      <c r="O37" s="231">
        <v>0</v>
      </c>
      <c r="P37" s="175">
        <v>1000.7111</v>
      </c>
      <c r="Q37" s="175">
        <v>1002.4044</v>
      </c>
      <c r="R37" s="231">
        <v>0</v>
      </c>
      <c r="S37" s="175">
        <v>0</v>
      </c>
      <c r="T37" s="175">
        <v>0</v>
      </c>
      <c r="U37" s="175">
        <v>0</v>
      </c>
      <c r="V37" s="175">
        <v>0</v>
      </c>
      <c r="W37" s="175">
        <v>0</v>
      </c>
      <c r="X37" s="231">
        <v>0</v>
      </c>
      <c r="Y37" s="175">
        <v>0</v>
      </c>
    </row>
    <row r="38" spans="1:25" ht="14.45" hidden="1" customHeight="1">
      <c r="A38" s="174"/>
      <c r="B38" s="192" t="s">
        <v>1034</v>
      </c>
      <c r="C38" s="174"/>
      <c r="D38" s="217">
        <v>0</v>
      </c>
      <c r="E38" s="217">
        <v>0</v>
      </c>
      <c r="F38" s="217">
        <v>0</v>
      </c>
      <c r="G38" s="217">
        <v>0</v>
      </c>
      <c r="H38" s="217">
        <v>0</v>
      </c>
      <c r="I38" s="217">
        <v>0</v>
      </c>
      <c r="J38" s="173">
        <v>0</v>
      </c>
      <c r="K38" s="217">
        <v>0</v>
      </c>
      <c r="L38" s="175">
        <v>0</v>
      </c>
      <c r="M38" s="175">
        <v>0</v>
      </c>
      <c r="N38" s="175">
        <v>0</v>
      </c>
      <c r="O38" s="231">
        <v>0</v>
      </c>
      <c r="P38" s="175">
        <v>0</v>
      </c>
      <c r="Q38" s="175">
        <v>0</v>
      </c>
      <c r="R38" s="231">
        <v>0</v>
      </c>
      <c r="S38" s="175">
        <v>0</v>
      </c>
      <c r="T38" s="175">
        <v>0</v>
      </c>
      <c r="U38" s="175">
        <v>0</v>
      </c>
      <c r="V38" s="175">
        <v>0</v>
      </c>
      <c r="W38" s="175">
        <v>0</v>
      </c>
      <c r="X38" s="231">
        <v>0</v>
      </c>
      <c r="Y38" s="175">
        <v>0</v>
      </c>
    </row>
    <row r="39" spans="1:25" ht="14.45" hidden="1" customHeight="1">
      <c r="A39" s="174"/>
      <c r="B39" s="192" t="s">
        <v>1035</v>
      </c>
      <c r="C39" s="174"/>
      <c r="D39" s="217">
        <v>0</v>
      </c>
      <c r="E39" s="217">
        <v>0</v>
      </c>
      <c r="F39" s="217">
        <v>0</v>
      </c>
      <c r="G39" s="217">
        <v>0</v>
      </c>
      <c r="H39" s="217">
        <v>0</v>
      </c>
      <c r="I39" s="217">
        <v>0</v>
      </c>
      <c r="J39" s="173">
        <v>0</v>
      </c>
      <c r="K39" s="217">
        <v>0</v>
      </c>
      <c r="L39" s="175">
        <v>0</v>
      </c>
      <c r="M39" s="175">
        <v>0</v>
      </c>
      <c r="N39" s="175">
        <v>0</v>
      </c>
      <c r="O39" s="231">
        <v>0</v>
      </c>
      <c r="P39" s="175">
        <v>0</v>
      </c>
      <c r="Q39" s="175">
        <v>0</v>
      </c>
      <c r="R39" s="231">
        <v>0</v>
      </c>
      <c r="S39" s="175">
        <v>0</v>
      </c>
      <c r="T39" s="175">
        <v>0</v>
      </c>
      <c r="U39" s="175">
        <v>0</v>
      </c>
      <c r="V39" s="175">
        <v>0</v>
      </c>
      <c r="W39" s="175">
        <v>0</v>
      </c>
      <c r="X39" s="231">
        <v>0</v>
      </c>
      <c r="Y39" s="175">
        <v>0</v>
      </c>
    </row>
    <row r="40" spans="1:25" ht="14.45" hidden="1" customHeight="1">
      <c r="A40" s="174"/>
      <c r="B40" s="192" t="s">
        <v>1036</v>
      </c>
      <c r="C40" s="174"/>
      <c r="D40" s="217">
        <v>0</v>
      </c>
      <c r="E40" s="217">
        <v>0</v>
      </c>
      <c r="F40" s="217">
        <v>0</v>
      </c>
      <c r="G40" s="217">
        <v>0</v>
      </c>
      <c r="H40" s="217">
        <v>0</v>
      </c>
      <c r="I40" s="217">
        <v>0</v>
      </c>
      <c r="J40" s="173">
        <v>0</v>
      </c>
      <c r="K40" s="217">
        <v>0</v>
      </c>
      <c r="L40" s="175">
        <v>0</v>
      </c>
      <c r="M40" s="175">
        <v>0</v>
      </c>
      <c r="N40" s="175">
        <v>0</v>
      </c>
      <c r="O40" s="231">
        <v>0</v>
      </c>
      <c r="P40" s="175">
        <v>0</v>
      </c>
      <c r="Q40" s="175">
        <v>0</v>
      </c>
      <c r="R40" s="231">
        <v>0</v>
      </c>
      <c r="S40" s="175">
        <v>0</v>
      </c>
      <c r="T40" s="175">
        <v>0</v>
      </c>
      <c r="U40" s="175">
        <v>0</v>
      </c>
      <c r="V40" s="175">
        <v>0</v>
      </c>
      <c r="W40" s="175">
        <v>0</v>
      </c>
      <c r="X40" s="231">
        <v>0</v>
      </c>
      <c r="Y40" s="175">
        <v>0</v>
      </c>
    </row>
    <row r="41" spans="1:25" ht="14.45" hidden="1" customHeight="1">
      <c r="A41" s="174"/>
      <c r="B41" s="192" t="s">
        <v>1037</v>
      </c>
      <c r="C41" s="174"/>
      <c r="D41" s="217">
        <v>0</v>
      </c>
      <c r="E41" s="217">
        <v>0</v>
      </c>
      <c r="F41" s="217">
        <v>0</v>
      </c>
      <c r="G41" s="217">
        <v>0</v>
      </c>
      <c r="H41" s="217">
        <v>0</v>
      </c>
      <c r="I41" s="217">
        <v>0</v>
      </c>
      <c r="J41" s="173">
        <v>0</v>
      </c>
      <c r="K41" s="217">
        <v>0</v>
      </c>
      <c r="L41" s="175">
        <v>0</v>
      </c>
      <c r="M41" s="175">
        <v>0</v>
      </c>
      <c r="N41" s="175">
        <v>0</v>
      </c>
      <c r="O41" s="231">
        <v>0</v>
      </c>
      <c r="P41" s="175">
        <v>0</v>
      </c>
      <c r="Q41" s="175">
        <v>0</v>
      </c>
      <c r="R41" s="231">
        <v>0</v>
      </c>
      <c r="S41" s="175">
        <v>0</v>
      </c>
      <c r="T41" s="175">
        <v>0</v>
      </c>
      <c r="U41" s="175">
        <v>0</v>
      </c>
      <c r="V41" s="175">
        <v>0</v>
      </c>
      <c r="W41" s="175">
        <v>0</v>
      </c>
      <c r="X41" s="231">
        <v>0</v>
      </c>
      <c r="Y41" s="175">
        <v>0</v>
      </c>
    </row>
    <row r="42" spans="1:25" ht="14.45" customHeight="1">
      <c r="A42" s="174"/>
      <c r="B42" s="192"/>
      <c r="C42" s="174"/>
      <c r="D42" s="217"/>
      <c r="E42" s="217"/>
      <c r="F42" s="217"/>
      <c r="G42" s="217"/>
      <c r="H42" s="217"/>
      <c r="I42" s="217"/>
      <c r="J42" s="173"/>
      <c r="K42" s="217"/>
      <c r="L42" s="173"/>
      <c r="M42" s="175"/>
      <c r="N42" s="175"/>
      <c r="O42" s="177"/>
      <c r="P42" s="175"/>
      <c r="Q42" s="175"/>
      <c r="R42" s="177"/>
      <c r="S42" s="177"/>
      <c r="T42" s="177"/>
      <c r="U42" s="177"/>
      <c r="V42" s="219"/>
      <c r="W42" s="219"/>
      <c r="X42" s="177"/>
      <c r="Y42" s="219"/>
    </row>
    <row r="43" spans="1:25" ht="14.45" customHeight="1">
      <c r="A43" s="174">
        <v>4.2</v>
      </c>
      <c r="B43" s="174" t="s">
        <v>956</v>
      </c>
      <c r="C43" s="174" t="s">
        <v>1194</v>
      </c>
      <c r="D43" s="217"/>
      <c r="E43" s="217"/>
      <c r="F43" s="217"/>
      <c r="G43" s="217"/>
      <c r="H43" s="217"/>
      <c r="I43" s="196"/>
      <c r="J43" s="174"/>
      <c r="K43" s="196"/>
      <c r="L43" s="174"/>
      <c r="M43" s="175"/>
      <c r="N43" s="175"/>
      <c r="O43" s="177"/>
      <c r="P43" s="173"/>
      <c r="Q43" s="219"/>
      <c r="R43" s="177"/>
      <c r="S43" s="177"/>
      <c r="T43" s="177"/>
      <c r="U43" s="177"/>
      <c r="V43" s="219"/>
      <c r="W43" s="219"/>
      <c r="X43" s="177"/>
      <c r="Y43" s="219"/>
    </row>
    <row r="44" spans="1:25" ht="14.45" customHeight="1">
      <c r="A44" s="174"/>
      <c r="B44" s="192" t="s">
        <v>19</v>
      </c>
      <c r="C44" s="174"/>
      <c r="D44" s="217">
        <v>39.97</v>
      </c>
      <c r="E44" s="217">
        <v>34.979999999999997</v>
      </c>
      <c r="F44" s="217">
        <v>57.07</v>
      </c>
      <c r="G44" s="217">
        <v>15.71</v>
      </c>
      <c r="H44" s="217">
        <v>10.92</v>
      </c>
      <c r="I44" s="217">
        <v>21.7</v>
      </c>
      <c r="J44" s="175">
        <v>10.619300000000001</v>
      </c>
      <c r="K44" s="217">
        <v>11.9</v>
      </c>
      <c r="L44" s="175">
        <v>12.080399999999999</v>
      </c>
      <c r="M44" s="175">
        <v>16.036999999999999</v>
      </c>
      <c r="N44" s="175">
        <v>2027.9552000000001</v>
      </c>
      <c r="O44" s="230">
        <v>12.241300000000001</v>
      </c>
      <c r="P44" s="173">
        <v>0</v>
      </c>
      <c r="Q44" s="175">
        <v>0</v>
      </c>
      <c r="R44" s="231">
        <v>11.1</v>
      </c>
      <c r="S44" s="175">
        <v>10.8611</v>
      </c>
      <c r="T44" s="175">
        <v>10.7315</v>
      </c>
      <c r="U44" s="175">
        <v>10.132199999999999</v>
      </c>
      <c r="V44" s="175">
        <v>10.084099999999999</v>
      </c>
      <c r="W44" s="175">
        <v>10.0099</v>
      </c>
      <c r="X44" s="231">
        <v>0</v>
      </c>
      <c r="Y44" s="175">
        <v>0</v>
      </c>
    </row>
    <row r="45" spans="1:25" ht="14.45" customHeight="1">
      <c r="A45" s="174"/>
      <c r="B45" s="192" t="s">
        <v>20</v>
      </c>
      <c r="C45" s="174"/>
      <c r="D45" s="217">
        <v>0</v>
      </c>
      <c r="E45" s="217">
        <v>0</v>
      </c>
      <c r="F45" s="217">
        <v>0</v>
      </c>
      <c r="G45" s="217">
        <v>0</v>
      </c>
      <c r="H45" s="217">
        <v>0</v>
      </c>
      <c r="I45" s="217">
        <v>21.7</v>
      </c>
      <c r="J45" s="173">
        <v>0</v>
      </c>
      <c r="K45" s="217">
        <v>0</v>
      </c>
      <c r="L45" s="175">
        <v>0</v>
      </c>
      <c r="M45" s="175">
        <v>0</v>
      </c>
      <c r="N45" s="175">
        <v>0</v>
      </c>
      <c r="O45" s="231">
        <v>0</v>
      </c>
      <c r="P45" s="173">
        <v>0</v>
      </c>
      <c r="Q45" s="175">
        <v>0</v>
      </c>
      <c r="R45" s="231">
        <v>0</v>
      </c>
      <c r="S45" s="175">
        <v>0</v>
      </c>
      <c r="T45" s="175">
        <v>0</v>
      </c>
      <c r="U45" s="175">
        <v>0</v>
      </c>
      <c r="V45" s="175">
        <v>0</v>
      </c>
      <c r="W45" s="175">
        <v>0</v>
      </c>
      <c r="X45" s="231">
        <v>0</v>
      </c>
      <c r="Y45" s="175">
        <v>0</v>
      </c>
    </row>
    <row r="46" spans="1:25" ht="14.45" customHeight="1">
      <c r="A46" s="174"/>
      <c r="B46" s="192" t="s">
        <v>21</v>
      </c>
      <c r="C46" s="174"/>
      <c r="D46" s="217">
        <v>39.97</v>
      </c>
      <c r="E46" s="217">
        <v>16.39</v>
      </c>
      <c r="F46" s="217">
        <v>40.18</v>
      </c>
      <c r="G46" s="217">
        <v>15.71</v>
      </c>
      <c r="H46" s="217">
        <v>10.27</v>
      </c>
      <c r="I46" s="217">
        <v>14.66</v>
      </c>
      <c r="J46" s="175">
        <v>10.619300000000001</v>
      </c>
      <c r="K46" s="217">
        <v>10.66</v>
      </c>
      <c r="L46" s="175">
        <v>10.4648</v>
      </c>
      <c r="M46" s="175">
        <v>15.6889</v>
      </c>
      <c r="N46" s="175">
        <v>1531.2530999999999</v>
      </c>
      <c r="O46" s="231">
        <v>10.282</v>
      </c>
      <c r="P46" s="173">
        <v>0</v>
      </c>
      <c r="Q46" s="175">
        <v>0</v>
      </c>
      <c r="R46" s="231">
        <v>0</v>
      </c>
      <c r="S46" s="175">
        <v>10.010199999999999</v>
      </c>
      <c r="T46" s="175">
        <v>10.007099999999999</v>
      </c>
      <c r="U46" s="175">
        <v>10.132</v>
      </c>
      <c r="V46" s="175">
        <v>0</v>
      </c>
      <c r="W46" s="175">
        <v>10.0099</v>
      </c>
      <c r="X46" s="231">
        <v>0</v>
      </c>
      <c r="Y46" s="175">
        <v>0</v>
      </c>
    </row>
    <row r="47" spans="1:25" ht="14.45" customHeight="1">
      <c r="A47" s="174"/>
      <c r="B47" s="192" t="s">
        <v>1026</v>
      </c>
      <c r="C47" s="174"/>
      <c r="D47" s="217">
        <v>39.979999999999997</v>
      </c>
      <c r="E47" s="217">
        <v>34.950000000000003</v>
      </c>
      <c r="F47" s="217">
        <v>57.09</v>
      </c>
      <c r="G47" s="217">
        <v>15.71</v>
      </c>
      <c r="H47" s="217">
        <v>10.92</v>
      </c>
      <c r="I47" s="217">
        <v>21.72</v>
      </c>
      <c r="J47" s="175">
        <v>10.6341</v>
      </c>
      <c r="K47" s="217">
        <v>11.9</v>
      </c>
      <c r="L47" s="175">
        <v>12.0998</v>
      </c>
      <c r="M47" s="175">
        <v>16.064399999999999</v>
      </c>
      <c r="N47" s="175">
        <v>2028.2759000000001</v>
      </c>
      <c r="O47" s="231">
        <v>12.262</v>
      </c>
      <c r="P47" s="175">
        <v>0</v>
      </c>
      <c r="Q47" s="175">
        <v>0</v>
      </c>
      <c r="R47" s="231">
        <v>0</v>
      </c>
      <c r="S47" s="175">
        <v>0</v>
      </c>
      <c r="T47" s="175">
        <v>0</v>
      </c>
      <c r="U47" s="175">
        <v>10.132899999999999</v>
      </c>
      <c r="V47" s="175">
        <v>10.084199999999999</v>
      </c>
      <c r="W47" s="175">
        <v>10.0099</v>
      </c>
      <c r="X47" s="231">
        <v>0</v>
      </c>
      <c r="Y47" s="175">
        <v>0</v>
      </c>
    </row>
    <row r="48" spans="1:25" ht="14.45" customHeight="1">
      <c r="A48" s="174"/>
      <c r="B48" s="192" t="s">
        <v>1027</v>
      </c>
      <c r="C48" s="174"/>
      <c r="D48" s="217">
        <v>39.979999999999997</v>
      </c>
      <c r="E48" s="217">
        <v>16.420000000000002</v>
      </c>
      <c r="F48" s="217">
        <v>40.18</v>
      </c>
      <c r="G48" s="217">
        <v>15.72</v>
      </c>
      <c r="H48" s="217">
        <v>10.28</v>
      </c>
      <c r="I48" s="217">
        <v>14.68</v>
      </c>
      <c r="J48" s="175">
        <v>10.6341</v>
      </c>
      <c r="K48" s="217">
        <v>11.92</v>
      </c>
      <c r="L48" s="175">
        <v>10.3789</v>
      </c>
      <c r="M48" s="175">
        <v>15.7151</v>
      </c>
      <c r="N48" s="175">
        <v>1531.3206</v>
      </c>
      <c r="O48" s="231">
        <v>10.289099999999999</v>
      </c>
      <c r="P48" s="175">
        <v>0</v>
      </c>
      <c r="Q48" s="175">
        <v>0</v>
      </c>
      <c r="R48" s="231">
        <v>0</v>
      </c>
      <c r="S48" s="175">
        <v>0</v>
      </c>
      <c r="T48" s="175">
        <v>0</v>
      </c>
      <c r="U48" s="175">
        <v>10.132899999999999</v>
      </c>
      <c r="V48" s="175">
        <v>10.084199999999999</v>
      </c>
      <c r="W48" s="175">
        <v>10.0099</v>
      </c>
      <c r="X48" s="231">
        <v>0</v>
      </c>
      <c r="Y48" s="175">
        <v>0</v>
      </c>
    </row>
    <row r="49" spans="1:25" ht="14.45" hidden="1" customHeight="1">
      <c r="A49" s="174"/>
      <c r="B49" s="192" t="s">
        <v>1028</v>
      </c>
      <c r="C49" s="174"/>
      <c r="D49" s="217">
        <v>0</v>
      </c>
      <c r="E49" s="217">
        <v>0</v>
      </c>
      <c r="F49" s="217">
        <v>0</v>
      </c>
      <c r="G49" s="217">
        <v>0</v>
      </c>
      <c r="H49" s="217">
        <v>0</v>
      </c>
      <c r="I49" s="217">
        <v>0</v>
      </c>
      <c r="J49" s="173">
        <v>0</v>
      </c>
      <c r="K49" s="217">
        <v>0</v>
      </c>
      <c r="L49" s="175">
        <v>0</v>
      </c>
      <c r="M49" s="175">
        <v>0</v>
      </c>
      <c r="N49" s="175">
        <v>0</v>
      </c>
      <c r="O49" s="231">
        <v>0</v>
      </c>
      <c r="P49" s="175">
        <v>0</v>
      </c>
      <c r="Q49" s="175">
        <v>0</v>
      </c>
      <c r="R49" s="231">
        <v>0</v>
      </c>
      <c r="S49" s="175">
        <v>0</v>
      </c>
      <c r="T49" s="175">
        <v>0</v>
      </c>
      <c r="U49" s="175">
        <v>0</v>
      </c>
      <c r="V49" s="175">
        <v>0</v>
      </c>
      <c r="W49" s="175">
        <v>0</v>
      </c>
      <c r="X49" s="231">
        <v>0</v>
      </c>
      <c r="Y49" s="175">
        <v>0</v>
      </c>
    </row>
    <row r="50" spans="1:25" ht="14.45" hidden="1" customHeight="1">
      <c r="A50" s="174"/>
      <c r="B50" s="192" t="s">
        <v>1029</v>
      </c>
      <c r="C50" s="174"/>
      <c r="D50" s="217">
        <v>0</v>
      </c>
      <c r="E50" s="217">
        <v>0</v>
      </c>
      <c r="F50" s="217">
        <v>0</v>
      </c>
      <c r="G50" s="217">
        <v>0</v>
      </c>
      <c r="H50" s="217">
        <v>0</v>
      </c>
      <c r="I50" s="217">
        <v>0</v>
      </c>
      <c r="J50" s="173">
        <v>0</v>
      </c>
      <c r="K50" s="217">
        <v>0</v>
      </c>
      <c r="L50" s="175">
        <v>0</v>
      </c>
      <c r="M50" s="175">
        <v>0</v>
      </c>
      <c r="N50" s="175">
        <v>0</v>
      </c>
      <c r="O50" s="231">
        <v>0</v>
      </c>
      <c r="P50" s="175">
        <v>0</v>
      </c>
      <c r="Q50" s="175">
        <v>0</v>
      </c>
      <c r="R50" s="231">
        <v>0</v>
      </c>
      <c r="S50" s="175">
        <v>0</v>
      </c>
      <c r="T50" s="175">
        <v>0</v>
      </c>
      <c r="U50" s="175">
        <v>0</v>
      </c>
      <c r="V50" s="175">
        <v>0</v>
      </c>
      <c r="W50" s="175">
        <v>0</v>
      </c>
      <c r="X50" s="231">
        <v>0</v>
      </c>
      <c r="Y50" s="175">
        <v>0</v>
      </c>
    </row>
    <row r="51" spans="1:25" ht="14.45" customHeight="1">
      <c r="A51" s="174"/>
      <c r="B51" s="192" t="s">
        <v>22</v>
      </c>
      <c r="C51" s="174"/>
      <c r="D51" s="217">
        <v>0</v>
      </c>
      <c r="E51" s="217">
        <v>0</v>
      </c>
      <c r="F51" s="217">
        <v>0</v>
      </c>
      <c r="G51" s="217">
        <v>0</v>
      </c>
      <c r="H51" s="217">
        <v>0</v>
      </c>
      <c r="I51" s="217">
        <v>0</v>
      </c>
      <c r="J51" s="173">
        <v>0</v>
      </c>
      <c r="K51" s="217">
        <v>0</v>
      </c>
      <c r="L51" s="175">
        <v>0</v>
      </c>
      <c r="M51" s="175">
        <v>0</v>
      </c>
      <c r="N51" s="175">
        <v>0</v>
      </c>
      <c r="O51" s="231">
        <v>0</v>
      </c>
      <c r="P51" s="175">
        <v>1526.8733999999999</v>
      </c>
      <c r="Q51" s="175">
        <v>1368.2248</v>
      </c>
      <c r="R51" s="231">
        <v>0</v>
      </c>
      <c r="S51" s="175">
        <v>0</v>
      </c>
      <c r="T51" s="175">
        <v>0</v>
      </c>
      <c r="U51" s="175">
        <v>0</v>
      </c>
      <c r="V51" s="175">
        <v>0</v>
      </c>
      <c r="W51" s="175">
        <v>0</v>
      </c>
      <c r="X51" s="231">
        <v>0</v>
      </c>
      <c r="Y51" s="175">
        <v>0</v>
      </c>
    </row>
    <row r="52" spans="1:25" ht="14.45" customHeight="1">
      <c r="A52" s="174"/>
      <c r="B52" s="192" t="s">
        <v>23</v>
      </c>
      <c r="C52" s="174"/>
      <c r="D52" s="217">
        <v>0</v>
      </c>
      <c r="E52" s="217">
        <v>0</v>
      </c>
      <c r="F52" s="217">
        <v>0</v>
      </c>
      <c r="G52" s="217">
        <v>0</v>
      </c>
      <c r="H52" s="217">
        <v>0</v>
      </c>
      <c r="I52" s="217">
        <v>0</v>
      </c>
      <c r="J52" s="173">
        <v>0</v>
      </c>
      <c r="K52" s="217">
        <v>0</v>
      </c>
      <c r="L52" s="175">
        <v>0</v>
      </c>
      <c r="M52" s="175">
        <v>0</v>
      </c>
      <c r="N52" s="175">
        <v>0</v>
      </c>
      <c r="O52" s="231">
        <v>0</v>
      </c>
      <c r="P52" s="175">
        <v>1001.2175</v>
      </c>
      <c r="Q52" s="175">
        <v>1001.9417</v>
      </c>
      <c r="R52" s="231">
        <v>0</v>
      </c>
      <c r="S52" s="175">
        <v>0</v>
      </c>
      <c r="T52" s="175">
        <v>0</v>
      </c>
      <c r="U52" s="175">
        <v>0</v>
      </c>
      <c r="V52" s="175">
        <v>0</v>
      </c>
      <c r="W52" s="175">
        <v>0</v>
      </c>
      <c r="X52" s="231">
        <v>0</v>
      </c>
      <c r="Y52" s="175">
        <v>0</v>
      </c>
    </row>
    <row r="53" spans="1:25" ht="14.45" hidden="1" customHeight="1">
      <c r="A53" s="174"/>
      <c r="B53" s="192" t="s">
        <v>24</v>
      </c>
      <c r="C53" s="174"/>
      <c r="D53" s="217">
        <v>0</v>
      </c>
      <c r="E53" s="217">
        <v>0</v>
      </c>
      <c r="F53" s="217">
        <v>0</v>
      </c>
      <c r="G53" s="217">
        <v>0</v>
      </c>
      <c r="H53" s="217">
        <v>0</v>
      </c>
      <c r="I53" s="217">
        <v>0</v>
      </c>
      <c r="J53" s="173">
        <v>0</v>
      </c>
      <c r="K53" s="217">
        <v>0</v>
      </c>
      <c r="L53" s="175">
        <v>0</v>
      </c>
      <c r="M53" s="175">
        <v>0</v>
      </c>
      <c r="N53" s="175">
        <v>0</v>
      </c>
      <c r="O53" s="231">
        <v>0</v>
      </c>
      <c r="P53" s="175">
        <v>0</v>
      </c>
      <c r="Q53" s="175">
        <v>0</v>
      </c>
      <c r="R53" s="231">
        <v>0</v>
      </c>
      <c r="S53" s="175">
        <v>0</v>
      </c>
      <c r="T53" s="175">
        <v>0</v>
      </c>
      <c r="U53" s="175">
        <v>0</v>
      </c>
      <c r="V53" s="175">
        <v>0</v>
      </c>
      <c r="W53" s="175">
        <v>0</v>
      </c>
      <c r="X53" s="231">
        <v>0</v>
      </c>
      <c r="Y53" s="175">
        <v>0</v>
      </c>
    </row>
    <row r="54" spans="1:25" ht="14.45" customHeight="1">
      <c r="A54" s="174"/>
      <c r="B54" s="192" t="s">
        <v>25</v>
      </c>
      <c r="C54" s="174"/>
      <c r="D54" s="217">
        <v>0</v>
      </c>
      <c r="E54" s="217">
        <v>0</v>
      </c>
      <c r="F54" s="217">
        <v>0</v>
      </c>
      <c r="G54" s="217">
        <v>0</v>
      </c>
      <c r="H54" s="217">
        <v>0</v>
      </c>
      <c r="I54" s="217">
        <v>0</v>
      </c>
      <c r="J54" s="173">
        <v>0</v>
      </c>
      <c r="K54" s="217">
        <v>0</v>
      </c>
      <c r="L54" s="175">
        <v>0</v>
      </c>
      <c r="M54" s="175">
        <v>0</v>
      </c>
      <c r="N54" s="175">
        <v>0</v>
      </c>
      <c r="O54" s="231">
        <v>0</v>
      </c>
      <c r="P54" s="175">
        <v>0</v>
      </c>
      <c r="Q54" s="175">
        <v>1003.7942</v>
      </c>
      <c r="R54" s="231">
        <v>0</v>
      </c>
      <c r="S54" s="175">
        <v>0</v>
      </c>
      <c r="T54" s="175">
        <v>0</v>
      </c>
      <c r="U54" s="175">
        <v>0</v>
      </c>
      <c r="V54" s="175">
        <v>0</v>
      </c>
      <c r="W54" s="175">
        <v>0</v>
      </c>
      <c r="X54" s="231">
        <v>0</v>
      </c>
      <c r="Y54" s="175">
        <v>0</v>
      </c>
    </row>
    <row r="55" spans="1:25" ht="14.45" customHeight="1">
      <c r="A55" s="174"/>
      <c r="B55" s="192" t="s">
        <v>26</v>
      </c>
      <c r="C55" s="174"/>
      <c r="D55" s="217">
        <v>0</v>
      </c>
      <c r="E55" s="217">
        <v>0</v>
      </c>
      <c r="F55" s="217">
        <v>0</v>
      </c>
      <c r="G55" s="217">
        <v>0</v>
      </c>
      <c r="H55" s="217">
        <v>0</v>
      </c>
      <c r="I55" s="217">
        <v>0</v>
      </c>
      <c r="J55" s="173">
        <v>0</v>
      </c>
      <c r="K55" s="217">
        <v>0</v>
      </c>
      <c r="L55" s="175">
        <v>0</v>
      </c>
      <c r="M55" s="175">
        <v>0</v>
      </c>
      <c r="N55" s="175">
        <v>0</v>
      </c>
      <c r="O55" s="231">
        <v>0</v>
      </c>
      <c r="P55" s="175">
        <v>1288.848</v>
      </c>
      <c r="Q55" s="175">
        <v>1385.7618</v>
      </c>
      <c r="R55" s="231">
        <v>0</v>
      </c>
      <c r="S55" s="175">
        <v>0</v>
      </c>
      <c r="T55" s="175">
        <v>0</v>
      </c>
      <c r="U55" s="175">
        <v>0</v>
      </c>
      <c r="V55" s="175">
        <v>0</v>
      </c>
      <c r="W55" s="175">
        <v>0</v>
      </c>
      <c r="X55" s="231">
        <v>0</v>
      </c>
      <c r="Y55" s="175">
        <v>0</v>
      </c>
    </row>
    <row r="56" spans="1:25" ht="14.45" customHeight="1">
      <c r="A56" s="174"/>
      <c r="B56" s="192" t="s">
        <v>27</v>
      </c>
      <c r="C56" s="174"/>
      <c r="D56" s="217">
        <v>0</v>
      </c>
      <c r="E56" s="217">
        <v>0</v>
      </c>
      <c r="F56" s="217">
        <v>0</v>
      </c>
      <c r="G56" s="217">
        <v>0</v>
      </c>
      <c r="H56" s="217">
        <v>0</v>
      </c>
      <c r="I56" s="217">
        <v>0</v>
      </c>
      <c r="J56" s="173">
        <v>0</v>
      </c>
      <c r="K56" s="217">
        <v>0</v>
      </c>
      <c r="L56" s="175">
        <v>0</v>
      </c>
      <c r="M56" s="175">
        <v>0</v>
      </c>
      <c r="N56" s="175">
        <v>0</v>
      </c>
      <c r="O56" s="231">
        <v>0</v>
      </c>
      <c r="P56" s="175">
        <v>1000.0905</v>
      </c>
      <c r="Q56" s="175">
        <v>1001.8759</v>
      </c>
      <c r="R56" s="231">
        <v>0</v>
      </c>
      <c r="S56" s="175">
        <v>0</v>
      </c>
      <c r="T56" s="175">
        <v>0</v>
      </c>
      <c r="U56" s="175">
        <v>0</v>
      </c>
      <c r="V56" s="175">
        <v>0</v>
      </c>
      <c r="W56" s="175">
        <v>0</v>
      </c>
      <c r="X56" s="231">
        <v>0</v>
      </c>
      <c r="Y56" s="175">
        <v>0</v>
      </c>
    </row>
    <row r="57" spans="1:25" ht="14.45" hidden="1" customHeight="1">
      <c r="A57" s="174"/>
      <c r="B57" s="192" t="s">
        <v>28</v>
      </c>
      <c r="C57" s="174"/>
      <c r="D57" s="217">
        <v>0</v>
      </c>
      <c r="E57" s="217">
        <v>0</v>
      </c>
      <c r="F57" s="217">
        <v>0</v>
      </c>
      <c r="G57" s="217">
        <v>0</v>
      </c>
      <c r="H57" s="217">
        <v>0</v>
      </c>
      <c r="I57" s="217">
        <v>0</v>
      </c>
      <c r="J57" s="173">
        <v>0</v>
      </c>
      <c r="K57" s="217">
        <v>0</v>
      </c>
      <c r="L57" s="175">
        <v>0</v>
      </c>
      <c r="M57" s="175">
        <v>0</v>
      </c>
      <c r="N57" s="175">
        <v>0</v>
      </c>
      <c r="O57" s="231">
        <v>0</v>
      </c>
      <c r="P57" s="175">
        <v>0</v>
      </c>
      <c r="Q57" s="175">
        <v>0</v>
      </c>
      <c r="R57" s="231">
        <v>0</v>
      </c>
      <c r="S57" s="175">
        <v>0</v>
      </c>
      <c r="T57" s="175">
        <v>0</v>
      </c>
      <c r="U57" s="175">
        <v>0</v>
      </c>
      <c r="V57" s="175">
        <v>0</v>
      </c>
      <c r="W57" s="175">
        <v>0</v>
      </c>
      <c r="X57" s="231">
        <v>0</v>
      </c>
      <c r="Y57" s="175">
        <v>0</v>
      </c>
    </row>
    <row r="58" spans="1:25" ht="14.45" hidden="1" customHeight="1">
      <c r="A58" s="174"/>
      <c r="B58" s="192" t="s">
        <v>29</v>
      </c>
      <c r="C58" s="174"/>
      <c r="D58" s="217">
        <v>0</v>
      </c>
      <c r="E58" s="217">
        <v>0</v>
      </c>
      <c r="F58" s="217">
        <v>0</v>
      </c>
      <c r="G58" s="217">
        <v>0</v>
      </c>
      <c r="H58" s="217">
        <v>0</v>
      </c>
      <c r="I58" s="217">
        <v>0</v>
      </c>
      <c r="J58" s="173">
        <v>0</v>
      </c>
      <c r="K58" s="217">
        <v>0</v>
      </c>
      <c r="L58" s="175">
        <v>0</v>
      </c>
      <c r="M58" s="175">
        <v>0</v>
      </c>
      <c r="N58" s="175">
        <v>0</v>
      </c>
      <c r="O58" s="231">
        <v>0</v>
      </c>
      <c r="P58" s="175">
        <v>0</v>
      </c>
      <c r="Q58" s="175">
        <v>0</v>
      </c>
      <c r="R58" s="231">
        <v>0</v>
      </c>
      <c r="S58" s="175">
        <v>0</v>
      </c>
      <c r="T58" s="175">
        <v>0</v>
      </c>
      <c r="U58" s="175">
        <v>0</v>
      </c>
      <c r="V58" s="175">
        <v>0</v>
      </c>
      <c r="W58" s="175">
        <v>0</v>
      </c>
      <c r="X58" s="231">
        <v>0</v>
      </c>
      <c r="Y58" s="175">
        <v>0</v>
      </c>
    </row>
    <row r="59" spans="1:25" ht="14.45" hidden="1" customHeight="1">
      <c r="A59" s="174"/>
      <c r="B59" s="192" t="s">
        <v>1030</v>
      </c>
      <c r="C59" s="174"/>
      <c r="D59" s="217">
        <v>0</v>
      </c>
      <c r="E59" s="217">
        <v>0</v>
      </c>
      <c r="F59" s="217">
        <v>0</v>
      </c>
      <c r="G59" s="217">
        <v>0</v>
      </c>
      <c r="H59" s="217">
        <v>0</v>
      </c>
      <c r="I59" s="217">
        <v>0</v>
      </c>
      <c r="J59" s="173">
        <v>0</v>
      </c>
      <c r="K59" s="217">
        <v>0</v>
      </c>
      <c r="L59" s="175">
        <v>0</v>
      </c>
      <c r="M59" s="175">
        <v>0</v>
      </c>
      <c r="N59" s="175">
        <v>0</v>
      </c>
      <c r="O59" s="231">
        <v>0</v>
      </c>
      <c r="P59" s="175">
        <v>0</v>
      </c>
      <c r="Q59" s="175">
        <v>0</v>
      </c>
      <c r="R59" s="231">
        <v>0</v>
      </c>
      <c r="S59" s="175">
        <v>0</v>
      </c>
      <c r="T59" s="175">
        <v>0</v>
      </c>
      <c r="U59" s="175">
        <v>0</v>
      </c>
      <c r="V59" s="175">
        <v>0</v>
      </c>
      <c r="W59" s="175">
        <v>0</v>
      </c>
      <c r="X59" s="231">
        <v>0</v>
      </c>
      <c r="Y59" s="175">
        <v>0</v>
      </c>
    </row>
    <row r="60" spans="1:25" ht="14.45" hidden="1" customHeight="1">
      <c r="A60" s="174"/>
      <c r="B60" s="192" t="s">
        <v>1031</v>
      </c>
      <c r="C60" s="174"/>
      <c r="D60" s="217">
        <v>0</v>
      </c>
      <c r="E60" s="217">
        <v>0</v>
      </c>
      <c r="F60" s="217">
        <v>0</v>
      </c>
      <c r="G60" s="217">
        <v>0</v>
      </c>
      <c r="H60" s="217">
        <v>0</v>
      </c>
      <c r="I60" s="217">
        <v>0</v>
      </c>
      <c r="J60" s="173">
        <v>0</v>
      </c>
      <c r="K60" s="217">
        <v>0</v>
      </c>
      <c r="L60" s="175">
        <v>0</v>
      </c>
      <c r="M60" s="175">
        <v>0</v>
      </c>
      <c r="N60" s="175">
        <v>0</v>
      </c>
      <c r="O60" s="231">
        <v>0</v>
      </c>
      <c r="P60" s="175">
        <v>0</v>
      </c>
      <c r="Q60" s="175">
        <v>0</v>
      </c>
      <c r="R60" s="231">
        <v>0</v>
      </c>
      <c r="S60" s="175">
        <v>0</v>
      </c>
      <c r="T60" s="175">
        <v>0</v>
      </c>
      <c r="U60" s="175">
        <v>0</v>
      </c>
      <c r="V60" s="175">
        <v>0</v>
      </c>
      <c r="W60" s="175">
        <v>0</v>
      </c>
      <c r="X60" s="231">
        <v>0</v>
      </c>
      <c r="Y60" s="175">
        <v>0</v>
      </c>
    </row>
    <row r="61" spans="1:25" ht="14.45" hidden="1" customHeight="1">
      <c r="A61" s="174"/>
      <c r="B61" s="192" t="s">
        <v>1032</v>
      </c>
      <c r="C61" s="174"/>
      <c r="D61" s="217">
        <v>0</v>
      </c>
      <c r="E61" s="217">
        <v>0</v>
      </c>
      <c r="F61" s="217">
        <v>0</v>
      </c>
      <c r="G61" s="217">
        <v>0</v>
      </c>
      <c r="H61" s="217">
        <v>0</v>
      </c>
      <c r="I61" s="217">
        <v>0</v>
      </c>
      <c r="J61" s="173">
        <v>0</v>
      </c>
      <c r="K61" s="217">
        <v>0</v>
      </c>
      <c r="L61" s="175">
        <v>0</v>
      </c>
      <c r="M61" s="175">
        <v>0</v>
      </c>
      <c r="N61" s="175">
        <v>0</v>
      </c>
      <c r="O61" s="231">
        <v>0</v>
      </c>
      <c r="P61" s="175">
        <v>0</v>
      </c>
      <c r="Q61" s="175">
        <v>0</v>
      </c>
      <c r="R61" s="231">
        <v>0</v>
      </c>
      <c r="S61" s="175">
        <v>0</v>
      </c>
      <c r="T61" s="175">
        <v>0</v>
      </c>
      <c r="U61" s="175">
        <v>0</v>
      </c>
      <c r="V61" s="175">
        <v>0</v>
      </c>
      <c r="W61" s="175">
        <v>0</v>
      </c>
      <c r="X61" s="231">
        <v>0</v>
      </c>
      <c r="Y61" s="175">
        <v>0</v>
      </c>
    </row>
    <row r="62" spans="1:25" ht="14.45" hidden="1" customHeight="1">
      <c r="A62" s="174"/>
      <c r="B62" s="192" t="s">
        <v>1033</v>
      </c>
      <c r="C62" s="174"/>
      <c r="D62" s="217">
        <v>0</v>
      </c>
      <c r="E62" s="217">
        <v>0</v>
      </c>
      <c r="F62" s="217">
        <v>0</v>
      </c>
      <c r="G62" s="217">
        <v>0</v>
      </c>
      <c r="H62" s="217">
        <v>0</v>
      </c>
      <c r="I62" s="217">
        <v>0</v>
      </c>
      <c r="J62" s="173">
        <v>0</v>
      </c>
      <c r="K62" s="217">
        <v>0</v>
      </c>
      <c r="L62" s="175">
        <v>0</v>
      </c>
      <c r="M62" s="175">
        <v>0</v>
      </c>
      <c r="N62" s="175">
        <v>0</v>
      </c>
      <c r="O62" s="231">
        <v>0</v>
      </c>
      <c r="P62" s="175">
        <v>0</v>
      </c>
      <c r="Q62" s="175">
        <v>0</v>
      </c>
      <c r="R62" s="231">
        <v>0</v>
      </c>
      <c r="S62" s="175">
        <v>0</v>
      </c>
      <c r="T62" s="175">
        <v>0</v>
      </c>
      <c r="U62" s="175">
        <v>0</v>
      </c>
      <c r="V62" s="175">
        <v>0</v>
      </c>
      <c r="W62" s="175">
        <v>0</v>
      </c>
      <c r="X62" s="231">
        <v>0</v>
      </c>
      <c r="Y62" s="175">
        <v>0</v>
      </c>
    </row>
    <row r="63" spans="1:25" ht="14.45" customHeight="1">
      <c r="A63" s="174"/>
      <c r="B63" s="192" t="s">
        <v>30</v>
      </c>
      <c r="C63" s="174"/>
      <c r="D63" s="217">
        <v>0</v>
      </c>
      <c r="E63" s="217">
        <v>0</v>
      </c>
      <c r="F63" s="217">
        <v>0</v>
      </c>
      <c r="G63" s="217">
        <v>0</v>
      </c>
      <c r="H63" s="217">
        <v>0</v>
      </c>
      <c r="I63" s="217">
        <v>0</v>
      </c>
      <c r="J63" s="173">
        <v>0</v>
      </c>
      <c r="K63" s="217">
        <v>0</v>
      </c>
      <c r="L63" s="175">
        <v>0</v>
      </c>
      <c r="M63" s="175">
        <v>0</v>
      </c>
      <c r="N63" s="175">
        <v>0</v>
      </c>
      <c r="O63" s="231">
        <v>0</v>
      </c>
      <c r="P63" s="175">
        <v>1265.5939000000001</v>
      </c>
      <c r="Q63" s="175">
        <v>1393.9349</v>
      </c>
      <c r="R63" s="231">
        <v>0</v>
      </c>
      <c r="S63" s="175">
        <v>0</v>
      </c>
      <c r="T63" s="175">
        <v>0</v>
      </c>
      <c r="U63" s="175">
        <v>0</v>
      </c>
      <c r="V63" s="175">
        <v>0</v>
      </c>
      <c r="W63" s="175">
        <v>0</v>
      </c>
      <c r="X63" s="231">
        <v>0</v>
      </c>
      <c r="Y63" s="175">
        <v>0</v>
      </c>
    </row>
    <row r="64" spans="1:25" ht="14.45" customHeight="1">
      <c r="A64" s="174"/>
      <c r="B64" s="192" t="s">
        <v>31</v>
      </c>
      <c r="C64" s="174"/>
      <c r="D64" s="217">
        <v>0</v>
      </c>
      <c r="E64" s="217">
        <v>0</v>
      </c>
      <c r="F64" s="217">
        <v>0</v>
      </c>
      <c r="G64" s="217">
        <v>0</v>
      </c>
      <c r="H64" s="217">
        <v>0</v>
      </c>
      <c r="I64" s="217">
        <v>0</v>
      </c>
      <c r="J64" s="173">
        <v>0</v>
      </c>
      <c r="K64" s="217">
        <v>0</v>
      </c>
      <c r="L64" s="175">
        <v>0</v>
      </c>
      <c r="M64" s="175">
        <v>0</v>
      </c>
      <c r="N64" s="175">
        <v>0</v>
      </c>
      <c r="O64" s="231">
        <v>0</v>
      </c>
      <c r="P64" s="175">
        <v>1000.0905</v>
      </c>
      <c r="Q64" s="175">
        <v>1001.8759</v>
      </c>
      <c r="R64" s="231">
        <v>0</v>
      </c>
      <c r="S64" s="175">
        <v>0</v>
      </c>
      <c r="T64" s="175">
        <v>0</v>
      </c>
      <c r="U64" s="175">
        <v>0</v>
      </c>
      <c r="V64" s="175">
        <v>0</v>
      </c>
      <c r="W64" s="175">
        <v>0</v>
      </c>
      <c r="X64" s="231">
        <v>0</v>
      </c>
      <c r="Y64" s="175">
        <v>0</v>
      </c>
    </row>
    <row r="65" spans="1:25" ht="14.45" customHeight="1">
      <c r="A65" s="174"/>
      <c r="B65" s="192" t="s">
        <v>32</v>
      </c>
      <c r="C65" s="174"/>
      <c r="D65" s="217">
        <v>0</v>
      </c>
      <c r="E65" s="217">
        <v>0</v>
      </c>
      <c r="F65" s="217">
        <v>0</v>
      </c>
      <c r="G65" s="217">
        <v>0</v>
      </c>
      <c r="H65" s="217">
        <v>0</v>
      </c>
      <c r="I65" s="217">
        <v>0</v>
      </c>
      <c r="J65" s="173">
        <v>0</v>
      </c>
      <c r="K65" s="217">
        <v>0</v>
      </c>
      <c r="L65" s="175">
        <v>0</v>
      </c>
      <c r="M65" s="175">
        <v>0</v>
      </c>
      <c r="N65" s="175">
        <v>0</v>
      </c>
      <c r="O65" s="231">
        <v>0</v>
      </c>
      <c r="P65" s="175">
        <v>0</v>
      </c>
      <c r="Q65" s="175">
        <v>1004.4549</v>
      </c>
      <c r="R65" s="231">
        <v>0</v>
      </c>
      <c r="S65" s="175">
        <v>0</v>
      </c>
      <c r="T65" s="175">
        <v>0</v>
      </c>
      <c r="U65" s="175">
        <v>0</v>
      </c>
      <c r="V65" s="175">
        <v>0</v>
      </c>
      <c r="W65" s="175">
        <v>0</v>
      </c>
      <c r="X65" s="231">
        <v>0</v>
      </c>
      <c r="Y65" s="175">
        <v>0</v>
      </c>
    </row>
    <row r="66" spans="1:25" ht="14.45" customHeight="1">
      <c r="A66" s="174"/>
      <c r="B66" s="192" t="s">
        <v>1156</v>
      </c>
      <c r="C66" s="174"/>
      <c r="D66" s="217">
        <v>0</v>
      </c>
      <c r="E66" s="217">
        <v>0</v>
      </c>
      <c r="F66" s="217">
        <v>0</v>
      </c>
      <c r="G66" s="217">
        <v>0</v>
      </c>
      <c r="H66" s="217">
        <v>0</v>
      </c>
      <c r="I66" s="217">
        <v>0</v>
      </c>
      <c r="J66" s="173">
        <v>0</v>
      </c>
      <c r="K66" s="217">
        <v>0</v>
      </c>
      <c r="L66" s="175">
        <v>0</v>
      </c>
      <c r="M66" s="175">
        <v>0</v>
      </c>
      <c r="N66" s="175">
        <v>0</v>
      </c>
      <c r="O66" s="231">
        <v>0</v>
      </c>
      <c r="P66" s="175">
        <v>1265.7628</v>
      </c>
      <c r="Q66" s="175">
        <v>1394.2750000000001</v>
      </c>
      <c r="R66" s="231">
        <v>0</v>
      </c>
      <c r="S66" s="175">
        <v>0</v>
      </c>
      <c r="T66" s="175">
        <v>0</v>
      </c>
      <c r="U66" s="175">
        <v>0</v>
      </c>
      <c r="V66" s="175">
        <v>0</v>
      </c>
      <c r="W66" s="175">
        <v>0</v>
      </c>
      <c r="X66" s="231">
        <v>0</v>
      </c>
      <c r="Y66" s="175">
        <v>0</v>
      </c>
    </row>
    <row r="67" spans="1:25" ht="14.45" customHeight="1">
      <c r="A67" s="174"/>
      <c r="B67" s="192" t="s">
        <v>1035</v>
      </c>
      <c r="C67" s="174"/>
      <c r="D67" s="217">
        <v>0</v>
      </c>
      <c r="E67" s="217">
        <v>0</v>
      </c>
      <c r="F67" s="217">
        <v>0</v>
      </c>
      <c r="G67" s="217">
        <v>0</v>
      </c>
      <c r="H67" s="217">
        <v>0</v>
      </c>
      <c r="I67" s="217">
        <v>0</v>
      </c>
      <c r="J67" s="173">
        <v>0</v>
      </c>
      <c r="K67" s="217">
        <v>0</v>
      </c>
      <c r="L67" s="175">
        <v>0</v>
      </c>
      <c r="M67" s="175">
        <v>0</v>
      </c>
      <c r="N67" s="175">
        <v>0</v>
      </c>
      <c r="O67" s="231">
        <v>0</v>
      </c>
      <c r="P67" s="175">
        <v>1000.0905</v>
      </c>
      <c r="Q67" s="175">
        <v>1001.8759</v>
      </c>
      <c r="R67" s="231">
        <v>0</v>
      </c>
      <c r="S67" s="175">
        <v>0</v>
      </c>
      <c r="T67" s="175">
        <v>0</v>
      </c>
      <c r="U67" s="175">
        <v>0</v>
      </c>
      <c r="V67" s="175">
        <v>0</v>
      </c>
      <c r="W67" s="175">
        <v>0</v>
      </c>
      <c r="X67" s="231">
        <v>0</v>
      </c>
      <c r="Y67" s="175">
        <v>0</v>
      </c>
    </row>
    <row r="68" spans="1:25" ht="14.45" hidden="1" customHeight="1">
      <c r="A68" s="174"/>
      <c r="B68" s="192" t="s">
        <v>1036</v>
      </c>
      <c r="C68" s="174"/>
      <c r="D68" s="217">
        <v>0</v>
      </c>
      <c r="E68" s="217">
        <v>0</v>
      </c>
      <c r="F68" s="217">
        <v>0</v>
      </c>
      <c r="G68" s="217">
        <v>0</v>
      </c>
      <c r="H68" s="217">
        <v>0</v>
      </c>
      <c r="I68" s="217">
        <v>0</v>
      </c>
      <c r="J68" s="173">
        <v>0</v>
      </c>
      <c r="K68" s="217">
        <v>0</v>
      </c>
      <c r="L68" s="175">
        <v>0</v>
      </c>
      <c r="M68" s="175">
        <v>0</v>
      </c>
      <c r="N68" s="175">
        <v>0</v>
      </c>
      <c r="O68" s="231">
        <v>0</v>
      </c>
      <c r="P68" s="175">
        <v>0</v>
      </c>
      <c r="Q68" s="175">
        <v>0</v>
      </c>
      <c r="R68" s="231">
        <v>0</v>
      </c>
      <c r="S68" s="175">
        <v>0</v>
      </c>
      <c r="T68" s="175">
        <v>0</v>
      </c>
      <c r="U68" s="175">
        <v>0</v>
      </c>
      <c r="V68" s="175">
        <v>0</v>
      </c>
      <c r="W68" s="175">
        <v>0</v>
      </c>
      <c r="X68" s="231">
        <v>0</v>
      </c>
      <c r="Y68" s="175">
        <v>0</v>
      </c>
    </row>
    <row r="69" spans="1:25" ht="14.45" customHeight="1">
      <c r="A69" s="174"/>
      <c r="B69" s="192" t="s">
        <v>1037</v>
      </c>
      <c r="C69" s="174"/>
      <c r="D69" s="217">
        <v>0</v>
      </c>
      <c r="E69" s="217">
        <v>0</v>
      </c>
      <c r="F69" s="217">
        <v>0</v>
      </c>
      <c r="G69" s="217">
        <v>0</v>
      </c>
      <c r="H69" s="217">
        <v>0</v>
      </c>
      <c r="I69" s="217">
        <v>0</v>
      </c>
      <c r="J69" s="173">
        <v>0</v>
      </c>
      <c r="K69" s="217">
        <v>0</v>
      </c>
      <c r="L69" s="175">
        <v>0</v>
      </c>
      <c r="M69" s="175">
        <v>0</v>
      </c>
      <c r="N69" s="175">
        <v>0</v>
      </c>
      <c r="O69" s="231">
        <v>0</v>
      </c>
      <c r="P69" s="175">
        <v>1000.7943</v>
      </c>
      <c r="Q69" s="175">
        <v>1004.4897999999999</v>
      </c>
      <c r="R69" s="231">
        <v>0</v>
      </c>
      <c r="S69" s="175">
        <v>0</v>
      </c>
      <c r="T69" s="175">
        <v>0</v>
      </c>
      <c r="U69" s="175">
        <v>0</v>
      </c>
      <c r="V69" s="175">
        <v>0</v>
      </c>
      <c r="W69" s="175">
        <v>0</v>
      </c>
      <c r="X69" s="231">
        <v>0</v>
      </c>
      <c r="Y69" s="175">
        <v>0</v>
      </c>
    </row>
    <row r="70" spans="1:25">
      <c r="A70" s="174"/>
      <c r="B70" s="193"/>
      <c r="C70" s="174"/>
      <c r="D70" s="173"/>
      <c r="E70" s="173"/>
      <c r="F70" s="173"/>
      <c r="G70" s="173"/>
      <c r="H70" s="195"/>
      <c r="I70" s="196"/>
      <c r="J70" s="196"/>
      <c r="K70" s="196"/>
      <c r="L70" s="174"/>
      <c r="M70" s="175"/>
      <c r="N70" s="175"/>
      <c r="O70" s="177"/>
      <c r="P70" s="194"/>
      <c r="Q70" s="174"/>
      <c r="R70" s="177"/>
      <c r="S70" s="177"/>
      <c r="T70" s="177"/>
      <c r="U70" s="177"/>
      <c r="V70" s="219"/>
      <c r="W70" s="219"/>
      <c r="X70" s="177"/>
      <c r="Y70" s="219"/>
    </row>
    <row r="71" spans="1:25">
      <c r="A71" s="174">
        <v>4.3</v>
      </c>
      <c r="B71" s="174" t="s">
        <v>33</v>
      </c>
      <c r="C71" s="174" t="s">
        <v>1194</v>
      </c>
      <c r="D71" s="173"/>
      <c r="E71" s="173"/>
      <c r="F71" s="173"/>
      <c r="G71" s="173"/>
      <c r="H71" s="173"/>
      <c r="I71" s="174"/>
      <c r="J71" s="174"/>
      <c r="K71" s="174"/>
      <c r="L71" s="196"/>
      <c r="M71" s="173"/>
      <c r="N71" s="173"/>
      <c r="O71" s="177"/>
      <c r="P71" s="175"/>
      <c r="Q71" s="174"/>
      <c r="R71" s="177"/>
      <c r="S71" s="177"/>
      <c r="T71" s="177"/>
      <c r="U71" s="177"/>
      <c r="V71" s="219"/>
      <c r="W71" s="219"/>
      <c r="X71" s="177"/>
      <c r="Y71" s="219"/>
    </row>
    <row r="72" spans="1:25">
      <c r="A72" s="174"/>
      <c r="B72" s="174" t="s">
        <v>34</v>
      </c>
      <c r="C72" s="174"/>
      <c r="D72" s="252">
        <v>0</v>
      </c>
      <c r="E72" s="252">
        <v>0</v>
      </c>
      <c r="F72" s="252">
        <v>0</v>
      </c>
      <c r="G72" s="252">
        <v>0</v>
      </c>
      <c r="H72" s="252">
        <v>0</v>
      </c>
      <c r="I72" s="252">
        <v>0</v>
      </c>
      <c r="J72" s="252">
        <v>0</v>
      </c>
      <c r="K72" s="252">
        <v>1.25</v>
      </c>
      <c r="L72" s="249">
        <v>0.34355555999999998</v>
      </c>
      <c r="M72" s="252">
        <v>0</v>
      </c>
      <c r="N72" s="252">
        <v>61.08035498000001</v>
      </c>
      <c r="O72" s="250">
        <v>0.43769868000000001</v>
      </c>
      <c r="P72" s="252">
        <v>30.380117679999998</v>
      </c>
      <c r="Q72" s="252">
        <v>0</v>
      </c>
      <c r="R72" s="252">
        <v>0</v>
      </c>
      <c r="S72" s="252">
        <v>0.74901839000000003</v>
      </c>
      <c r="T72" s="252">
        <v>0.63790572000000001</v>
      </c>
      <c r="U72" s="252">
        <v>0</v>
      </c>
      <c r="V72" s="252">
        <v>0</v>
      </c>
      <c r="W72" s="252">
        <v>0</v>
      </c>
      <c r="X72" s="252">
        <v>0.9436679</v>
      </c>
      <c r="Y72" s="252">
        <v>0.76444482999999996</v>
      </c>
    </row>
    <row r="73" spans="1:25">
      <c r="A73" s="174"/>
      <c r="B73" s="174" t="s">
        <v>35</v>
      </c>
      <c r="C73" s="174"/>
      <c r="D73" s="252">
        <v>0</v>
      </c>
      <c r="E73" s="252">
        <v>0</v>
      </c>
      <c r="F73" s="252">
        <v>0</v>
      </c>
      <c r="G73" s="252">
        <v>0</v>
      </c>
      <c r="H73" s="252">
        <v>0</v>
      </c>
      <c r="I73" s="252">
        <v>0</v>
      </c>
      <c r="J73" s="252">
        <v>0</v>
      </c>
      <c r="K73" s="252">
        <v>1.25</v>
      </c>
      <c r="L73" s="252">
        <v>0.29446188000000001</v>
      </c>
      <c r="M73" s="252">
        <v>0</v>
      </c>
      <c r="N73" s="252">
        <v>52.352037040000006</v>
      </c>
      <c r="O73" s="253">
        <v>0.37515200000000004</v>
      </c>
      <c r="P73" s="252">
        <v>29.139750039999999</v>
      </c>
      <c r="Q73" s="252">
        <v>0</v>
      </c>
      <c r="R73" s="252">
        <v>0</v>
      </c>
      <c r="S73" s="252">
        <v>0.64198445000000004</v>
      </c>
      <c r="T73" s="252">
        <v>0.54674966999999997</v>
      </c>
      <c r="U73" s="252">
        <v>0</v>
      </c>
      <c r="V73" s="252">
        <v>0</v>
      </c>
      <c r="W73" s="252">
        <v>0</v>
      </c>
      <c r="X73" s="252">
        <v>0.80881875000000003</v>
      </c>
      <c r="Y73" s="252">
        <v>0.65520648000000004</v>
      </c>
    </row>
    <row r="74" spans="1:25">
      <c r="A74" s="174"/>
      <c r="B74" s="192" t="s">
        <v>36</v>
      </c>
      <c r="C74" s="174"/>
      <c r="D74" s="252">
        <v>0</v>
      </c>
      <c r="E74" s="252">
        <v>0</v>
      </c>
      <c r="F74" s="252">
        <v>0</v>
      </c>
      <c r="G74" s="252">
        <v>0</v>
      </c>
      <c r="H74" s="252">
        <v>0</v>
      </c>
      <c r="I74" s="252">
        <v>0</v>
      </c>
      <c r="J74" s="252">
        <v>0</v>
      </c>
      <c r="K74" s="252">
        <v>0</v>
      </c>
      <c r="L74" s="252">
        <v>0</v>
      </c>
      <c r="M74" s="252">
        <v>0</v>
      </c>
      <c r="N74" s="252">
        <v>0</v>
      </c>
      <c r="O74" s="252">
        <v>0</v>
      </c>
      <c r="P74" s="252">
        <v>0</v>
      </c>
      <c r="Q74" s="252">
        <v>36.794011059999995</v>
      </c>
      <c r="R74" s="252">
        <v>0</v>
      </c>
      <c r="S74" s="252">
        <v>0</v>
      </c>
      <c r="T74" s="252">
        <v>0</v>
      </c>
      <c r="U74" s="252">
        <v>0</v>
      </c>
      <c r="V74" s="252">
        <v>0</v>
      </c>
      <c r="W74" s="252">
        <v>0</v>
      </c>
      <c r="X74" s="252">
        <v>0</v>
      </c>
      <c r="Y74" s="252">
        <v>0</v>
      </c>
    </row>
    <row r="75" spans="1:25">
      <c r="A75" s="174"/>
      <c r="B75" s="192" t="s">
        <v>37</v>
      </c>
      <c r="C75" s="174"/>
      <c r="D75" s="252">
        <v>0</v>
      </c>
      <c r="E75" s="252">
        <v>0</v>
      </c>
      <c r="F75" s="252">
        <v>0</v>
      </c>
      <c r="G75" s="252">
        <v>0</v>
      </c>
      <c r="H75" s="252">
        <v>0</v>
      </c>
      <c r="I75" s="252">
        <v>0</v>
      </c>
      <c r="J75" s="252">
        <v>0</v>
      </c>
      <c r="K75" s="252">
        <v>0</v>
      </c>
      <c r="L75" s="252">
        <v>0</v>
      </c>
      <c r="M75" s="252">
        <v>0</v>
      </c>
      <c r="N75" s="252">
        <v>0</v>
      </c>
      <c r="O75" s="252">
        <v>0</v>
      </c>
      <c r="P75" s="252">
        <v>0</v>
      </c>
      <c r="Q75" s="252">
        <v>31.536185959999994</v>
      </c>
      <c r="R75" s="252">
        <v>0</v>
      </c>
      <c r="S75" s="252">
        <v>0</v>
      </c>
      <c r="T75" s="252">
        <v>0</v>
      </c>
      <c r="U75" s="252">
        <v>0</v>
      </c>
      <c r="V75" s="252">
        <v>0</v>
      </c>
      <c r="W75" s="252">
        <v>0</v>
      </c>
      <c r="X75" s="252">
        <v>0</v>
      </c>
      <c r="Y75" s="252">
        <v>0</v>
      </c>
    </row>
    <row r="76" spans="1:25">
      <c r="A76" s="174"/>
      <c r="B76" s="192" t="s">
        <v>38</v>
      </c>
      <c r="C76" s="174"/>
      <c r="D76" s="252">
        <v>0</v>
      </c>
      <c r="E76" s="252">
        <v>0</v>
      </c>
      <c r="F76" s="252">
        <v>0</v>
      </c>
      <c r="G76" s="252">
        <v>0</v>
      </c>
      <c r="H76" s="252">
        <v>0</v>
      </c>
      <c r="I76" s="252">
        <v>0</v>
      </c>
      <c r="J76" s="252">
        <v>0</v>
      </c>
      <c r="K76" s="252">
        <v>0</v>
      </c>
      <c r="L76" s="252">
        <v>0</v>
      </c>
      <c r="M76" s="252">
        <v>0</v>
      </c>
      <c r="N76" s="252">
        <v>0</v>
      </c>
      <c r="O76" s="252">
        <v>0</v>
      </c>
      <c r="P76" s="252">
        <v>0</v>
      </c>
      <c r="Q76" s="252">
        <v>35.130252360000007</v>
      </c>
      <c r="R76" s="252">
        <v>0</v>
      </c>
      <c r="S76" s="252">
        <v>0</v>
      </c>
      <c r="T76" s="252">
        <v>0</v>
      </c>
      <c r="U76" s="252">
        <v>0</v>
      </c>
      <c r="V76" s="252">
        <v>0</v>
      </c>
      <c r="W76" s="252">
        <v>0</v>
      </c>
      <c r="X76" s="252">
        <v>0</v>
      </c>
      <c r="Y76" s="252">
        <v>0</v>
      </c>
    </row>
    <row r="77" spans="1:25">
      <c r="A77" s="174"/>
      <c r="B77" s="192" t="s">
        <v>39</v>
      </c>
      <c r="C77" s="174"/>
      <c r="D77" s="252">
        <v>0</v>
      </c>
      <c r="E77" s="252">
        <v>0</v>
      </c>
      <c r="F77" s="252">
        <v>0</v>
      </c>
      <c r="G77" s="252">
        <v>0</v>
      </c>
      <c r="H77" s="252">
        <v>0</v>
      </c>
      <c r="I77" s="252">
        <v>0</v>
      </c>
      <c r="J77" s="252">
        <v>0</v>
      </c>
      <c r="K77" s="252">
        <v>0</v>
      </c>
      <c r="L77" s="252">
        <v>0</v>
      </c>
      <c r="M77" s="252">
        <v>0</v>
      </c>
      <c r="N77" s="252">
        <v>0</v>
      </c>
      <c r="O77" s="252">
        <v>0</v>
      </c>
      <c r="P77" s="252">
        <v>0</v>
      </c>
      <c r="Q77" s="252">
        <v>30.110176570000004</v>
      </c>
      <c r="R77" s="252">
        <v>0</v>
      </c>
      <c r="S77" s="252">
        <v>0</v>
      </c>
      <c r="T77" s="252">
        <v>0</v>
      </c>
      <c r="U77" s="252">
        <v>0</v>
      </c>
      <c r="V77" s="252">
        <v>0</v>
      </c>
      <c r="W77" s="252">
        <v>0</v>
      </c>
      <c r="X77" s="252">
        <v>0</v>
      </c>
      <c r="Y77" s="252">
        <v>0</v>
      </c>
    </row>
    <row r="78" spans="1:25">
      <c r="A78" s="174"/>
      <c r="B78" s="192" t="s">
        <v>40</v>
      </c>
      <c r="C78" s="174"/>
      <c r="D78" s="252">
        <v>0</v>
      </c>
      <c r="E78" s="252">
        <v>0</v>
      </c>
      <c r="F78" s="252">
        <v>0</v>
      </c>
      <c r="G78" s="252">
        <v>0</v>
      </c>
      <c r="H78" s="252">
        <v>0</v>
      </c>
      <c r="I78" s="252">
        <v>0</v>
      </c>
      <c r="J78" s="252">
        <v>0</v>
      </c>
      <c r="K78" s="252">
        <v>0</v>
      </c>
      <c r="L78" s="252">
        <v>0</v>
      </c>
      <c r="M78" s="252">
        <v>0</v>
      </c>
      <c r="N78" s="252">
        <v>0</v>
      </c>
      <c r="O78" s="252">
        <v>0</v>
      </c>
      <c r="P78" s="252">
        <v>33.206139429999993</v>
      </c>
      <c r="Q78" s="252">
        <v>0</v>
      </c>
      <c r="R78" s="252">
        <v>0</v>
      </c>
      <c r="S78" s="252">
        <v>0</v>
      </c>
      <c r="T78" s="252">
        <v>0</v>
      </c>
      <c r="U78" s="252">
        <v>0</v>
      </c>
      <c r="V78" s="252">
        <v>0</v>
      </c>
      <c r="W78" s="252">
        <v>0</v>
      </c>
      <c r="X78" s="252">
        <v>0</v>
      </c>
      <c r="Y78" s="252">
        <v>0</v>
      </c>
    </row>
    <row r="79" spans="1:25">
      <c r="A79" s="174"/>
      <c r="B79" s="192" t="s">
        <v>41</v>
      </c>
      <c r="C79" s="174"/>
      <c r="D79" s="252">
        <v>0</v>
      </c>
      <c r="E79" s="252">
        <v>0</v>
      </c>
      <c r="F79" s="252">
        <v>0</v>
      </c>
      <c r="G79" s="252">
        <v>0</v>
      </c>
      <c r="H79" s="252">
        <v>0</v>
      </c>
      <c r="I79" s="252">
        <v>0</v>
      </c>
      <c r="J79" s="252">
        <v>0</v>
      </c>
      <c r="K79" s="252">
        <v>0</v>
      </c>
      <c r="L79" s="252">
        <v>0</v>
      </c>
      <c r="M79" s="252">
        <v>0</v>
      </c>
      <c r="N79" s="252">
        <v>0</v>
      </c>
      <c r="O79" s="252">
        <v>0</v>
      </c>
      <c r="P79" s="252">
        <v>31.850390289999989</v>
      </c>
      <c r="Q79" s="252">
        <v>0</v>
      </c>
      <c r="R79" s="252">
        <v>0</v>
      </c>
      <c r="S79" s="252">
        <v>0</v>
      </c>
      <c r="T79" s="252">
        <v>0</v>
      </c>
      <c r="U79" s="252">
        <v>0</v>
      </c>
      <c r="V79" s="252">
        <v>0</v>
      </c>
      <c r="W79" s="252">
        <v>0</v>
      </c>
      <c r="X79" s="252">
        <v>0</v>
      </c>
      <c r="Y79" s="252">
        <v>0</v>
      </c>
    </row>
    <row r="80" spans="1:25">
      <c r="A80" s="174"/>
      <c r="B80" s="192" t="s">
        <v>42</v>
      </c>
      <c r="C80" s="174"/>
      <c r="D80" s="252">
        <v>0</v>
      </c>
      <c r="E80" s="252">
        <v>0</v>
      </c>
      <c r="F80" s="252">
        <v>0</v>
      </c>
      <c r="G80" s="252">
        <v>0</v>
      </c>
      <c r="H80" s="252">
        <v>0</v>
      </c>
      <c r="I80" s="252">
        <v>0</v>
      </c>
      <c r="J80" s="252">
        <v>0</v>
      </c>
      <c r="K80" s="252">
        <v>0</v>
      </c>
      <c r="L80" s="252">
        <v>0</v>
      </c>
      <c r="M80" s="252">
        <v>0</v>
      </c>
      <c r="N80" s="252">
        <v>0</v>
      </c>
      <c r="O80" s="252">
        <v>0</v>
      </c>
      <c r="P80" s="252">
        <v>0</v>
      </c>
      <c r="Q80" s="252">
        <v>39.828554560000015</v>
      </c>
      <c r="R80" s="252">
        <v>0</v>
      </c>
      <c r="S80" s="252">
        <v>0</v>
      </c>
      <c r="T80" s="252">
        <v>0</v>
      </c>
      <c r="U80" s="252">
        <v>0</v>
      </c>
      <c r="V80" s="252">
        <v>0</v>
      </c>
      <c r="W80" s="252">
        <v>0</v>
      </c>
      <c r="X80" s="252">
        <v>0</v>
      </c>
      <c r="Y80" s="252">
        <v>0</v>
      </c>
    </row>
    <row r="81" spans="1:25">
      <c r="A81" s="174"/>
      <c r="B81" s="192" t="s">
        <v>43</v>
      </c>
      <c r="C81" s="174"/>
      <c r="D81" s="252">
        <v>0</v>
      </c>
      <c r="E81" s="252">
        <v>0</v>
      </c>
      <c r="F81" s="252">
        <v>0</v>
      </c>
      <c r="G81" s="252">
        <v>0</v>
      </c>
      <c r="H81" s="252">
        <v>0</v>
      </c>
      <c r="I81" s="252">
        <v>0</v>
      </c>
      <c r="J81" s="252">
        <v>0</v>
      </c>
      <c r="K81" s="252">
        <v>0</v>
      </c>
      <c r="L81" s="252">
        <v>0</v>
      </c>
      <c r="M81" s="252">
        <v>0</v>
      </c>
      <c r="N81" s="252">
        <v>0</v>
      </c>
      <c r="O81" s="252">
        <v>0</v>
      </c>
      <c r="P81" s="252">
        <v>0</v>
      </c>
      <c r="Q81" s="252">
        <v>34.137096370000002</v>
      </c>
      <c r="R81" s="252">
        <v>0</v>
      </c>
      <c r="S81" s="252">
        <v>0</v>
      </c>
      <c r="T81" s="252">
        <v>0</v>
      </c>
      <c r="U81" s="252">
        <v>0</v>
      </c>
      <c r="V81" s="252">
        <v>0</v>
      </c>
      <c r="W81" s="252">
        <v>0</v>
      </c>
      <c r="X81" s="252">
        <v>0</v>
      </c>
      <c r="Y81" s="252">
        <v>0</v>
      </c>
    </row>
    <row r="82" spans="1:25" hidden="1">
      <c r="A82" s="174"/>
      <c r="B82" s="192" t="s">
        <v>44</v>
      </c>
      <c r="C82" s="174"/>
      <c r="D82" s="252">
        <v>0</v>
      </c>
      <c r="E82" s="252">
        <v>0</v>
      </c>
      <c r="F82" s="252">
        <v>0</v>
      </c>
      <c r="G82" s="252">
        <v>0</v>
      </c>
      <c r="H82" s="252">
        <v>0</v>
      </c>
      <c r="I82" s="252">
        <v>0</v>
      </c>
      <c r="J82" s="252">
        <v>0</v>
      </c>
      <c r="K82" s="252">
        <v>0</v>
      </c>
      <c r="L82" s="252">
        <v>0</v>
      </c>
      <c r="M82" s="252">
        <v>0</v>
      </c>
      <c r="N82" s="252">
        <v>0</v>
      </c>
      <c r="O82" s="252">
        <v>0</v>
      </c>
      <c r="P82" s="252">
        <v>0</v>
      </c>
      <c r="Q82" s="252">
        <v>0</v>
      </c>
      <c r="R82" s="252">
        <v>0</v>
      </c>
      <c r="S82" s="252">
        <v>0</v>
      </c>
      <c r="T82" s="252">
        <v>0</v>
      </c>
      <c r="U82" s="252">
        <v>0</v>
      </c>
      <c r="V82" s="252">
        <v>0</v>
      </c>
      <c r="W82" s="252">
        <v>0</v>
      </c>
      <c r="X82" s="252">
        <v>0</v>
      </c>
      <c r="Y82" s="252">
        <v>0</v>
      </c>
    </row>
    <row r="83" spans="1:25" hidden="1">
      <c r="A83" s="174"/>
      <c r="B83" s="192" t="s">
        <v>45</v>
      </c>
      <c r="C83" s="174"/>
      <c r="D83" s="252">
        <v>0</v>
      </c>
      <c r="E83" s="252">
        <v>0</v>
      </c>
      <c r="F83" s="252">
        <v>0</v>
      </c>
      <c r="G83" s="252">
        <v>0</v>
      </c>
      <c r="H83" s="252">
        <v>0</v>
      </c>
      <c r="I83" s="252">
        <v>0</v>
      </c>
      <c r="J83" s="252">
        <v>0</v>
      </c>
      <c r="K83" s="252">
        <v>0</v>
      </c>
      <c r="L83" s="252">
        <v>0</v>
      </c>
      <c r="M83" s="252">
        <v>0</v>
      </c>
      <c r="N83" s="252">
        <v>0</v>
      </c>
      <c r="O83" s="252">
        <v>0</v>
      </c>
      <c r="P83" s="252">
        <v>0</v>
      </c>
      <c r="Q83" s="252">
        <v>0</v>
      </c>
      <c r="R83" s="252">
        <v>0</v>
      </c>
      <c r="S83" s="252">
        <v>0</v>
      </c>
      <c r="T83" s="252">
        <v>0</v>
      </c>
      <c r="U83" s="252">
        <v>0</v>
      </c>
      <c r="V83" s="252">
        <v>0</v>
      </c>
      <c r="W83" s="252">
        <v>0</v>
      </c>
      <c r="X83" s="252">
        <v>0</v>
      </c>
      <c r="Y83" s="252">
        <v>0</v>
      </c>
    </row>
    <row r="84" spans="1:25" hidden="1">
      <c r="A84" s="174"/>
      <c r="B84" s="192" t="s">
        <v>46</v>
      </c>
      <c r="C84" s="174"/>
      <c r="D84" s="252">
        <v>0</v>
      </c>
      <c r="E84" s="252">
        <v>0</v>
      </c>
      <c r="F84" s="252">
        <v>0</v>
      </c>
      <c r="G84" s="252">
        <v>0</v>
      </c>
      <c r="H84" s="252">
        <v>0</v>
      </c>
      <c r="I84" s="252">
        <v>0</v>
      </c>
      <c r="J84" s="252">
        <v>0</v>
      </c>
      <c r="K84" s="252">
        <v>0</v>
      </c>
      <c r="L84" s="252">
        <v>0</v>
      </c>
      <c r="M84" s="252">
        <v>0</v>
      </c>
      <c r="N84" s="252">
        <v>0</v>
      </c>
      <c r="O84" s="252">
        <v>0</v>
      </c>
      <c r="P84" s="252">
        <v>0</v>
      </c>
      <c r="Q84" s="252">
        <v>0</v>
      </c>
      <c r="R84" s="252">
        <v>0</v>
      </c>
      <c r="S84" s="252">
        <v>0</v>
      </c>
      <c r="T84" s="252">
        <v>0</v>
      </c>
      <c r="U84" s="252">
        <v>0</v>
      </c>
      <c r="V84" s="252">
        <v>0</v>
      </c>
      <c r="W84" s="252">
        <v>0</v>
      </c>
      <c r="X84" s="252">
        <v>0</v>
      </c>
      <c r="Y84" s="252">
        <v>0</v>
      </c>
    </row>
    <row r="85" spans="1:25" hidden="1">
      <c r="A85" s="174"/>
      <c r="B85" s="192" t="s">
        <v>47</v>
      </c>
      <c r="C85" s="174"/>
      <c r="D85" s="252">
        <v>0</v>
      </c>
      <c r="E85" s="252">
        <v>0</v>
      </c>
      <c r="F85" s="252">
        <v>0</v>
      </c>
      <c r="G85" s="252">
        <v>0</v>
      </c>
      <c r="H85" s="252">
        <v>0</v>
      </c>
      <c r="I85" s="252">
        <v>0</v>
      </c>
      <c r="J85" s="252">
        <v>0</v>
      </c>
      <c r="K85" s="252">
        <v>0</v>
      </c>
      <c r="L85" s="252">
        <v>0</v>
      </c>
      <c r="M85" s="252">
        <v>0</v>
      </c>
      <c r="N85" s="252">
        <v>0</v>
      </c>
      <c r="O85" s="252">
        <v>0</v>
      </c>
      <c r="P85" s="252">
        <v>0</v>
      </c>
      <c r="Q85" s="252">
        <v>0</v>
      </c>
      <c r="R85" s="252">
        <v>0</v>
      </c>
      <c r="S85" s="252">
        <v>0</v>
      </c>
      <c r="T85" s="252">
        <v>0</v>
      </c>
      <c r="U85" s="252">
        <v>0</v>
      </c>
      <c r="V85" s="252">
        <v>0</v>
      </c>
      <c r="W85" s="252">
        <v>0</v>
      </c>
      <c r="X85" s="252">
        <v>0</v>
      </c>
      <c r="Y85" s="252">
        <v>0</v>
      </c>
    </row>
    <row r="86" spans="1:25" hidden="1">
      <c r="A86" s="174"/>
      <c r="B86" s="192" t="s">
        <v>48</v>
      </c>
      <c r="C86" s="174"/>
      <c r="D86" s="252">
        <v>0</v>
      </c>
      <c r="E86" s="252">
        <v>0</v>
      </c>
      <c r="F86" s="252">
        <v>0</v>
      </c>
      <c r="G86" s="252">
        <v>0</v>
      </c>
      <c r="H86" s="252">
        <v>0</v>
      </c>
      <c r="I86" s="252">
        <v>0</v>
      </c>
      <c r="J86" s="252">
        <v>0</v>
      </c>
      <c r="K86" s="252">
        <v>0</v>
      </c>
      <c r="L86" s="252">
        <v>0</v>
      </c>
      <c r="M86" s="252">
        <v>0</v>
      </c>
      <c r="N86" s="252">
        <v>0</v>
      </c>
      <c r="O86" s="252">
        <v>0</v>
      </c>
      <c r="P86" s="252">
        <v>0</v>
      </c>
      <c r="Q86" s="252">
        <v>0</v>
      </c>
      <c r="R86" s="252">
        <v>0</v>
      </c>
      <c r="S86" s="252">
        <v>0</v>
      </c>
      <c r="T86" s="252">
        <v>0</v>
      </c>
      <c r="U86" s="252">
        <v>0</v>
      </c>
      <c r="V86" s="252">
        <v>0</v>
      </c>
      <c r="W86" s="252">
        <v>0</v>
      </c>
      <c r="X86" s="252">
        <v>0</v>
      </c>
      <c r="Y86" s="252">
        <v>0</v>
      </c>
    </row>
    <row r="87" spans="1:25" hidden="1">
      <c r="A87" s="174"/>
      <c r="B87" s="192" t="s">
        <v>49</v>
      </c>
      <c r="C87" s="174"/>
      <c r="D87" s="252">
        <v>0</v>
      </c>
      <c r="E87" s="252">
        <v>0</v>
      </c>
      <c r="F87" s="252">
        <v>0</v>
      </c>
      <c r="G87" s="252">
        <v>0</v>
      </c>
      <c r="H87" s="252">
        <v>0</v>
      </c>
      <c r="I87" s="252">
        <v>0</v>
      </c>
      <c r="J87" s="252">
        <v>0</v>
      </c>
      <c r="K87" s="252">
        <v>0</v>
      </c>
      <c r="L87" s="252">
        <v>0</v>
      </c>
      <c r="M87" s="252">
        <v>0</v>
      </c>
      <c r="N87" s="252">
        <v>0</v>
      </c>
      <c r="O87" s="252">
        <v>0</v>
      </c>
      <c r="P87" s="252">
        <v>0</v>
      </c>
      <c r="Q87" s="252">
        <v>0</v>
      </c>
      <c r="R87" s="252">
        <v>0</v>
      </c>
      <c r="S87" s="252">
        <v>0</v>
      </c>
      <c r="T87" s="252">
        <v>0</v>
      </c>
      <c r="U87" s="252">
        <v>0</v>
      </c>
      <c r="V87" s="252">
        <v>0</v>
      </c>
      <c r="W87" s="252">
        <v>0</v>
      </c>
      <c r="X87" s="252">
        <v>0</v>
      </c>
      <c r="Y87" s="252">
        <v>0</v>
      </c>
    </row>
    <row r="88" spans="1:25">
      <c r="A88" s="174"/>
      <c r="B88" s="192" t="s">
        <v>50</v>
      </c>
      <c r="C88" s="174"/>
      <c r="D88" s="252">
        <v>0</v>
      </c>
      <c r="E88" s="252">
        <v>0</v>
      </c>
      <c r="F88" s="252">
        <v>0</v>
      </c>
      <c r="G88" s="252">
        <v>0</v>
      </c>
      <c r="H88" s="252">
        <v>0</v>
      </c>
      <c r="I88" s="252">
        <v>0</v>
      </c>
      <c r="J88" s="252">
        <v>0</v>
      </c>
      <c r="K88" s="252">
        <v>0</v>
      </c>
      <c r="L88" s="252">
        <v>0</v>
      </c>
      <c r="M88" s="252">
        <v>0</v>
      </c>
      <c r="N88" s="252">
        <v>0</v>
      </c>
      <c r="O88" s="252">
        <v>0</v>
      </c>
      <c r="P88" s="252">
        <v>33.601402710000002</v>
      </c>
      <c r="Q88" s="252">
        <v>40.250197439999987</v>
      </c>
      <c r="R88" s="252">
        <v>0</v>
      </c>
      <c r="S88" s="252">
        <v>0</v>
      </c>
      <c r="T88" s="252">
        <v>0</v>
      </c>
      <c r="U88" s="252">
        <v>0</v>
      </c>
      <c r="V88" s="252">
        <v>0</v>
      </c>
      <c r="W88" s="252">
        <v>0</v>
      </c>
      <c r="X88" s="252">
        <v>0</v>
      </c>
      <c r="Y88" s="252">
        <v>0</v>
      </c>
    </row>
    <row r="89" spans="1:25">
      <c r="A89" s="174"/>
      <c r="B89" s="192" t="s">
        <v>51</v>
      </c>
      <c r="C89" s="174"/>
      <c r="D89" s="252">
        <v>0</v>
      </c>
      <c r="E89" s="252">
        <v>0</v>
      </c>
      <c r="F89" s="252">
        <v>0</v>
      </c>
      <c r="G89" s="252">
        <v>0</v>
      </c>
      <c r="H89" s="252">
        <v>0</v>
      </c>
      <c r="I89" s="252">
        <v>0</v>
      </c>
      <c r="J89" s="252">
        <v>0</v>
      </c>
      <c r="K89" s="252">
        <v>0</v>
      </c>
      <c r="L89" s="252">
        <v>0</v>
      </c>
      <c r="M89" s="252">
        <v>0</v>
      </c>
      <c r="N89" s="252">
        <v>0</v>
      </c>
      <c r="O89" s="252">
        <v>0</v>
      </c>
      <c r="P89" s="252">
        <v>32.229515630000023</v>
      </c>
      <c r="Q89" s="252">
        <v>34.498486949999979</v>
      </c>
      <c r="R89" s="252">
        <v>0</v>
      </c>
      <c r="S89" s="252">
        <v>0</v>
      </c>
      <c r="T89" s="252">
        <v>0</v>
      </c>
      <c r="U89" s="252">
        <v>0</v>
      </c>
      <c r="V89" s="252">
        <v>0</v>
      </c>
      <c r="W89" s="252">
        <v>0</v>
      </c>
      <c r="X89" s="252">
        <v>0</v>
      </c>
      <c r="Y89" s="252">
        <v>0</v>
      </c>
    </row>
    <row r="90" spans="1:25">
      <c r="A90" s="174"/>
      <c r="B90" s="192" t="s">
        <v>52</v>
      </c>
      <c r="C90" s="174"/>
      <c r="D90" s="252">
        <v>0</v>
      </c>
      <c r="E90" s="252">
        <v>0</v>
      </c>
      <c r="F90" s="252">
        <v>0</v>
      </c>
      <c r="G90" s="252">
        <v>0</v>
      </c>
      <c r="H90" s="252">
        <v>0</v>
      </c>
      <c r="I90" s="252">
        <v>0</v>
      </c>
      <c r="J90" s="252">
        <v>0</v>
      </c>
      <c r="K90" s="252">
        <v>0</v>
      </c>
      <c r="L90" s="252">
        <v>0</v>
      </c>
      <c r="M90" s="252">
        <v>0</v>
      </c>
      <c r="N90" s="252">
        <v>0</v>
      </c>
      <c r="O90" s="252">
        <v>0</v>
      </c>
      <c r="P90" s="251">
        <v>19.272976910000004</v>
      </c>
      <c r="Q90" s="252">
        <v>38.500964489999994</v>
      </c>
      <c r="R90" s="252">
        <v>0</v>
      </c>
      <c r="S90" s="252">
        <v>0</v>
      </c>
      <c r="T90" s="252">
        <v>0</v>
      </c>
      <c r="U90" s="252">
        <v>0</v>
      </c>
      <c r="V90" s="252">
        <v>0</v>
      </c>
      <c r="W90" s="252">
        <v>0</v>
      </c>
      <c r="X90" s="252">
        <v>0</v>
      </c>
      <c r="Y90" s="252">
        <v>0</v>
      </c>
    </row>
    <row r="91" spans="1:25">
      <c r="A91" s="174"/>
      <c r="B91" s="192" t="s">
        <v>53</v>
      </c>
      <c r="C91" s="174"/>
      <c r="D91" s="252">
        <v>0</v>
      </c>
      <c r="E91" s="252">
        <v>0</v>
      </c>
      <c r="F91" s="252">
        <v>0</v>
      </c>
      <c r="G91" s="252">
        <v>0</v>
      </c>
      <c r="H91" s="252">
        <v>0</v>
      </c>
      <c r="I91" s="252">
        <v>0</v>
      </c>
      <c r="J91" s="252">
        <v>0</v>
      </c>
      <c r="K91" s="252">
        <v>0</v>
      </c>
      <c r="L91" s="252">
        <v>0</v>
      </c>
      <c r="M91" s="252">
        <v>0</v>
      </c>
      <c r="N91" s="252">
        <v>0</v>
      </c>
      <c r="O91" s="252">
        <v>0</v>
      </c>
      <c r="P91" s="253">
        <v>18.486094609999999</v>
      </c>
      <c r="Q91" s="252">
        <v>32.9992175</v>
      </c>
      <c r="R91" s="252">
        <v>0</v>
      </c>
      <c r="S91" s="252">
        <v>0</v>
      </c>
      <c r="T91" s="252">
        <v>0</v>
      </c>
      <c r="U91" s="252">
        <v>0</v>
      </c>
      <c r="V91" s="252">
        <v>0</v>
      </c>
      <c r="W91" s="252">
        <v>0</v>
      </c>
      <c r="X91" s="252">
        <v>0</v>
      </c>
      <c r="Y91" s="252">
        <v>0</v>
      </c>
    </row>
    <row r="92" spans="1:25">
      <c r="A92" s="174"/>
      <c r="B92" s="192" t="s">
        <v>1161</v>
      </c>
      <c r="C92" s="174"/>
      <c r="D92" s="252">
        <v>0</v>
      </c>
      <c r="E92" s="252">
        <v>0</v>
      </c>
      <c r="F92" s="252">
        <v>0</v>
      </c>
      <c r="G92" s="252">
        <v>0</v>
      </c>
      <c r="H92" s="252">
        <v>0</v>
      </c>
      <c r="I92" s="252">
        <v>0</v>
      </c>
      <c r="J92" s="252">
        <v>0</v>
      </c>
      <c r="K92" s="252">
        <v>0</v>
      </c>
      <c r="L92" s="252">
        <v>0.11451852</v>
      </c>
      <c r="M92" s="252">
        <v>0</v>
      </c>
      <c r="N92" s="252">
        <v>29.139700409999996</v>
      </c>
      <c r="O92" s="252">
        <v>0.28001673999999999</v>
      </c>
      <c r="P92" s="253">
        <v>0</v>
      </c>
      <c r="Q92" s="252">
        <v>0</v>
      </c>
      <c r="R92" s="252">
        <v>0</v>
      </c>
      <c r="S92" s="252">
        <v>0</v>
      </c>
      <c r="T92" s="252">
        <v>0</v>
      </c>
      <c r="U92" s="252">
        <v>0</v>
      </c>
      <c r="V92" s="252">
        <v>0</v>
      </c>
      <c r="W92" s="252">
        <v>0</v>
      </c>
      <c r="X92" s="252">
        <v>0</v>
      </c>
      <c r="Y92" s="252">
        <v>0</v>
      </c>
    </row>
    <row r="93" spans="1:25">
      <c r="A93" s="174"/>
      <c r="B93" s="192" t="s">
        <v>1162</v>
      </c>
      <c r="C93" s="174"/>
      <c r="D93" s="252">
        <v>0</v>
      </c>
      <c r="E93" s="252">
        <v>0</v>
      </c>
      <c r="F93" s="252">
        <v>0</v>
      </c>
      <c r="G93" s="252">
        <v>0</v>
      </c>
      <c r="H93" s="252">
        <v>0</v>
      </c>
      <c r="I93" s="252">
        <v>0</v>
      </c>
      <c r="J93" s="252">
        <v>0</v>
      </c>
      <c r="K93" s="252">
        <v>0</v>
      </c>
      <c r="L93" s="252">
        <v>9.8153959999999998E-2</v>
      </c>
      <c r="M93" s="252">
        <v>0</v>
      </c>
      <c r="N93" s="252">
        <v>24.975668139999996</v>
      </c>
      <c r="O93" s="252">
        <v>0.24000263999999999</v>
      </c>
      <c r="P93" s="253">
        <v>0</v>
      </c>
      <c r="Q93" s="252">
        <v>0</v>
      </c>
      <c r="R93" s="252">
        <v>0</v>
      </c>
      <c r="S93" s="252">
        <v>0</v>
      </c>
      <c r="T93" s="252">
        <v>0</v>
      </c>
      <c r="U93" s="252">
        <v>0</v>
      </c>
      <c r="V93" s="252">
        <v>0</v>
      </c>
      <c r="W93" s="252">
        <v>0</v>
      </c>
      <c r="X93" s="252">
        <v>0</v>
      </c>
      <c r="Y93" s="252">
        <v>0</v>
      </c>
    </row>
    <row r="94" spans="1:25">
      <c r="A94" s="174"/>
      <c r="B94" s="192" t="s">
        <v>1165</v>
      </c>
      <c r="C94" s="174"/>
      <c r="D94" s="252">
        <v>0</v>
      </c>
      <c r="E94" s="252">
        <v>0</v>
      </c>
      <c r="F94" s="252">
        <v>0</v>
      </c>
      <c r="G94" s="252">
        <v>0</v>
      </c>
      <c r="H94" s="252">
        <v>0</v>
      </c>
      <c r="I94" s="252">
        <v>0</v>
      </c>
      <c r="J94" s="252">
        <v>0</v>
      </c>
      <c r="K94" s="252">
        <v>0</v>
      </c>
      <c r="L94" s="252">
        <v>0</v>
      </c>
      <c r="M94" s="252">
        <v>0</v>
      </c>
      <c r="N94" s="252">
        <v>0</v>
      </c>
      <c r="O94" s="252">
        <v>0</v>
      </c>
      <c r="P94" s="253">
        <v>16.854433449999998</v>
      </c>
      <c r="Q94" s="252">
        <v>19.336659010000002</v>
      </c>
      <c r="R94" s="252">
        <v>0</v>
      </c>
      <c r="S94" s="252">
        <v>0</v>
      </c>
      <c r="T94" s="252">
        <v>0</v>
      </c>
      <c r="U94" s="252">
        <v>0</v>
      </c>
      <c r="V94" s="252">
        <v>0</v>
      </c>
      <c r="W94" s="252">
        <v>0</v>
      </c>
      <c r="X94" s="252">
        <v>0</v>
      </c>
      <c r="Y94" s="252">
        <v>0</v>
      </c>
    </row>
    <row r="95" spans="1:25">
      <c r="A95" s="174"/>
      <c r="B95" s="192" t="s">
        <v>1166</v>
      </c>
      <c r="C95" s="174"/>
      <c r="D95" s="252">
        <v>0</v>
      </c>
      <c r="E95" s="252">
        <v>0</v>
      </c>
      <c r="F95" s="252">
        <v>0</v>
      </c>
      <c r="G95" s="252">
        <v>0</v>
      </c>
      <c r="H95" s="252">
        <v>0</v>
      </c>
      <c r="I95" s="252">
        <v>0</v>
      </c>
      <c r="J95" s="252">
        <v>0</v>
      </c>
      <c r="K95" s="252">
        <v>0</v>
      </c>
      <c r="L95" s="252">
        <v>0</v>
      </c>
      <c r="M95" s="252">
        <v>0</v>
      </c>
      <c r="N95" s="252">
        <v>0</v>
      </c>
      <c r="O95" s="252">
        <v>0</v>
      </c>
      <c r="P95" s="253">
        <v>16.166296050000003</v>
      </c>
      <c r="Q95" s="252">
        <v>16.5734709</v>
      </c>
      <c r="R95" s="252">
        <v>0</v>
      </c>
      <c r="S95" s="252">
        <v>0</v>
      </c>
      <c r="T95" s="252">
        <v>0</v>
      </c>
      <c r="U95" s="252">
        <v>0</v>
      </c>
      <c r="V95" s="252">
        <v>0</v>
      </c>
      <c r="W95" s="252">
        <v>0</v>
      </c>
      <c r="X95" s="252">
        <v>0</v>
      </c>
      <c r="Y95" s="252">
        <v>0</v>
      </c>
    </row>
    <row r="96" spans="1:25">
      <c r="A96" s="174"/>
      <c r="B96" s="192" t="s">
        <v>1163</v>
      </c>
      <c r="C96" s="174"/>
      <c r="D96" s="252">
        <v>0</v>
      </c>
      <c r="E96" s="252">
        <v>0</v>
      </c>
      <c r="F96" s="252">
        <v>0</v>
      </c>
      <c r="G96" s="252">
        <v>0</v>
      </c>
      <c r="H96" s="252">
        <v>0</v>
      </c>
      <c r="I96" s="252">
        <v>0</v>
      </c>
      <c r="J96" s="252">
        <v>0</v>
      </c>
      <c r="K96" s="252">
        <v>0</v>
      </c>
      <c r="L96" s="252">
        <v>0</v>
      </c>
      <c r="M96" s="252">
        <v>0</v>
      </c>
      <c r="N96" s="252">
        <v>0</v>
      </c>
      <c r="O96" s="252">
        <v>0</v>
      </c>
      <c r="P96" s="253">
        <v>17.242019450000001</v>
      </c>
      <c r="Q96" s="252">
        <v>18.923313270000001</v>
      </c>
      <c r="R96" s="252">
        <v>0</v>
      </c>
      <c r="S96" s="252">
        <v>0</v>
      </c>
      <c r="T96" s="252">
        <v>0</v>
      </c>
      <c r="U96" s="252">
        <v>0</v>
      </c>
      <c r="V96" s="252">
        <v>0</v>
      </c>
      <c r="W96" s="252">
        <v>0</v>
      </c>
      <c r="X96" s="252">
        <v>0</v>
      </c>
      <c r="Y96" s="252">
        <v>0</v>
      </c>
    </row>
    <row r="97" spans="1:25">
      <c r="A97" s="174"/>
      <c r="B97" s="192" t="s">
        <v>1164</v>
      </c>
      <c r="C97" s="174"/>
      <c r="D97" s="252">
        <v>0</v>
      </c>
      <c r="E97" s="252">
        <v>0</v>
      </c>
      <c r="F97" s="252">
        <v>0</v>
      </c>
      <c r="G97" s="252">
        <v>0</v>
      </c>
      <c r="H97" s="252">
        <v>0</v>
      </c>
      <c r="I97" s="252">
        <v>0</v>
      </c>
      <c r="J97" s="252">
        <v>0</v>
      </c>
      <c r="K97" s="252">
        <v>0</v>
      </c>
      <c r="L97" s="252">
        <v>0</v>
      </c>
      <c r="M97" s="252">
        <v>0</v>
      </c>
      <c r="N97" s="252">
        <v>0</v>
      </c>
      <c r="O97" s="252">
        <v>0</v>
      </c>
      <c r="P97" s="253">
        <v>16.538057669999997</v>
      </c>
      <c r="Q97" s="252">
        <v>16.219191859999999</v>
      </c>
      <c r="R97" s="252">
        <v>0</v>
      </c>
      <c r="S97" s="252">
        <v>0</v>
      </c>
      <c r="T97" s="252">
        <v>0</v>
      </c>
      <c r="U97" s="252">
        <v>0</v>
      </c>
      <c r="V97" s="252">
        <v>0</v>
      </c>
      <c r="W97" s="252">
        <v>0</v>
      </c>
      <c r="X97" s="252">
        <v>0</v>
      </c>
      <c r="Y97" s="252">
        <v>0</v>
      </c>
    </row>
    <row r="98" spans="1:25" ht="15" thickBot="1">
      <c r="A98" s="174"/>
      <c r="B98" s="188"/>
      <c r="C98" s="188"/>
      <c r="D98" s="197"/>
      <c r="E98" s="197"/>
      <c r="F98" s="197"/>
      <c r="G98" s="197"/>
      <c r="H98" s="197"/>
      <c r="I98" s="218"/>
      <c r="J98" s="218"/>
      <c r="K98" s="218"/>
      <c r="L98" s="218"/>
      <c r="M98" s="197"/>
      <c r="N98" s="197"/>
      <c r="O98" s="218"/>
      <c r="P98" s="197"/>
      <c r="Q98" s="218"/>
      <c r="R98" s="218"/>
      <c r="S98" s="218"/>
      <c r="T98" s="218"/>
      <c r="U98" s="218"/>
      <c r="V98" s="218"/>
      <c r="W98" s="218"/>
      <c r="X98" s="218"/>
      <c r="Y98" s="218"/>
    </row>
    <row r="99" spans="1:25">
      <c r="A99" s="182"/>
      <c r="B99" s="182" t="s">
        <v>54</v>
      </c>
      <c r="C99" s="174"/>
      <c r="D99" s="173"/>
      <c r="E99" s="173"/>
      <c r="F99" s="173"/>
      <c r="G99" s="173"/>
      <c r="H99" s="173"/>
      <c r="I99" s="174"/>
      <c r="J99" s="174"/>
      <c r="K99" s="199"/>
      <c r="L99" s="174"/>
      <c r="M99" s="173"/>
      <c r="N99" s="173"/>
      <c r="O99" s="199"/>
      <c r="P99" s="173"/>
      <c r="Q99" s="174"/>
      <c r="R99" s="199"/>
      <c r="S99" s="199"/>
      <c r="T99" s="199"/>
      <c r="U99" s="199"/>
      <c r="V99" s="174"/>
      <c r="W99" s="174"/>
      <c r="X99" s="199"/>
      <c r="Y99" s="174"/>
    </row>
    <row r="100" spans="1:25">
      <c r="A100" s="174"/>
      <c r="B100" s="174"/>
      <c r="C100" s="174"/>
      <c r="D100" s="173"/>
      <c r="E100" s="173"/>
      <c r="F100" s="173"/>
      <c r="G100" s="173"/>
      <c r="H100" s="173"/>
      <c r="I100" s="174"/>
      <c r="J100" s="174"/>
      <c r="K100" s="199"/>
      <c r="L100" s="174"/>
      <c r="M100" s="173"/>
      <c r="N100" s="173"/>
      <c r="O100" s="199"/>
      <c r="P100" s="173"/>
      <c r="Q100" s="174"/>
      <c r="R100" s="199"/>
      <c r="S100" s="199"/>
      <c r="T100" s="199"/>
      <c r="U100" s="199"/>
      <c r="V100" s="174"/>
      <c r="W100" s="174"/>
      <c r="X100" s="199"/>
      <c r="Y100" s="174"/>
    </row>
    <row r="101" spans="1:25">
      <c r="A101" s="174">
        <v>5.0999999999999996</v>
      </c>
      <c r="B101" s="174" t="s">
        <v>55</v>
      </c>
      <c r="C101" s="174" t="s">
        <v>14</v>
      </c>
      <c r="D101" s="173">
        <v>0.10635319500000003</v>
      </c>
      <c r="E101" s="173">
        <v>0.32607672500000001</v>
      </c>
      <c r="F101" s="173">
        <v>0.70807850000000017</v>
      </c>
      <c r="G101" s="173">
        <v>0.15373628000000003</v>
      </c>
      <c r="H101" s="173">
        <v>3.5236892000000006E-2</v>
      </c>
      <c r="I101" s="173">
        <v>0.17155841500000002</v>
      </c>
      <c r="J101" s="220">
        <v>2.9117550000000002E-3</v>
      </c>
      <c r="K101" s="173">
        <v>6.2734349999999994E-2</v>
      </c>
      <c r="L101" s="173">
        <v>5.7894436000000007E-2</v>
      </c>
      <c r="M101" s="173">
        <v>0</v>
      </c>
      <c r="N101" s="173">
        <v>0</v>
      </c>
      <c r="O101" s="173">
        <v>0</v>
      </c>
      <c r="P101" s="173">
        <v>0</v>
      </c>
      <c r="Q101" s="173">
        <v>0</v>
      </c>
      <c r="R101" s="173">
        <v>0</v>
      </c>
      <c r="S101" s="173">
        <v>0</v>
      </c>
      <c r="T101" s="173">
        <v>0</v>
      </c>
      <c r="U101" s="173">
        <v>0</v>
      </c>
      <c r="V101" s="173">
        <v>0</v>
      </c>
      <c r="W101" s="173">
        <v>0</v>
      </c>
      <c r="X101" s="173">
        <v>0</v>
      </c>
      <c r="Y101" s="173">
        <v>0</v>
      </c>
    </row>
    <row r="102" spans="1:25">
      <c r="A102" s="174"/>
      <c r="B102" s="174"/>
      <c r="C102" s="174"/>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row>
    <row r="103" spans="1:25">
      <c r="A103" s="174">
        <v>5.2</v>
      </c>
      <c r="B103" s="174" t="s">
        <v>56</v>
      </c>
      <c r="C103" s="174" t="s">
        <v>14</v>
      </c>
      <c r="D103" s="173">
        <v>2.9163083999999999E-2</v>
      </c>
      <c r="E103" s="173">
        <v>2.4743936000000001E-2</v>
      </c>
      <c r="F103" s="173">
        <v>3.0460754999999999E-2</v>
      </c>
      <c r="G103" s="220">
        <v>3.7582399999999999E-3</v>
      </c>
      <c r="H103" s="220">
        <v>2.4850439999999996E-3</v>
      </c>
      <c r="I103" s="173">
        <v>0</v>
      </c>
      <c r="J103" s="173">
        <v>0</v>
      </c>
      <c r="K103" s="220">
        <v>4.3248380000000001E-3</v>
      </c>
      <c r="L103" s="173">
        <v>2.5730437810000066</v>
      </c>
      <c r="M103" s="220">
        <v>8.4265200000000005E-4</v>
      </c>
      <c r="N103" s="173">
        <v>15.382140834999998</v>
      </c>
      <c r="O103" s="173">
        <v>2.437761763999978</v>
      </c>
      <c r="P103" s="173">
        <v>117.654135353</v>
      </c>
      <c r="Q103" s="173">
        <v>34.585348303999993</v>
      </c>
      <c r="R103" s="173">
        <v>1.5790597040000001</v>
      </c>
      <c r="S103" s="173">
        <v>2.0596147249999999</v>
      </c>
      <c r="T103" s="173">
        <v>2.091976007</v>
      </c>
      <c r="U103" s="173">
        <v>1.1250076869999999</v>
      </c>
      <c r="V103" s="173">
        <v>0.134078</v>
      </c>
      <c r="W103" s="173">
        <v>4.8210693999999998E-2</v>
      </c>
      <c r="X103" s="173">
        <v>4.1917808040000004</v>
      </c>
      <c r="Y103" s="173">
        <v>1.244191093</v>
      </c>
    </row>
    <row r="104" spans="1:25">
      <c r="A104" s="174"/>
      <c r="B104" s="174"/>
      <c r="C104" s="174"/>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row>
    <row r="105" spans="1:25">
      <c r="A105" s="174">
        <v>5.3</v>
      </c>
      <c r="B105" s="174" t="s">
        <v>57</v>
      </c>
      <c r="C105" s="174" t="s">
        <v>14</v>
      </c>
      <c r="D105" s="173">
        <v>1.9928426469999998</v>
      </c>
      <c r="E105" s="173">
        <v>3.2547559710000002</v>
      </c>
      <c r="F105" s="173">
        <v>9.9571638849999982</v>
      </c>
      <c r="G105" s="173">
        <v>3.0867338269999998</v>
      </c>
      <c r="H105" s="173">
        <v>0.42095553199999985</v>
      </c>
      <c r="I105" s="173">
        <v>1.656843828</v>
      </c>
      <c r="J105" s="173">
        <v>1.8236229E-2</v>
      </c>
      <c r="K105" s="173">
        <v>1.2619017259999998</v>
      </c>
      <c r="L105" s="173">
        <v>1.5877460610000003</v>
      </c>
      <c r="M105" s="173">
        <v>0</v>
      </c>
      <c r="N105" s="173">
        <v>2.8676926999999998E-2</v>
      </c>
      <c r="O105" s="173">
        <v>0.57677563000000009</v>
      </c>
      <c r="P105" s="173">
        <v>0.27367295200000002</v>
      </c>
      <c r="Q105" s="173">
        <v>-0.52444801600000002</v>
      </c>
      <c r="R105" s="173">
        <v>0</v>
      </c>
      <c r="S105" s="173">
        <v>0</v>
      </c>
      <c r="T105" s="173">
        <v>0</v>
      </c>
      <c r="U105" s="173">
        <v>0</v>
      </c>
      <c r="V105" s="173">
        <v>0</v>
      </c>
      <c r="W105" s="173">
        <v>0</v>
      </c>
      <c r="X105" s="173">
        <v>0</v>
      </c>
      <c r="Y105" s="173">
        <v>0</v>
      </c>
    </row>
    <row r="106" spans="1:25">
      <c r="A106" s="174"/>
      <c r="B106" s="174"/>
      <c r="C106" s="174"/>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173"/>
    </row>
    <row r="107" spans="1:25">
      <c r="A107" s="174">
        <v>5.4</v>
      </c>
      <c r="B107" s="174" t="s">
        <v>58</v>
      </c>
      <c r="C107" s="174" t="s">
        <v>14</v>
      </c>
      <c r="D107" s="173">
        <v>0</v>
      </c>
      <c r="E107" s="173">
        <v>0</v>
      </c>
      <c r="F107" s="173">
        <v>0</v>
      </c>
      <c r="G107" s="173">
        <v>0</v>
      </c>
      <c r="H107" s="173">
        <v>0</v>
      </c>
      <c r="I107" s="173">
        <v>0</v>
      </c>
      <c r="J107" s="173">
        <v>0</v>
      </c>
      <c r="K107" s="173">
        <v>0</v>
      </c>
      <c r="L107" s="173">
        <v>8.8932534999999993E-2</v>
      </c>
      <c r="M107" s="173">
        <v>0</v>
      </c>
      <c r="N107" s="173">
        <v>3.5932047999999994E-2</v>
      </c>
      <c r="O107" s="173">
        <v>0.13232545599999998</v>
      </c>
      <c r="P107" s="173">
        <v>1.3401195000000001E-2</v>
      </c>
      <c r="Q107" s="173">
        <v>-4.7934589000000007E-2</v>
      </c>
      <c r="R107" s="173">
        <v>3.4811426999999999E-2</v>
      </c>
      <c r="S107" s="173">
        <v>1.3356101E-2</v>
      </c>
      <c r="T107" s="173">
        <v>0</v>
      </c>
      <c r="U107" s="220">
        <v>6.8189999999999994E-6</v>
      </c>
      <c r="V107" s="173">
        <v>0</v>
      </c>
      <c r="W107" s="173">
        <v>0</v>
      </c>
      <c r="X107" s="173">
        <v>0</v>
      </c>
      <c r="Y107" s="173">
        <v>0</v>
      </c>
    </row>
    <row r="108" spans="1:25">
      <c r="A108" s="174"/>
      <c r="B108" s="174"/>
      <c r="C108" s="174"/>
      <c r="D108" s="173"/>
      <c r="E108" s="173"/>
      <c r="F108" s="173"/>
      <c r="G108" s="173"/>
      <c r="H108" s="173"/>
      <c r="I108" s="173"/>
      <c r="J108" s="173"/>
      <c r="K108" s="173"/>
      <c r="L108" s="173"/>
      <c r="M108" s="173"/>
      <c r="N108" s="173"/>
      <c r="O108" s="173"/>
      <c r="P108" s="173"/>
      <c r="Q108" s="173"/>
      <c r="R108" s="173"/>
      <c r="S108" s="173"/>
      <c r="T108" s="173"/>
      <c r="U108" s="173"/>
      <c r="V108" s="173"/>
      <c r="W108" s="173"/>
      <c r="X108" s="173"/>
      <c r="Y108" s="173"/>
    </row>
    <row r="109" spans="1:25">
      <c r="A109" s="174">
        <v>5.5</v>
      </c>
      <c r="B109" s="192" t="s">
        <v>997</v>
      </c>
      <c r="C109" s="174" t="s">
        <v>14</v>
      </c>
      <c r="D109" s="220">
        <v>3.2056700000000001E-4</v>
      </c>
      <c r="E109" s="220">
        <v>-5.5421100000000009E-4</v>
      </c>
      <c r="F109" s="173">
        <v>9.8599470000000008E-3</v>
      </c>
      <c r="G109" s="220">
        <v>1.7154959999999999E-3</v>
      </c>
      <c r="H109" s="220">
        <v>2.0231250000000002E-3</v>
      </c>
      <c r="I109" s="173">
        <v>9.9420589999999996E-3</v>
      </c>
      <c r="J109" s="220">
        <v>8.108300000000001E-5</v>
      </c>
      <c r="K109" s="173">
        <v>5.1881487000000011E-2</v>
      </c>
      <c r="L109" s="173">
        <v>0.140418662</v>
      </c>
      <c r="M109" s="220">
        <v>1.48517E-4</v>
      </c>
      <c r="N109" s="220">
        <v>4.66138E-4</v>
      </c>
      <c r="O109" s="173">
        <v>9.7752804999999998E-2</v>
      </c>
      <c r="P109" s="173">
        <v>-9.8714030000000008E-3</v>
      </c>
      <c r="Q109" s="220">
        <v>-1.3714700000000001E-4</v>
      </c>
      <c r="R109" s="173">
        <v>0</v>
      </c>
      <c r="S109" s="173">
        <v>0</v>
      </c>
      <c r="T109" s="173">
        <v>0</v>
      </c>
      <c r="U109" s="173">
        <v>0</v>
      </c>
      <c r="V109" s="173">
        <v>0</v>
      </c>
      <c r="W109" s="173">
        <v>0</v>
      </c>
      <c r="X109" s="173">
        <v>0</v>
      </c>
      <c r="Y109" s="173">
        <v>0</v>
      </c>
    </row>
    <row r="110" spans="1:25">
      <c r="A110" s="174"/>
      <c r="B110" s="174"/>
      <c r="C110" s="174"/>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73"/>
    </row>
    <row r="111" spans="1:25" ht="15" thickBot="1">
      <c r="A111" s="188"/>
      <c r="B111" s="188" t="s">
        <v>1168</v>
      </c>
      <c r="C111" s="188" t="s">
        <v>14</v>
      </c>
      <c r="D111" s="173">
        <v>2.1286794929999999</v>
      </c>
      <c r="E111" s="173">
        <v>3.6050224210000006</v>
      </c>
      <c r="F111" s="173">
        <v>10.705563087</v>
      </c>
      <c r="G111" s="173">
        <v>3.2459438430000001</v>
      </c>
      <c r="H111" s="173">
        <v>0.46070059299999988</v>
      </c>
      <c r="I111" s="197">
        <v>1.8383443019999999</v>
      </c>
      <c r="J111" s="197">
        <v>2.1229067000000001E-2</v>
      </c>
      <c r="K111" s="173">
        <v>1.3808424009999998</v>
      </c>
      <c r="L111" s="197">
        <v>4.4480354750000064</v>
      </c>
      <c r="M111" s="220">
        <v>9.9116900000000008E-4</v>
      </c>
      <c r="N111" s="173">
        <v>15.447215947999997</v>
      </c>
      <c r="O111" s="173">
        <v>3.2446156549999778</v>
      </c>
      <c r="P111" s="173">
        <v>117.93133809699999</v>
      </c>
      <c r="Q111" s="197">
        <v>34.012828551999995</v>
      </c>
      <c r="R111" s="173">
        <v>1.613871131</v>
      </c>
      <c r="S111" s="173">
        <v>2.0729708259999997</v>
      </c>
      <c r="T111" s="173">
        <v>2.091976007</v>
      </c>
      <c r="U111" s="173">
        <v>1.1250145059999999</v>
      </c>
      <c r="V111" s="173">
        <v>0.134078</v>
      </c>
      <c r="W111" s="173">
        <v>4.8210693999999998E-2</v>
      </c>
      <c r="X111" s="173">
        <v>4.1917808040000004</v>
      </c>
      <c r="Y111" s="173">
        <v>1.244191093</v>
      </c>
    </row>
    <row r="112" spans="1:25">
      <c r="A112" s="174"/>
      <c r="B112" s="182" t="s">
        <v>60</v>
      </c>
      <c r="C112" s="182"/>
      <c r="D112" s="190"/>
      <c r="E112" s="190"/>
      <c r="F112" s="190"/>
      <c r="G112" s="190"/>
      <c r="H112" s="190"/>
      <c r="I112" s="174"/>
      <c r="J112" s="174"/>
      <c r="K112" s="191"/>
      <c r="L112" s="174"/>
      <c r="M112" s="190"/>
      <c r="N112" s="190"/>
      <c r="O112" s="191"/>
      <c r="P112" s="190"/>
      <c r="Q112" s="174"/>
      <c r="R112" s="191"/>
      <c r="S112" s="191"/>
      <c r="T112" s="191"/>
      <c r="U112" s="191"/>
      <c r="V112" s="182"/>
      <c r="W112" s="182"/>
      <c r="X112" s="191"/>
      <c r="Y112" s="182"/>
    </row>
    <row r="113" spans="1:25">
      <c r="A113" s="174"/>
      <c r="B113" s="174"/>
      <c r="C113" s="174"/>
      <c r="D113" s="173"/>
      <c r="E113" s="173"/>
      <c r="F113" s="173"/>
      <c r="G113" s="173"/>
      <c r="H113" s="173"/>
      <c r="I113" s="174"/>
      <c r="J113" s="174"/>
      <c r="K113" s="199"/>
      <c r="L113" s="174"/>
      <c r="M113" s="173"/>
      <c r="N113" s="173"/>
      <c r="O113" s="199"/>
      <c r="P113" s="173"/>
      <c r="Q113" s="174"/>
      <c r="R113" s="199"/>
      <c r="S113" s="199"/>
      <c r="T113" s="199"/>
      <c r="U113" s="199"/>
      <c r="V113" s="174"/>
      <c r="W113" s="174"/>
      <c r="X113" s="199"/>
      <c r="Y113" s="174"/>
    </row>
    <row r="114" spans="1:25">
      <c r="A114" s="174">
        <v>6.1</v>
      </c>
      <c r="B114" s="174" t="s">
        <v>61</v>
      </c>
      <c r="C114" s="174" t="s">
        <v>14</v>
      </c>
      <c r="D114" s="217">
        <v>0.32639663199999996</v>
      </c>
      <c r="E114" s="173">
        <v>0.91063881700000004</v>
      </c>
      <c r="F114" s="173">
        <v>1.4753230069999999</v>
      </c>
      <c r="G114" s="173">
        <v>0.15940865100000001</v>
      </c>
      <c r="H114" s="173">
        <v>8.4627071000000012E-2</v>
      </c>
      <c r="I114" s="173">
        <v>0.17365600699999997</v>
      </c>
      <c r="J114" s="220">
        <v>3.0594389999999997E-3</v>
      </c>
      <c r="K114" s="173">
        <v>8.8868231000000006E-2</v>
      </c>
      <c r="L114" s="173">
        <v>0.57066201199999989</v>
      </c>
      <c r="M114" s="220">
        <v>5.4654999999999998E-5</v>
      </c>
      <c r="N114" s="173">
        <v>0.50718674799999997</v>
      </c>
      <c r="O114" s="173">
        <v>0.42545348700000002</v>
      </c>
      <c r="P114" s="173">
        <v>2.7372308339999996</v>
      </c>
      <c r="Q114" s="173">
        <v>0.75445604700000002</v>
      </c>
      <c r="R114" s="173">
        <v>5.1138201000000001E-2</v>
      </c>
      <c r="S114" s="173">
        <v>1.541001E-2</v>
      </c>
      <c r="T114" s="173">
        <v>1.5992841000000001E-2</v>
      </c>
      <c r="U114" s="217">
        <v>1.3797199E-2</v>
      </c>
      <c r="V114" s="173">
        <v>0</v>
      </c>
      <c r="W114" s="173">
        <v>0</v>
      </c>
      <c r="X114" s="173">
        <v>1.6384351999999998E-2</v>
      </c>
      <c r="Y114" s="173">
        <v>6.8272139999999999E-3</v>
      </c>
    </row>
    <row r="115" spans="1:25">
      <c r="A115" s="174"/>
      <c r="B115" s="174"/>
      <c r="C115" s="174"/>
      <c r="D115" s="173"/>
      <c r="E115" s="173"/>
      <c r="F115" s="173"/>
      <c r="G115" s="173"/>
      <c r="H115" s="173"/>
      <c r="I115" s="173"/>
      <c r="J115" s="173"/>
      <c r="K115" s="199"/>
      <c r="L115" s="173"/>
      <c r="M115" s="173"/>
      <c r="N115" s="173"/>
      <c r="O115" s="199"/>
      <c r="P115" s="173"/>
      <c r="Q115" s="173"/>
      <c r="R115" s="199"/>
      <c r="S115" s="199"/>
      <c r="T115" s="199"/>
      <c r="U115" s="199"/>
      <c r="V115" s="174"/>
      <c r="W115" s="174"/>
      <c r="X115" s="199"/>
      <c r="Y115" s="174"/>
    </row>
    <row r="116" spans="1:25">
      <c r="A116" s="174">
        <v>6.2</v>
      </c>
      <c r="B116" s="174" t="s">
        <v>878</v>
      </c>
      <c r="C116" s="174" t="s">
        <v>14</v>
      </c>
      <c r="D116" s="173">
        <v>0</v>
      </c>
      <c r="E116" s="173">
        <v>0</v>
      </c>
      <c r="F116" s="173">
        <v>0</v>
      </c>
      <c r="G116" s="173">
        <v>0</v>
      </c>
      <c r="H116" s="173">
        <v>0</v>
      </c>
      <c r="I116" s="173">
        <v>0</v>
      </c>
      <c r="J116" s="173">
        <v>0</v>
      </c>
      <c r="K116" s="173">
        <v>0</v>
      </c>
      <c r="L116" s="173">
        <v>0</v>
      </c>
      <c r="M116" s="220">
        <v>0</v>
      </c>
      <c r="N116" s="173">
        <v>0</v>
      </c>
      <c r="O116" s="217">
        <v>0</v>
      </c>
      <c r="P116" s="173">
        <v>0</v>
      </c>
      <c r="Q116" s="173">
        <v>0</v>
      </c>
      <c r="R116" s="173">
        <v>0</v>
      </c>
      <c r="S116" s="173">
        <v>0</v>
      </c>
      <c r="T116" s="173">
        <v>0</v>
      </c>
      <c r="U116" s="173">
        <v>0</v>
      </c>
      <c r="V116" s="173">
        <v>0</v>
      </c>
      <c r="W116" s="173">
        <v>0</v>
      </c>
      <c r="X116" s="173">
        <v>0</v>
      </c>
      <c r="Y116" s="173">
        <v>0</v>
      </c>
    </row>
    <row r="117" spans="1:25">
      <c r="A117" s="174"/>
      <c r="B117" s="174"/>
      <c r="C117" s="174"/>
      <c r="D117" s="173"/>
      <c r="E117" s="173"/>
      <c r="F117" s="173"/>
      <c r="G117" s="173"/>
      <c r="H117" s="173"/>
      <c r="I117" s="173"/>
      <c r="J117" s="173"/>
      <c r="K117" s="199"/>
      <c r="L117" s="173"/>
      <c r="M117" s="173"/>
      <c r="N117" s="173"/>
      <c r="O117" s="199"/>
      <c r="P117" s="173"/>
      <c r="Q117" s="173"/>
      <c r="R117" s="199"/>
      <c r="S117" s="199"/>
      <c r="T117" s="199"/>
      <c r="U117" s="199"/>
      <c r="V117" s="174"/>
      <c r="W117" s="174"/>
      <c r="X117" s="199"/>
      <c r="Y117" s="174"/>
    </row>
    <row r="118" spans="1:25">
      <c r="A118" s="174">
        <v>6.3</v>
      </c>
      <c r="B118" s="174" t="s">
        <v>63</v>
      </c>
      <c r="C118" s="174" t="s">
        <v>14</v>
      </c>
      <c r="D118" s="173">
        <v>0.47601001099999996</v>
      </c>
      <c r="E118" s="173">
        <v>1.400996382</v>
      </c>
      <c r="F118" s="173">
        <v>2.3354781070000001</v>
      </c>
      <c r="G118" s="173">
        <v>0.36397465299999998</v>
      </c>
      <c r="H118" s="173">
        <v>0.168028334</v>
      </c>
      <c r="I118" s="173">
        <v>0.344786857</v>
      </c>
      <c r="J118" s="173">
        <v>6.4769479999999997E-3</v>
      </c>
      <c r="K118" s="173">
        <v>0.16541793399999999</v>
      </c>
      <c r="L118" s="173">
        <v>1.0665170059999998</v>
      </c>
      <c r="M118" s="220">
        <v>1.9091599999999999E-4</v>
      </c>
      <c r="N118" s="173">
        <v>0.94858204099999999</v>
      </c>
      <c r="O118" s="173">
        <v>0.60693792300000005</v>
      </c>
      <c r="P118" s="217">
        <v>5.1482052220000014</v>
      </c>
      <c r="Q118" s="173">
        <v>1.5703993810000001</v>
      </c>
      <c r="R118" s="173">
        <v>6.9188278999999991E-2</v>
      </c>
      <c r="S118" s="173">
        <v>2.3918990000000001E-2</v>
      </c>
      <c r="T118" s="173">
        <v>2.4823652000000002E-2</v>
      </c>
      <c r="U118" s="173">
        <v>1.8766862000000002E-2</v>
      </c>
      <c r="V118" s="220">
        <v>3.6029000000000031E-5</v>
      </c>
      <c r="W118" s="226">
        <v>0</v>
      </c>
      <c r="X118" s="173">
        <v>3.5776973999999996E-2</v>
      </c>
      <c r="Y118" s="173">
        <v>1.4498272E-2</v>
      </c>
    </row>
    <row r="119" spans="1:25">
      <c r="A119" s="174"/>
      <c r="B119" s="174"/>
      <c r="C119" s="174"/>
      <c r="D119" s="173"/>
      <c r="E119" s="173"/>
      <c r="F119" s="173"/>
      <c r="G119" s="173"/>
      <c r="H119" s="173"/>
      <c r="I119" s="173"/>
      <c r="J119" s="173"/>
      <c r="K119" s="199"/>
      <c r="L119" s="173"/>
      <c r="M119" s="173"/>
      <c r="N119" s="173"/>
      <c r="O119" s="199"/>
      <c r="P119" s="173"/>
      <c r="Q119" s="173"/>
      <c r="R119" s="199"/>
      <c r="S119" s="199"/>
      <c r="T119" s="199"/>
      <c r="U119" s="199"/>
      <c r="V119" s="174"/>
      <c r="W119" s="174"/>
      <c r="X119" s="199"/>
      <c r="Y119" s="174"/>
    </row>
    <row r="120" spans="1:25">
      <c r="A120" s="174">
        <v>6.4</v>
      </c>
      <c r="B120" s="174" t="s">
        <v>1190</v>
      </c>
      <c r="C120" s="174" t="s">
        <v>64</v>
      </c>
      <c r="D120" s="176">
        <v>2.0228713006474854E-2</v>
      </c>
      <c r="E120" s="176">
        <v>1.9083344539885177E-2</v>
      </c>
      <c r="F120" s="176">
        <v>1.7711299668200037E-2</v>
      </c>
      <c r="G120" s="176">
        <v>1.2500550044485638E-2</v>
      </c>
      <c r="H120" s="176">
        <v>1.4500568296013696E-2</v>
      </c>
      <c r="I120" s="176">
        <v>1.4500567192259383E-2</v>
      </c>
      <c r="J120" s="176">
        <v>7.5001797355637194E-3</v>
      </c>
      <c r="K120" s="176">
        <v>1.5535984620871628E-2</v>
      </c>
      <c r="L120" s="176">
        <v>1.3412908684592493E-2</v>
      </c>
      <c r="M120" s="176">
        <v>4.4319976332429581E-3</v>
      </c>
      <c r="N120" s="176">
        <v>3.3196523670485844E-3</v>
      </c>
      <c r="O120" s="176">
        <v>1.4999607956004484E-2</v>
      </c>
      <c r="P120" s="176">
        <v>2.14551279696708E-3</v>
      </c>
      <c r="Q120" s="176">
        <v>2.1295820530697002E-3</v>
      </c>
      <c r="R120" s="176">
        <v>3.0847357120141025E-3</v>
      </c>
      <c r="S120" s="176">
        <v>7.000005163978199E-4</v>
      </c>
      <c r="T120" s="176">
        <v>7.00000383593771E-4</v>
      </c>
      <c r="U120" s="176">
        <v>1.1892793566557311E-3</v>
      </c>
      <c r="V120" s="176">
        <v>0</v>
      </c>
      <c r="W120" s="176">
        <v>0</v>
      </c>
      <c r="X120" s="176">
        <v>3.8460699354340207E-4</v>
      </c>
      <c r="Y120" s="176">
        <v>5.0000097767154117E-4</v>
      </c>
    </row>
    <row r="121" spans="1:25">
      <c r="A121" s="174"/>
      <c r="B121" s="174"/>
      <c r="C121" s="174"/>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row>
    <row r="122" spans="1:25" ht="15" thickBot="1">
      <c r="A122" s="188"/>
      <c r="B122" s="188" t="s">
        <v>65</v>
      </c>
      <c r="C122" s="188" t="s">
        <v>64</v>
      </c>
      <c r="D122" s="200">
        <v>2.9501131312923409E-2</v>
      </c>
      <c r="E122" s="200">
        <v>2.9359276320897909E-2</v>
      </c>
      <c r="F122" s="200">
        <v>2.8037489028053607E-2</v>
      </c>
      <c r="G122" s="200">
        <v>2.8542261265047615E-2</v>
      </c>
      <c r="H122" s="200">
        <v>2.8791098451610122E-2</v>
      </c>
      <c r="I122" s="200">
        <v>2.8790279549249505E-2</v>
      </c>
      <c r="J122" s="200">
        <v>1.5878163982972031E-2</v>
      </c>
      <c r="K122" s="200">
        <v>2.8918438565974806E-2</v>
      </c>
      <c r="L122" s="200">
        <v>2.5067544205208087E-2</v>
      </c>
      <c r="M122" s="200">
        <v>1.5481461168204421E-2</v>
      </c>
      <c r="N122" s="200">
        <v>6.2086847303538537E-3</v>
      </c>
      <c r="O122" s="200">
        <v>2.1397946372059318E-2</v>
      </c>
      <c r="P122" s="200">
        <v>3.900730730258557E-3</v>
      </c>
      <c r="Q122" s="200">
        <v>4.3533150207790642E-3</v>
      </c>
      <c r="R122" s="200">
        <v>4.1735444522988845E-3</v>
      </c>
      <c r="S122" s="200">
        <v>1.0865213813433146E-3</v>
      </c>
      <c r="T122" s="200">
        <v>1.0865215206102706E-3</v>
      </c>
      <c r="U122" s="200">
        <v>1.617650188694596E-3</v>
      </c>
      <c r="V122" s="200">
        <v>2.3384598220561326E-5</v>
      </c>
      <c r="W122" s="200">
        <v>1.2233589384406204E-19</v>
      </c>
      <c r="X122" s="200">
        <v>8.3983024828937155E-4</v>
      </c>
      <c r="Y122" s="200">
        <v>1.061802101786751E-3</v>
      </c>
    </row>
    <row r="123" spans="1:25" s="96" customFormat="1" ht="14.25" hidden="1" customHeight="1">
      <c r="A123" s="224"/>
      <c r="B123" s="224" t="s">
        <v>875</v>
      </c>
      <c r="C123" s="224"/>
      <c r="D123" s="225">
        <v>32.359283157479688</v>
      </c>
      <c r="E123" s="225">
        <v>95.700265756167354</v>
      </c>
      <c r="F123" s="225">
        <v>167.05449288289432</v>
      </c>
      <c r="G123" s="225">
        <v>25.574328535232524</v>
      </c>
      <c r="H123" s="225">
        <v>11.70430857894379</v>
      </c>
      <c r="I123" s="225">
        <v>24.017416923561786</v>
      </c>
      <c r="J123" s="225">
        <v>0.81807214236505765</v>
      </c>
      <c r="K123" s="225">
        <v>11.471738247222685</v>
      </c>
      <c r="L123" s="225">
        <v>85.325230825964567</v>
      </c>
      <c r="M123" s="225">
        <v>2.4731579587419301E-2</v>
      </c>
      <c r="N123" s="225">
        <v>306.40564851612959</v>
      </c>
      <c r="O123" s="225">
        <v>56.884462115585912</v>
      </c>
      <c r="P123" s="225">
        <v>2646.8623444804557</v>
      </c>
      <c r="Q123" s="225">
        <v>723.45495673865912</v>
      </c>
      <c r="R123" s="225">
        <v>33.246731876233028</v>
      </c>
      <c r="S123" s="225">
        <v>44.149525122709804</v>
      </c>
      <c r="T123" s="225">
        <v>45.819338823906129</v>
      </c>
      <c r="U123" s="225">
        <v>86.417924603110052</v>
      </c>
      <c r="V123" s="225">
        <v>21.629267520384627</v>
      </c>
      <c r="W123" s="225">
        <v>20.217583967100005</v>
      </c>
      <c r="X123" s="225">
        <v>88.347098177109388</v>
      </c>
      <c r="Y123" s="225">
        <v>38.337357498851674</v>
      </c>
    </row>
    <row r="124" spans="1:25" s="96" customFormat="1" ht="15" hidden="1" customHeight="1" thickBot="1">
      <c r="A124" s="224"/>
      <c r="B124" s="224" t="s">
        <v>876</v>
      </c>
      <c r="C124" s="224"/>
      <c r="D124" s="225">
        <v>182</v>
      </c>
      <c r="E124" s="225">
        <v>182</v>
      </c>
      <c r="F124" s="225">
        <v>182</v>
      </c>
      <c r="G124" s="225">
        <v>182</v>
      </c>
      <c r="H124" s="225">
        <v>182</v>
      </c>
      <c r="I124" s="225">
        <v>182</v>
      </c>
      <c r="J124" s="225">
        <v>182</v>
      </c>
      <c r="K124" s="225">
        <v>182</v>
      </c>
      <c r="L124" s="225">
        <v>182</v>
      </c>
      <c r="M124" s="225">
        <v>182</v>
      </c>
      <c r="N124" s="225">
        <v>182</v>
      </c>
      <c r="O124" s="225">
        <v>182</v>
      </c>
      <c r="P124" s="225">
        <v>182</v>
      </c>
      <c r="Q124" s="225">
        <v>182</v>
      </c>
      <c r="R124" s="225">
        <v>182</v>
      </c>
      <c r="S124" s="225">
        <v>182</v>
      </c>
      <c r="T124" s="225">
        <v>182</v>
      </c>
      <c r="U124" s="225">
        <v>49</v>
      </c>
      <c r="V124" s="225">
        <v>26</v>
      </c>
      <c r="W124" s="225">
        <v>10</v>
      </c>
      <c r="X124" s="225">
        <v>176</v>
      </c>
      <c r="Y124" s="225">
        <v>130</v>
      </c>
    </row>
    <row r="125" spans="1:25">
      <c r="A125" s="182">
        <v>7.1</v>
      </c>
      <c r="B125" s="182" t="s">
        <v>66</v>
      </c>
      <c r="C125" s="182" t="s">
        <v>64</v>
      </c>
      <c r="D125" s="234">
        <v>-4.2634730538922194E-2</v>
      </c>
      <c r="E125" s="234">
        <v>-3.5566583953680952E-2</v>
      </c>
      <c r="F125" s="234">
        <v>-2.9916709161992183E-2</v>
      </c>
      <c r="G125" s="234">
        <v>1.2242268041237292E-2</v>
      </c>
      <c r="H125" s="234">
        <v>-0.10857142857142854</v>
      </c>
      <c r="I125" s="234">
        <v>-5.815972222222221E-2</v>
      </c>
      <c r="J125" s="234">
        <v>-9.2272956279970675E-3</v>
      </c>
      <c r="K125" s="234">
        <v>-1.9769357495881379E-2</v>
      </c>
      <c r="L125" s="234">
        <v>3.6222251761264257E-3</v>
      </c>
      <c r="M125" s="234">
        <v>3.0754892823858349E-2</v>
      </c>
      <c r="N125" s="234">
        <v>4.8245532646358891E-2</v>
      </c>
      <c r="O125" s="234">
        <v>4.420332505907143E-2</v>
      </c>
      <c r="P125" s="234">
        <v>3.8985612884475218E-2</v>
      </c>
      <c r="Q125" s="234">
        <v>4.2556202110204611E-2</v>
      </c>
      <c r="R125" s="234">
        <v>4.1529829038977395E-2</v>
      </c>
      <c r="S125" s="234">
        <v>4.2252034392753046E-2</v>
      </c>
      <c r="T125" s="234">
        <v>4.0872542458366024E-2</v>
      </c>
      <c r="U125" s="235">
        <v>0</v>
      </c>
      <c r="V125" s="235">
        <v>0</v>
      </c>
      <c r="W125" s="235">
        <v>0</v>
      </c>
      <c r="X125" s="235">
        <v>0</v>
      </c>
      <c r="Y125" s="235">
        <v>0</v>
      </c>
    </row>
    <row r="126" spans="1:25">
      <c r="A126" s="174"/>
      <c r="B126" s="174" t="s">
        <v>67</v>
      </c>
      <c r="C126" s="174" t="s">
        <v>64</v>
      </c>
      <c r="D126" s="201">
        <v>-3.9797312585176936E-3</v>
      </c>
      <c r="E126" s="201">
        <v>-8.5024137841374081E-3</v>
      </c>
      <c r="F126" s="201">
        <v>-8.5024137841374081E-3</v>
      </c>
      <c r="G126" s="201">
        <v>-5.5984592917588616E-2</v>
      </c>
      <c r="H126" s="201">
        <v>-8.5024137841374081E-3</v>
      </c>
      <c r="I126" s="201">
        <v>5.2918852719185949E-5</v>
      </c>
      <c r="J126" s="201">
        <v>-3.6382445250995321E-3</v>
      </c>
      <c r="K126" s="201">
        <v>-8.0190520987218905E-3</v>
      </c>
      <c r="L126" s="201">
        <v>1.3334232548529697E-2</v>
      </c>
      <c r="M126" s="201">
        <v>5.5098612388325696E-2</v>
      </c>
      <c r="N126" s="201">
        <v>4.0285649745358976E-2</v>
      </c>
      <c r="O126" s="201">
        <v>4.1826933293665158E-2</v>
      </c>
      <c r="P126" s="201">
        <v>3.8980822269257809E-2</v>
      </c>
      <c r="Q126" s="201">
        <v>3.8980822269257809E-2</v>
      </c>
      <c r="R126" s="201">
        <v>4.0285649745358976E-2</v>
      </c>
      <c r="S126" s="201">
        <v>4.0285649745358976E-2</v>
      </c>
      <c r="T126" s="201">
        <v>4.0285649745358976E-2</v>
      </c>
      <c r="U126" s="236">
        <v>0</v>
      </c>
      <c r="V126" s="236">
        <v>0</v>
      </c>
      <c r="W126" s="236">
        <v>0</v>
      </c>
      <c r="X126" s="236">
        <v>0</v>
      </c>
      <c r="Y126" s="236">
        <v>0</v>
      </c>
    </row>
    <row r="127" spans="1:25">
      <c r="A127" s="174"/>
      <c r="B127" s="174"/>
      <c r="C127" s="174"/>
      <c r="D127" s="173"/>
      <c r="E127" s="173"/>
      <c r="F127" s="173"/>
      <c r="G127" s="173"/>
      <c r="H127" s="173"/>
      <c r="I127" s="173"/>
      <c r="J127" s="173"/>
      <c r="K127" s="199"/>
      <c r="L127" s="173"/>
      <c r="M127" s="202"/>
      <c r="N127" s="202"/>
      <c r="O127" s="199"/>
      <c r="P127" s="202"/>
      <c r="Q127" s="173"/>
      <c r="R127" s="199"/>
      <c r="S127" s="199"/>
      <c r="T127" s="199"/>
      <c r="U127" s="199"/>
      <c r="V127" s="237"/>
      <c r="W127" s="174"/>
      <c r="X127" s="199"/>
      <c r="Y127" s="174"/>
    </row>
    <row r="128" spans="1:25">
      <c r="A128" s="174">
        <v>7.2</v>
      </c>
      <c r="B128" s="174" t="s">
        <v>68</v>
      </c>
      <c r="C128" s="174"/>
      <c r="D128" s="173"/>
      <c r="E128" s="173"/>
      <c r="F128" s="173"/>
      <c r="G128" s="173"/>
      <c r="H128" s="173"/>
      <c r="I128" s="173"/>
      <c r="J128" s="173"/>
      <c r="K128" s="199"/>
      <c r="L128" s="173"/>
      <c r="M128" s="173"/>
      <c r="N128" s="173"/>
      <c r="O128" s="199"/>
      <c r="P128" s="173"/>
      <c r="Q128" s="173"/>
      <c r="R128" s="199"/>
      <c r="S128" s="199"/>
      <c r="T128" s="199"/>
      <c r="U128" s="199"/>
      <c r="V128" s="174"/>
      <c r="W128" s="174"/>
      <c r="X128" s="199"/>
      <c r="Y128" s="174"/>
    </row>
    <row r="129" spans="1:25" ht="15" thickBot="1">
      <c r="A129" s="174"/>
      <c r="B129" s="174" t="s">
        <v>69</v>
      </c>
      <c r="C129" s="188"/>
      <c r="D129" s="197"/>
      <c r="E129" s="197"/>
      <c r="F129" s="197"/>
      <c r="G129" s="197"/>
      <c r="H129" s="197"/>
      <c r="I129" s="197"/>
      <c r="J129" s="197"/>
      <c r="K129" s="201"/>
      <c r="L129" s="197"/>
      <c r="M129" s="197"/>
      <c r="N129" s="197"/>
      <c r="O129" s="201"/>
      <c r="P129" s="173"/>
      <c r="Q129" s="197"/>
      <c r="R129" s="198"/>
      <c r="S129" s="198"/>
      <c r="T129" s="198"/>
      <c r="U129" s="198"/>
      <c r="V129" s="188"/>
      <c r="W129" s="188"/>
      <c r="X129" s="198"/>
      <c r="Y129" s="188"/>
    </row>
    <row r="130" spans="1:25">
      <c r="A130" s="203" t="s">
        <v>70</v>
      </c>
      <c r="B130" s="174" t="s">
        <v>71</v>
      </c>
      <c r="C130" s="182" t="s">
        <v>64</v>
      </c>
      <c r="D130" s="234">
        <v>3.41526520051747E-2</v>
      </c>
      <c r="E130" s="234">
        <v>6.9724770642201728E-2</v>
      </c>
      <c r="F130" s="234">
        <v>7.2744360902255556E-2</v>
      </c>
      <c r="G130" s="234">
        <v>0.17854463615903993</v>
      </c>
      <c r="H130" s="234">
        <v>-5.3726169844020788E-2</v>
      </c>
      <c r="I130" s="234">
        <v>-7.7732053040695526E-3</v>
      </c>
      <c r="J130" s="234">
        <v>7.5818820978836854E-2</v>
      </c>
      <c r="K130" s="235">
        <v>0</v>
      </c>
      <c r="L130" s="234">
        <v>5.8384440161205475E-2</v>
      </c>
      <c r="M130" s="234">
        <v>5.1151632735996211E-2</v>
      </c>
      <c r="N130" s="234">
        <v>0.10294944333542766</v>
      </c>
      <c r="O130" s="234">
        <v>9.6026430771434912E-2</v>
      </c>
      <c r="P130" s="234">
        <v>8.5041114688108488E-2</v>
      </c>
      <c r="Q130" s="234">
        <v>9.1248737753084397E-2</v>
      </c>
      <c r="R130" s="234">
        <v>0.10031720856463133</v>
      </c>
      <c r="S130" s="235">
        <v>0</v>
      </c>
      <c r="T130" s="235">
        <v>0</v>
      </c>
      <c r="U130" s="235">
        <v>0</v>
      </c>
      <c r="V130" s="235">
        <v>0</v>
      </c>
      <c r="W130" s="235">
        <v>0</v>
      </c>
      <c r="X130" s="235">
        <v>0</v>
      </c>
      <c r="Y130" s="235">
        <v>0</v>
      </c>
    </row>
    <row r="131" spans="1:25">
      <c r="A131" s="174"/>
      <c r="B131" s="174" t="s">
        <v>67</v>
      </c>
      <c r="C131" s="174" t="s">
        <v>64</v>
      </c>
      <c r="D131" s="201">
        <v>6.8398822234555956E-2</v>
      </c>
      <c r="E131" s="201">
        <v>6.027647377762535E-2</v>
      </c>
      <c r="F131" s="201">
        <v>6.027647377762535E-2</v>
      </c>
      <c r="G131" s="201">
        <v>-4.0174287418626831E-2</v>
      </c>
      <c r="H131" s="201">
        <v>6.027647377762535E-2</v>
      </c>
      <c r="I131" s="201">
        <v>5.5973753322743125E-2</v>
      </c>
      <c r="J131" s="201">
        <v>7.3080227738384185E-2</v>
      </c>
      <c r="K131" s="236">
        <v>0</v>
      </c>
      <c r="L131" s="201">
        <v>8.0189575539115432E-2</v>
      </c>
      <c r="M131" s="201">
        <v>0.11642065818894753</v>
      </c>
      <c r="N131" s="201">
        <v>9.0510351805309641E-2</v>
      </c>
      <c r="O131" s="201">
        <v>9.2411649360488513E-2</v>
      </c>
      <c r="P131" s="201">
        <v>8.174361143264175E-2</v>
      </c>
      <c r="Q131" s="201">
        <v>8.174361143264175E-2</v>
      </c>
      <c r="R131" s="201">
        <v>9.0510351805309641E-2</v>
      </c>
      <c r="S131" s="236">
        <v>0</v>
      </c>
      <c r="T131" s="236">
        <v>0</v>
      </c>
      <c r="U131" s="236">
        <v>0</v>
      </c>
      <c r="V131" s="236">
        <v>0</v>
      </c>
      <c r="W131" s="236">
        <v>0</v>
      </c>
      <c r="X131" s="236">
        <v>0</v>
      </c>
      <c r="Y131" s="236">
        <v>0</v>
      </c>
    </row>
    <row r="132" spans="1:25" ht="15" thickBot="1">
      <c r="A132" s="174"/>
      <c r="B132" s="174"/>
      <c r="C132" s="174"/>
      <c r="D132" s="197"/>
      <c r="E132" s="197"/>
      <c r="F132" s="197"/>
      <c r="G132" s="197"/>
      <c r="H132" s="197"/>
      <c r="I132" s="197"/>
      <c r="J132" s="197"/>
      <c r="K132" s="197"/>
      <c r="L132" s="197"/>
      <c r="M132" s="204"/>
      <c r="N132" s="204"/>
      <c r="O132" s="197"/>
      <c r="P132" s="204"/>
      <c r="Q132" s="197"/>
      <c r="R132" s="198"/>
      <c r="S132" s="221"/>
      <c r="T132" s="221"/>
      <c r="U132" s="198"/>
      <c r="V132" s="188"/>
      <c r="W132" s="188"/>
      <c r="X132" s="221"/>
      <c r="Y132" s="188"/>
    </row>
    <row r="133" spans="1:25">
      <c r="A133" s="174"/>
      <c r="B133" s="174"/>
      <c r="C133" s="182"/>
      <c r="D133" s="190"/>
      <c r="E133" s="190"/>
      <c r="F133" s="190"/>
      <c r="G133" s="190"/>
      <c r="H133" s="202"/>
      <c r="I133" s="173"/>
      <c r="J133" s="173"/>
      <c r="K133" s="199"/>
      <c r="L133" s="173"/>
      <c r="M133" s="183"/>
      <c r="N133" s="183"/>
      <c r="O133" s="199"/>
      <c r="P133" s="202"/>
      <c r="Q133" s="173"/>
      <c r="R133" s="199"/>
      <c r="S133" s="199"/>
      <c r="T133" s="199"/>
      <c r="U133" s="199"/>
      <c r="V133" s="174"/>
      <c r="W133" s="174"/>
      <c r="X133" s="199"/>
      <c r="Y133" s="174"/>
    </row>
    <row r="134" spans="1:25">
      <c r="A134" s="203" t="s">
        <v>72</v>
      </c>
      <c r="B134" s="174" t="s">
        <v>73</v>
      </c>
      <c r="C134" s="174" t="s">
        <v>64</v>
      </c>
      <c r="D134" s="201">
        <v>8.2934312087763473E-3</v>
      </c>
      <c r="E134" s="201">
        <v>3.4080527403877348E-2</v>
      </c>
      <c r="F134" s="201">
        <v>4.8315884679656085E-2</v>
      </c>
      <c r="G134" s="201">
        <v>2.2903519043236287E-2</v>
      </c>
      <c r="H134" s="201">
        <v>-7.5860415904514533E-2</v>
      </c>
      <c r="I134" s="201">
        <v>8.4507626368106603E-3</v>
      </c>
      <c r="J134" s="236">
        <v>0</v>
      </c>
      <c r="K134" s="236">
        <v>0</v>
      </c>
      <c r="L134" s="236">
        <v>0</v>
      </c>
      <c r="M134" s="201">
        <v>4.8497890841842084E-2</v>
      </c>
      <c r="N134" s="201">
        <v>9.1797940063344852E-2</v>
      </c>
      <c r="O134" s="236">
        <v>0</v>
      </c>
      <c r="P134" s="201">
        <v>8.0951976718931951E-2</v>
      </c>
      <c r="Q134" s="201">
        <v>8.4642199497061421E-2</v>
      </c>
      <c r="R134" s="236">
        <v>0</v>
      </c>
      <c r="S134" s="236">
        <v>0</v>
      </c>
      <c r="T134" s="236">
        <v>0</v>
      </c>
      <c r="U134" s="236">
        <v>0</v>
      </c>
      <c r="V134" s="236">
        <v>0</v>
      </c>
      <c r="W134" s="236">
        <v>0</v>
      </c>
      <c r="X134" s="236">
        <v>0</v>
      </c>
      <c r="Y134" s="236">
        <v>0</v>
      </c>
    </row>
    <row r="135" spans="1:25">
      <c r="A135" s="174"/>
      <c r="B135" s="174" t="s">
        <v>67</v>
      </c>
      <c r="C135" s="174" t="s">
        <v>64</v>
      </c>
      <c r="D135" s="201">
        <v>1.731721355146365E-2</v>
      </c>
      <c r="E135" s="201">
        <v>1.3254634101219409E-2</v>
      </c>
      <c r="F135" s="201">
        <v>1.3254634101219409E-2</v>
      </c>
      <c r="G135" s="201">
        <v>-1.33217308588921E-2</v>
      </c>
      <c r="H135" s="201">
        <v>1.3254634101219409E-2</v>
      </c>
      <c r="I135" s="201">
        <v>1.2405759005482908E-2</v>
      </c>
      <c r="J135" s="236">
        <v>0</v>
      </c>
      <c r="K135" s="236">
        <v>0</v>
      </c>
      <c r="L135" s="236">
        <v>0</v>
      </c>
      <c r="M135" s="201">
        <v>8.269380181920849E-2</v>
      </c>
      <c r="N135" s="201">
        <v>7.4842996226527791E-2</v>
      </c>
      <c r="O135" s="236">
        <v>0</v>
      </c>
      <c r="P135" s="201">
        <v>7.6182016631933802E-2</v>
      </c>
      <c r="Q135" s="201">
        <v>7.6182016631933802E-2</v>
      </c>
      <c r="R135" s="236">
        <v>0</v>
      </c>
      <c r="S135" s="236">
        <v>0</v>
      </c>
      <c r="T135" s="236">
        <v>0</v>
      </c>
      <c r="U135" s="236">
        <v>0</v>
      </c>
      <c r="V135" s="236">
        <v>0</v>
      </c>
      <c r="W135" s="236">
        <v>0</v>
      </c>
      <c r="X135" s="236">
        <v>0</v>
      </c>
      <c r="Y135" s="236">
        <v>0</v>
      </c>
    </row>
    <row r="136" spans="1:25" ht="15" thickBot="1">
      <c r="A136" s="174"/>
      <c r="B136" s="174"/>
      <c r="C136" s="188"/>
      <c r="D136" s="197"/>
      <c r="E136" s="197"/>
      <c r="F136" s="197"/>
      <c r="G136" s="197"/>
      <c r="H136" s="202"/>
      <c r="I136" s="197"/>
      <c r="J136" s="197"/>
      <c r="K136" s="199"/>
      <c r="L136" s="197"/>
      <c r="M136" s="204"/>
      <c r="N136" s="204"/>
      <c r="O136" s="199"/>
      <c r="P136" s="202"/>
      <c r="Q136" s="197"/>
      <c r="R136" s="199"/>
      <c r="S136" s="198"/>
      <c r="T136" s="198"/>
      <c r="U136" s="199"/>
      <c r="V136" s="174"/>
      <c r="W136" s="174"/>
      <c r="X136" s="199"/>
      <c r="Y136" s="174"/>
    </row>
    <row r="137" spans="1:25">
      <c r="A137" s="174"/>
      <c r="B137" s="174"/>
      <c r="C137" s="174"/>
      <c r="D137" s="190"/>
      <c r="E137" s="190"/>
      <c r="F137" s="190"/>
      <c r="G137" s="190"/>
      <c r="H137" s="183"/>
      <c r="I137" s="173"/>
      <c r="J137" s="173"/>
      <c r="K137" s="191"/>
      <c r="L137" s="173"/>
      <c r="M137" s="183"/>
      <c r="N137" s="183"/>
      <c r="O137" s="191"/>
      <c r="P137" s="183"/>
      <c r="Q137" s="173"/>
      <c r="R137" s="191"/>
      <c r="S137" s="199"/>
      <c r="T137" s="199"/>
      <c r="U137" s="191"/>
      <c r="V137" s="182"/>
      <c r="W137" s="182"/>
      <c r="X137" s="191"/>
      <c r="Y137" s="182"/>
    </row>
    <row r="138" spans="1:25">
      <c r="A138" s="203" t="s">
        <v>74</v>
      </c>
      <c r="B138" s="174" t="s">
        <v>75</v>
      </c>
      <c r="C138" s="174" t="s">
        <v>64</v>
      </c>
      <c r="D138" s="201">
        <v>1.1899626079401537E-2</v>
      </c>
      <c r="E138" s="201">
        <v>7.7895466456615825E-2</v>
      </c>
      <c r="F138" s="201">
        <v>1.9037487985770873E-2</v>
      </c>
      <c r="G138" s="201">
        <v>-5.8685678608223601E-2</v>
      </c>
      <c r="H138" s="201">
        <v>-1.150984985144321E-2</v>
      </c>
      <c r="I138" s="173">
        <v>0</v>
      </c>
      <c r="J138" s="173">
        <v>0</v>
      </c>
      <c r="K138" s="173">
        <v>0</v>
      </c>
      <c r="L138" s="173">
        <v>0</v>
      </c>
      <c r="M138" s="201">
        <v>3.6481975064233341E-2</v>
      </c>
      <c r="N138" s="201">
        <v>6.5147886335771732E-2</v>
      </c>
      <c r="O138" s="173">
        <v>0</v>
      </c>
      <c r="P138" s="201">
        <v>6.8517608542344011E-2</v>
      </c>
      <c r="Q138" s="173">
        <v>0</v>
      </c>
      <c r="R138" s="173">
        <v>0</v>
      </c>
      <c r="S138" s="173">
        <v>0</v>
      </c>
      <c r="T138" s="173">
        <v>0</v>
      </c>
      <c r="U138" s="173">
        <v>0</v>
      </c>
      <c r="V138" s="173">
        <v>0</v>
      </c>
      <c r="W138" s="173">
        <v>0</v>
      </c>
      <c r="X138" s="173">
        <v>0</v>
      </c>
      <c r="Y138" s="173">
        <v>0</v>
      </c>
    </row>
    <row r="139" spans="1:25">
      <c r="A139" s="174"/>
      <c r="B139" s="174" t="s">
        <v>67</v>
      </c>
      <c r="C139" s="174" t="s">
        <v>64</v>
      </c>
      <c r="D139" s="201">
        <v>3.5311167132307864E-2</v>
      </c>
      <c r="E139" s="201">
        <v>3.4393837224631074E-2</v>
      </c>
      <c r="F139" s="201">
        <v>3.4393837224631074E-2</v>
      </c>
      <c r="G139" s="201">
        <v>3.4749952031828624E-2</v>
      </c>
      <c r="H139" s="201">
        <v>3.4393837224631074E-2</v>
      </c>
      <c r="I139" s="173">
        <v>0</v>
      </c>
      <c r="J139" s="173">
        <v>0</v>
      </c>
      <c r="K139" s="173">
        <v>0</v>
      </c>
      <c r="L139" s="173">
        <v>0</v>
      </c>
      <c r="M139" s="201">
        <v>8.3802781265748028E-2</v>
      </c>
      <c r="N139" s="201">
        <v>7.617654060276835E-2</v>
      </c>
      <c r="O139" s="173">
        <v>0</v>
      </c>
      <c r="P139" s="201">
        <v>7.0557465285696841E-2</v>
      </c>
      <c r="Q139" s="173">
        <v>0</v>
      </c>
      <c r="R139" s="173">
        <v>0</v>
      </c>
      <c r="S139" s="173">
        <v>0</v>
      </c>
      <c r="T139" s="173">
        <v>0</v>
      </c>
      <c r="U139" s="173">
        <v>0</v>
      </c>
      <c r="V139" s="173">
        <v>0</v>
      </c>
      <c r="W139" s="173">
        <v>0</v>
      </c>
      <c r="X139" s="173">
        <v>0</v>
      </c>
      <c r="Y139" s="173">
        <v>0</v>
      </c>
    </row>
    <row r="140" spans="1:25" ht="15" thickBot="1">
      <c r="A140" s="174"/>
      <c r="B140" s="174"/>
      <c r="C140" s="188"/>
      <c r="D140" s="197"/>
      <c r="E140" s="197"/>
      <c r="F140" s="197"/>
      <c r="G140" s="197"/>
      <c r="H140" s="204"/>
      <c r="I140" s="197"/>
      <c r="J140" s="197"/>
      <c r="K140" s="198"/>
      <c r="L140" s="197"/>
      <c r="M140" s="204"/>
      <c r="N140" s="204"/>
      <c r="O140" s="198"/>
      <c r="P140" s="204"/>
      <c r="Q140" s="197"/>
      <c r="R140" s="198"/>
      <c r="S140" s="198"/>
      <c r="T140" s="198"/>
      <c r="U140" s="198"/>
      <c r="V140" s="188"/>
      <c r="W140" s="188"/>
      <c r="X140" s="198"/>
      <c r="Y140" s="188"/>
    </row>
    <row r="141" spans="1:25">
      <c r="A141" s="203" t="s">
        <v>76</v>
      </c>
      <c r="B141" s="174" t="s">
        <v>77</v>
      </c>
      <c r="C141" s="174"/>
      <c r="D141" s="190"/>
      <c r="E141" s="190"/>
      <c r="F141" s="190"/>
      <c r="G141" s="190"/>
      <c r="H141" s="190"/>
      <c r="I141" s="174"/>
      <c r="J141" s="174"/>
      <c r="K141" s="191"/>
      <c r="L141" s="174"/>
      <c r="M141" s="190"/>
      <c r="N141" s="190"/>
      <c r="O141" s="191"/>
      <c r="P141" s="190"/>
      <c r="Q141" s="174"/>
      <c r="R141" s="191"/>
      <c r="S141" s="199"/>
      <c r="T141" s="199"/>
      <c r="U141" s="238"/>
      <c r="V141" s="182"/>
      <c r="W141" s="182"/>
      <c r="X141" s="191"/>
      <c r="Y141" s="182"/>
    </row>
    <row r="142" spans="1:25">
      <c r="A142" s="203"/>
      <c r="B142" s="174" t="s">
        <v>672</v>
      </c>
      <c r="C142" s="174" t="s">
        <v>64</v>
      </c>
      <c r="D142" s="239">
        <v>0.10196630918599192</v>
      </c>
      <c r="E142" s="239">
        <v>0.10318628990464318</v>
      </c>
      <c r="F142" s="239">
        <v>9.5082661758592257E-2</v>
      </c>
      <c r="G142" s="239">
        <v>2.4615938521860503E-2</v>
      </c>
      <c r="H142" s="239">
        <v>1.4601958488202005E-2</v>
      </c>
      <c r="I142" s="239">
        <v>0.21484303228840984</v>
      </c>
      <c r="J142" s="239">
        <v>2.1864921480941435E-2</v>
      </c>
      <c r="K142" s="239">
        <v>0.18999999999999995</v>
      </c>
      <c r="L142" s="239">
        <v>7.4024433216461016E-2</v>
      </c>
      <c r="M142" s="239">
        <v>4.1486971694873587E-2</v>
      </c>
      <c r="N142" s="239">
        <v>6.2739583544561883E-2</v>
      </c>
      <c r="O142" s="239">
        <v>0.10006255156688981</v>
      </c>
      <c r="P142" s="215">
        <v>0</v>
      </c>
      <c r="Q142" s="216">
        <v>0</v>
      </c>
      <c r="R142" s="240">
        <v>0.10204985815735501</v>
      </c>
      <c r="S142" s="240">
        <v>8.6110000000000131E-2</v>
      </c>
      <c r="T142" s="240">
        <v>7.3150000000000048E-2</v>
      </c>
      <c r="U142" s="240">
        <v>1.322000000000001E-2</v>
      </c>
      <c r="V142" s="239">
        <v>8.4100000000000286E-3</v>
      </c>
      <c r="W142" s="239">
        <v>9.900000000000464E-4</v>
      </c>
      <c r="X142" s="241">
        <v>0</v>
      </c>
      <c r="Y142" s="242">
        <v>0</v>
      </c>
    </row>
    <row r="143" spans="1:25">
      <c r="A143" s="203"/>
      <c r="B143" s="174" t="s">
        <v>22</v>
      </c>
      <c r="C143" s="174" t="s">
        <v>64</v>
      </c>
      <c r="D143" s="216">
        <v>0</v>
      </c>
      <c r="E143" s="216">
        <v>0</v>
      </c>
      <c r="F143" s="216">
        <v>0</v>
      </c>
      <c r="G143" s="216">
        <v>0</v>
      </c>
      <c r="H143" s="216">
        <v>0</v>
      </c>
      <c r="I143" s="216">
        <v>0</v>
      </c>
      <c r="J143" s="216">
        <v>0</v>
      </c>
      <c r="K143" s="216">
        <v>0</v>
      </c>
      <c r="L143" s="216">
        <v>0</v>
      </c>
      <c r="M143" s="216">
        <v>0</v>
      </c>
      <c r="N143" s="216">
        <v>0</v>
      </c>
      <c r="O143" s="216">
        <v>0</v>
      </c>
      <c r="P143" s="239">
        <v>6.6306171583040863E-2</v>
      </c>
      <c r="Q143" s="239">
        <v>7.5162272554712972E-2</v>
      </c>
      <c r="R143" s="216">
        <v>0</v>
      </c>
      <c r="S143" s="216">
        <v>0</v>
      </c>
      <c r="T143" s="216">
        <v>0</v>
      </c>
      <c r="U143" s="216">
        <v>0</v>
      </c>
      <c r="V143" s="216">
        <v>0</v>
      </c>
      <c r="W143" s="216">
        <v>0</v>
      </c>
      <c r="X143" s="241">
        <v>0</v>
      </c>
      <c r="Y143" s="241">
        <v>0</v>
      </c>
    </row>
    <row r="144" spans="1:25">
      <c r="A144" s="203"/>
      <c r="B144" s="174" t="s">
        <v>78</v>
      </c>
      <c r="C144" s="174" t="s">
        <v>64</v>
      </c>
      <c r="D144" s="215">
        <v>0</v>
      </c>
      <c r="E144" s="215">
        <v>0</v>
      </c>
      <c r="F144" s="215">
        <v>0</v>
      </c>
      <c r="G144" s="215">
        <v>0</v>
      </c>
      <c r="H144" s="215">
        <v>0</v>
      </c>
      <c r="I144" s="215">
        <v>0</v>
      </c>
      <c r="J144" s="215">
        <v>0</v>
      </c>
      <c r="K144" s="215">
        <v>0</v>
      </c>
      <c r="L144" s="215">
        <v>0</v>
      </c>
      <c r="M144" s="215">
        <v>0</v>
      </c>
      <c r="N144" s="215">
        <v>0</v>
      </c>
      <c r="O144" s="215">
        <v>0</v>
      </c>
      <c r="P144" s="239">
        <v>5.7730362808196434E-2</v>
      </c>
      <c r="Q144" s="239">
        <v>7.8332230771427147E-2</v>
      </c>
      <c r="R144" s="215">
        <v>0</v>
      </c>
      <c r="S144" s="215">
        <v>0</v>
      </c>
      <c r="T144" s="215">
        <v>0</v>
      </c>
      <c r="U144" s="215">
        <v>0</v>
      </c>
      <c r="V144" s="216">
        <v>0</v>
      </c>
      <c r="W144" s="216">
        <v>0</v>
      </c>
      <c r="X144" s="242">
        <v>0</v>
      </c>
      <c r="Y144" s="241">
        <v>0</v>
      </c>
    </row>
    <row r="145" spans="1:25">
      <c r="A145" s="203"/>
      <c r="B145" s="174" t="s">
        <v>79</v>
      </c>
      <c r="C145" s="174" t="s">
        <v>64</v>
      </c>
      <c r="D145" s="215">
        <v>0</v>
      </c>
      <c r="E145" s="215">
        <v>0</v>
      </c>
      <c r="F145" s="215">
        <v>0</v>
      </c>
      <c r="G145" s="215">
        <v>0</v>
      </c>
      <c r="H145" s="215">
        <v>0</v>
      </c>
      <c r="I145" s="215">
        <v>0</v>
      </c>
      <c r="J145" s="215">
        <v>0</v>
      </c>
      <c r="K145" s="215">
        <v>0</v>
      </c>
      <c r="L145" s="215">
        <v>0</v>
      </c>
      <c r="M145" s="215">
        <v>0</v>
      </c>
      <c r="N145" s="215">
        <v>0</v>
      </c>
      <c r="O145" s="215">
        <v>0</v>
      </c>
      <c r="P145" s="239">
        <v>5.3463918667426169E-2</v>
      </c>
      <c r="Q145" s="239">
        <v>7.9799058738039275E-2</v>
      </c>
      <c r="R145" s="215">
        <v>0</v>
      </c>
      <c r="S145" s="215">
        <v>0</v>
      </c>
      <c r="T145" s="215">
        <v>0</v>
      </c>
      <c r="U145" s="215">
        <v>0</v>
      </c>
      <c r="V145" s="215">
        <v>0</v>
      </c>
      <c r="W145" s="215">
        <v>0</v>
      </c>
      <c r="X145" s="242">
        <v>0</v>
      </c>
      <c r="Y145" s="242">
        <v>0</v>
      </c>
    </row>
    <row r="146" spans="1:25">
      <c r="A146" s="203"/>
      <c r="B146" s="174" t="s">
        <v>1026</v>
      </c>
      <c r="C146" s="174" t="s">
        <v>64</v>
      </c>
      <c r="D146" s="239">
        <v>-0.10197663971248894</v>
      </c>
      <c r="E146" s="239">
        <v>-9.6665805117601367E-2</v>
      </c>
      <c r="F146" s="239">
        <v>-0.10824742268041221</v>
      </c>
      <c r="G146" s="239">
        <v>-0.11293054771315636</v>
      </c>
      <c r="H146" s="239">
        <v>-0.14820592823712953</v>
      </c>
      <c r="I146" s="239">
        <v>-7.4168797953964249E-2</v>
      </c>
      <c r="J146" s="239">
        <v>-5.3096951132639902E-2</v>
      </c>
      <c r="K146" s="239">
        <v>-0.13705583756345174</v>
      </c>
      <c r="L146" s="239">
        <v>-2.4091623986772559E-2</v>
      </c>
      <c r="M146" s="239">
        <v>1.2945249099885814E-2</v>
      </c>
      <c r="N146" s="239">
        <v>2.2437277871942163E-2</v>
      </c>
      <c r="O146" s="239">
        <v>1.386603606657677E-2</v>
      </c>
      <c r="P146" s="241">
        <v>0</v>
      </c>
      <c r="Q146" s="241">
        <v>0</v>
      </c>
      <c r="R146" s="241">
        <v>0</v>
      </c>
      <c r="S146" s="241">
        <v>0</v>
      </c>
      <c r="T146" s="241">
        <v>0</v>
      </c>
      <c r="U146" s="239">
        <v>1.3290000000000024E-2</v>
      </c>
      <c r="V146" s="239">
        <v>8.419999999999872E-3</v>
      </c>
      <c r="W146" s="239">
        <v>9.900000000000464E-4</v>
      </c>
      <c r="X146" s="241">
        <v>0</v>
      </c>
      <c r="Y146" s="241">
        <v>0</v>
      </c>
    </row>
    <row r="147" spans="1:25">
      <c r="A147" s="203"/>
      <c r="B147" s="174" t="s">
        <v>1030</v>
      </c>
      <c r="C147" s="174"/>
      <c r="D147" s="242">
        <v>0</v>
      </c>
      <c r="E147" s="242">
        <v>0</v>
      </c>
      <c r="F147" s="242">
        <v>0</v>
      </c>
      <c r="G147" s="242">
        <v>0</v>
      </c>
      <c r="H147" s="242">
        <v>0</v>
      </c>
      <c r="I147" s="242">
        <v>0</v>
      </c>
      <c r="J147" s="242">
        <v>0</v>
      </c>
      <c r="K147" s="242">
        <v>0</v>
      </c>
      <c r="L147" s="242">
        <v>0</v>
      </c>
      <c r="M147" s="242">
        <v>0</v>
      </c>
      <c r="N147" s="242">
        <v>0</v>
      </c>
      <c r="O147" s="242">
        <v>0</v>
      </c>
      <c r="P147" s="241">
        <v>0</v>
      </c>
      <c r="Q147" s="241">
        <v>0</v>
      </c>
      <c r="R147" s="242">
        <v>0</v>
      </c>
      <c r="S147" s="242">
        <v>0</v>
      </c>
      <c r="T147" s="242">
        <v>0</v>
      </c>
      <c r="U147" s="242">
        <v>0</v>
      </c>
      <c r="V147" s="242">
        <v>0</v>
      </c>
      <c r="W147" s="242">
        <v>0</v>
      </c>
      <c r="X147" s="242">
        <v>0</v>
      </c>
      <c r="Y147" s="242">
        <v>0</v>
      </c>
    </row>
    <row r="148" spans="1:25">
      <c r="A148" s="203"/>
      <c r="B148" s="174" t="s">
        <v>1156</v>
      </c>
      <c r="C148" s="174"/>
      <c r="D148" s="242">
        <v>0</v>
      </c>
      <c r="E148" s="242">
        <v>0</v>
      </c>
      <c r="F148" s="242">
        <v>0</v>
      </c>
      <c r="G148" s="242">
        <v>0</v>
      </c>
      <c r="H148" s="242">
        <v>0</v>
      </c>
      <c r="I148" s="242">
        <v>0</v>
      </c>
      <c r="J148" s="242">
        <v>0</v>
      </c>
      <c r="K148" s="242">
        <v>0</v>
      </c>
      <c r="L148" s="242">
        <v>0</v>
      </c>
      <c r="M148" s="242">
        <v>0</v>
      </c>
      <c r="N148" s="242">
        <v>0</v>
      </c>
      <c r="O148" s="242">
        <v>0</v>
      </c>
      <c r="P148" s="239">
        <v>2.08182364542151E-2</v>
      </c>
      <c r="Q148" s="239">
        <v>2.2148911798396398E-2</v>
      </c>
      <c r="R148" s="242">
        <v>0</v>
      </c>
      <c r="S148" s="242">
        <v>0</v>
      </c>
      <c r="T148" s="242">
        <v>0</v>
      </c>
      <c r="U148" s="242">
        <v>0</v>
      </c>
      <c r="V148" s="242">
        <v>0</v>
      </c>
      <c r="W148" s="242">
        <v>0</v>
      </c>
      <c r="X148" s="242">
        <v>0</v>
      </c>
      <c r="Y148" s="242">
        <v>0</v>
      </c>
    </row>
    <row r="149" spans="1:25">
      <c r="A149" s="174"/>
      <c r="B149" s="174" t="s">
        <v>67</v>
      </c>
      <c r="C149" s="174" t="s">
        <v>64</v>
      </c>
      <c r="D149" s="239">
        <v>0.10309179202160745</v>
      </c>
      <c r="E149" s="239">
        <v>0.11759891476431017</v>
      </c>
      <c r="F149" s="239">
        <v>8.2550661597217134E-2</v>
      </c>
      <c r="G149" s="239">
        <v>6.7374908958723445E-2</v>
      </c>
      <c r="H149" s="239">
        <v>7.538975289394978E-2</v>
      </c>
      <c r="I149" s="239">
        <v>0.15551391206939114</v>
      </c>
      <c r="J149" s="239">
        <v>2.1717385968748726E-2</v>
      </c>
      <c r="K149" s="239">
        <v>0.22048940001629402</v>
      </c>
      <c r="L149" s="239">
        <v>0.10454245511768295</v>
      </c>
      <c r="M149" s="239">
        <v>7.2859611854945383E-2</v>
      </c>
      <c r="N149" s="239">
        <v>6.2665354674746654E-2</v>
      </c>
      <c r="O149" s="239">
        <v>8.5822586814149338E-2</v>
      </c>
      <c r="P149" s="239">
        <v>7.0706199176151507E-2</v>
      </c>
      <c r="Q149" s="239">
        <v>6.8013232098920406E-2</v>
      </c>
      <c r="R149" s="240">
        <v>8.9416245319218213E-2</v>
      </c>
      <c r="S149" s="240">
        <v>7.7910471580179275E-2</v>
      </c>
      <c r="T149" s="240">
        <v>6.8204941668907004E-2</v>
      </c>
      <c r="U149" s="240">
        <v>1.0603226852198278E-2</v>
      </c>
      <c r="V149" s="240">
        <v>6.2870906066099241E-3</v>
      </c>
      <c r="W149" s="240">
        <v>1.5074681454680938E-3</v>
      </c>
      <c r="X149" s="241">
        <v>0</v>
      </c>
      <c r="Y149" s="242">
        <v>0</v>
      </c>
    </row>
    <row r="150" spans="1:25">
      <c r="A150" s="174"/>
      <c r="B150" s="174" t="s">
        <v>1191</v>
      </c>
      <c r="C150" s="174" t="s">
        <v>64</v>
      </c>
      <c r="D150" s="239">
        <v>-6.49174864233798E-2</v>
      </c>
      <c r="E150" s="239">
        <v>-6.4714851590380484E-2</v>
      </c>
      <c r="F150" s="239">
        <v>-6.4714851590380484E-2</v>
      </c>
      <c r="G150" s="239">
        <v>-0.13959895379250209</v>
      </c>
      <c r="H150" s="239">
        <v>-6.4714851590380484E-2</v>
      </c>
      <c r="I150" s="239">
        <v>-1.2275160719485756E-2</v>
      </c>
      <c r="J150" s="239">
        <v>-4.5085996118201632E-2</v>
      </c>
      <c r="K150" s="239">
        <v>-0.11310062121437914</v>
      </c>
      <c r="L150" s="239">
        <v>-1.5818858800629651E-4</v>
      </c>
      <c r="M150" s="239">
        <v>2.2676798358745476E-2</v>
      </c>
      <c r="N150" s="239">
        <v>1.918347022638911E-2</v>
      </c>
      <c r="O150" s="239">
        <v>1.5005020651960077E-2</v>
      </c>
      <c r="P150" s="239">
        <v>1.8949520364837102E-2</v>
      </c>
      <c r="Q150" s="239">
        <v>1.8757271783906182E-2</v>
      </c>
      <c r="R150" s="241">
        <v>0</v>
      </c>
      <c r="S150" s="241">
        <v>0</v>
      </c>
      <c r="T150" s="241">
        <v>0</v>
      </c>
      <c r="U150" s="240">
        <v>1.0603226852198278E-2</v>
      </c>
      <c r="V150" s="240">
        <v>6.2870906066099241E-3</v>
      </c>
      <c r="W150" s="240">
        <v>1.5074681454680938E-3</v>
      </c>
      <c r="X150" s="241">
        <v>0</v>
      </c>
      <c r="Y150" s="242">
        <v>0</v>
      </c>
    </row>
    <row r="151" spans="1:25" ht="15" thickBot="1">
      <c r="A151" s="174"/>
      <c r="B151" s="174"/>
      <c r="C151" s="188"/>
      <c r="D151" s="197"/>
      <c r="E151" s="197"/>
      <c r="F151" s="197"/>
      <c r="G151" s="197"/>
      <c r="H151" s="173"/>
      <c r="I151" s="188"/>
      <c r="J151" s="188"/>
      <c r="K151" s="198"/>
      <c r="L151" s="188"/>
      <c r="M151" s="204"/>
      <c r="N151" s="204"/>
      <c r="O151" s="198"/>
      <c r="P151" s="204"/>
      <c r="Q151" s="188"/>
      <c r="R151" s="198"/>
      <c r="S151" s="198"/>
      <c r="T151" s="198"/>
      <c r="U151" s="198"/>
      <c r="V151" s="188"/>
      <c r="W151" s="188"/>
      <c r="X151" s="198"/>
      <c r="Y151" s="188"/>
    </row>
    <row r="152" spans="1:25">
      <c r="A152" s="174"/>
      <c r="B152" s="174"/>
      <c r="C152" s="182"/>
      <c r="D152" s="190"/>
      <c r="E152" s="190"/>
      <c r="F152" s="190"/>
      <c r="G152" s="190"/>
      <c r="H152" s="190"/>
      <c r="I152" s="174"/>
      <c r="J152" s="174"/>
      <c r="K152" s="191"/>
      <c r="L152" s="174"/>
      <c r="M152" s="190"/>
      <c r="N152" s="190"/>
      <c r="O152" s="191"/>
      <c r="P152" s="190"/>
      <c r="Q152" s="174"/>
      <c r="R152" s="191"/>
      <c r="S152" s="191"/>
      <c r="T152" s="191"/>
      <c r="U152" s="191"/>
      <c r="V152" s="182"/>
      <c r="W152" s="182"/>
      <c r="X152" s="191"/>
      <c r="Y152" s="182"/>
    </row>
    <row r="153" spans="1:25" ht="15" thickBot="1">
      <c r="A153" s="188"/>
      <c r="B153" s="188" t="s">
        <v>80</v>
      </c>
      <c r="C153" s="188"/>
      <c r="D153" s="243">
        <v>34758</v>
      </c>
      <c r="E153" s="243">
        <v>35155</v>
      </c>
      <c r="F153" s="243">
        <v>34363</v>
      </c>
      <c r="G153" s="243">
        <v>34582</v>
      </c>
      <c r="H153" s="243">
        <v>39146</v>
      </c>
      <c r="I153" s="243">
        <v>39909</v>
      </c>
      <c r="J153" s="243">
        <v>40348</v>
      </c>
      <c r="K153" s="243">
        <v>41051</v>
      </c>
      <c r="L153" s="243">
        <v>40396</v>
      </c>
      <c r="M153" s="243">
        <v>37121</v>
      </c>
      <c r="N153" s="243">
        <v>37121</v>
      </c>
      <c r="O153" s="244">
        <v>40588</v>
      </c>
      <c r="P153" s="243">
        <v>38960</v>
      </c>
      <c r="Q153" s="243">
        <v>39783</v>
      </c>
      <c r="R153" s="244">
        <v>40970</v>
      </c>
      <c r="S153" s="244">
        <v>41044</v>
      </c>
      <c r="T153" s="244">
        <v>41081</v>
      </c>
      <c r="U153" s="244">
        <v>41316</v>
      </c>
      <c r="V153" s="243">
        <v>41339</v>
      </c>
      <c r="W153" s="243">
        <v>41355</v>
      </c>
      <c r="X153" s="244">
        <v>40990</v>
      </c>
      <c r="Y153" s="243">
        <v>40942</v>
      </c>
    </row>
    <row r="154" spans="1:25" ht="15" thickBot="1">
      <c r="A154" s="174"/>
      <c r="B154" s="174"/>
      <c r="C154" s="174"/>
      <c r="D154" s="222"/>
      <c r="E154" s="223"/>
      <c r="F154" s="223"/>
      <c r="G154" s="223"/>
      <c r="H154" s="223"/>
      <c r="I154" s="187"/>
      <c r="J154" s="187"/>
      <c r="K154" s="189"/>
      <c r="L154" s="187"/>
      <c r="M154" s="223"/>
      <c r="N154" s="223"/>
      <c r="O154" s="189"/>
      <c r="P154" s="223"/>
      <c r="Q154" s="187"/>
      <c r="R154" s="189"/>
      <c r="S154" s="189"/>
      <c r="T154" s="189"/>
      <c r="U154" s="189"/>
      <c r="V154" s="187"/>
      <c r="W154" s="187"/>
      <c r="X154" s="189"/>
      <c r="Y154" s="187"/>
    </row>
    <row r="155" spans="1:25" ht="59.25" customHeight="1" thickBot="1">
      <c r="A155" s="187"/>
      <c r="B155" s="187" t="s">
        <v>81</v>
      </c>
      <c r="C155" s="187"/>
      <c r="D155" s="245" t="s">
        <v>1159</v>
      </c>
      <c r="E155" s="245" t="s">
        <v>1158</v>
      </c>
      <c r="F155" s="245" t="s">
        <v>1158</v>
      </c>
      <c r="G155" s="245" t="s">
        <v>1176</v>
      </c>
      <c r="H155" s="245" t="s">
        <v>1158</v>
      </c>
      <c r="I155" s="245" t="s">
        <v>1177</v>
      </c>
      <c r="J155" s="246" t="s">
        <v>1160</v>
      </c>
      <c r="K155" s="247" t="s">
        <v>1183</v>
      </c>
      <c r="L155" s="245" t="s">
        <v>1178</v>
      </c>
      <c r="M155" s="245" t="s">
        <v>1179</v>
      </c>
      <c r="N155" s="245" t="s">
        <v>1180</v>
      </c>
      <c r="O155" s="247" t="s">
        <v>1181</v>
      </c>
      <c r="P155" s="245" t="s">
        <v>1182</v>
      </c>
      <c r="Q155" s="245" t="s">
        <v>1182</v>
      </c>
      <c r="R155" s="247" t="s">
        <v>1180</v>
      </c>
      <c r="S155" s="247" t="s">
        <v>1180</v>
      </c>
      <c r="T155" s="247" t="s">
        <v>1180</v>
      </c>
      <c r="U155" s="247" t="s">
        <v>1180</v>
      </c>
      <c r="V155" s="245" t="s">
        <v>1180</v>
      </c>
      <c r="W155" s="245" t="s">
        <v>1180</v>
      </c>
      <c r="X155" s="247" t="s">
        <v>1180</v>
      </c>
      <c r="Y155" s="245" t="s">
        <v>1180</v>
      </c>
    </row>
    <row r="156" spans="1:25" ht="32.25" customHeight="1">
      <c r="A156" s="182"/>
      <c r="B156" s="182"/>
      <c r="C156" s="182"/>
      <c r="D156" s="205"/>
      <c r="E156" s="206"/>
      <c r="F156" s="206"/>
      <c r="G156" s="206"/>
      <c r="H156" s="223"/>
      <c r="I156" s="174"/>
      <c r="J156" s="174"/>
      <c r="K156" s="199"/>
      <c r="L156" s="174"/>
      <c r="M156" s="206"/>
      <c r="N156" s="206"/>
      <c r="O156" s="199"/>
      <c r="P156" s="223"/>
      <c r="Q156" s="174"/>
      <c r="R156" s="199"/>
      <c r="S156" s="199"/>
      <c r="T156" s="199"/>
      <c r="U156" s="199"/>
      <c r="V156" s="174"/>
      <c r="W156" s="174"/>
      <c r="X156" s="199"/>
      <c r="Y156" s="174"/>
    </row>
    <row r="157" spans="1:25" ht="15" thickBot="1">
      <c r="A157" s="188">
        <v>8</v>
      </c>
      <c r="B157" s="188" t="s">
        <v>82</v>
      </c>
      <c r="C157" s="188" t="s">
        <v>14</v>
      </c>
      <c r="D157" s="197">
        <v>0</v>
      </c>
      <c r="E157" s="197">
        <v>0</v>
      </c>
      <c r="F157" s="197">
        <v>0</v>
      </c>
      <c r="G157" s="197">
        <v>0</v>
      </c>
      <c r="H157" s="173">
        <v>0</v>
      </c>
      <c r="I157" s="197">
        <v>0</v>
      </c>
      <c r="J157" s="197">
        <v>0</v>
      </c>
      <c r="K157" s="173">
        <v>0</v>
      </c>
      <c r="L157" s="197">
        <v>0</v>
      </c>
      <c r="M157" s="197">
        <v>0</v>
      </c>
      <c r="N157" s="197">
        <v>0</v>
      </c>
      <c r="O157" s="173">
        <v>0</v>
      </c>
      <c r="P157" s="173">
        <v>0</v>
      </c>
      <c r="Q157" s="197">
        <v>0</v>
      </c>
      <c r="R157" s="173">
        <v>0</v>
      </c>
      <c r="S157" s="173">
        <v>0</v>
      </c>
      <c r="T157" s="173">
        <v>0</v>
      </c>
      <c r="U157" s="173">
        <v>0</v>
      </c>
      <c r="V157" s="173">
        <v>0</v>
      </c>
      <c r="W157" s="173">
        <v>0</v>
      </c>
      <c r="X157" s="173">
        <v>0</v>
      </c>
      <c r="Y157" s="173">
        <v>0</v>
      </c>
    </row>
    <row r="158" spans="1:25" ht="15" thickBot="1">
      <c r="A158" s="187">
        <v>9</v>
      </c>
      <c r="B158" s="187" t="s">
        <v>83</v>
      </c>
      <c r="C158" s="187" t="s">
        <v>14</v>
      </c>
      <c r="D158" s="207">
        <v>0</v>
      </c>
      <c r="E158" s="207">
        <v>0</v>
      </c>
      <c r="F158" s="190">
        <v>0</v>
      </c>
      <c r="G158" s="207">
        <v>0</v>
      </c>
      <c r="H158" s="207">
        <v>0</v>
      </c>
      <c r="I158" s="207">
        <v>0</v>
      </c>
      <c r="J158" s="207">
        <v>0</v>
      </c>
      <c r="K158" s="207">
        <v>0</v>
      </c>
      <c r="L158" s="207">
        <v>0</v>
      </c>
      <c r="M158" s="207">
        <v>0</v>
      </c>
      <c r="N158" s="207">
        <v>0</v>
      </c>
      <c r="O158" s="207">
        <v>0</v>
      </c>
      <c r="P158" s="207">
        <v>0</v>
      </c>
      <c r="Q158" s="207">
        <v>0</v>
      </c>
      <c r="R158" s="207">
        <v>0</v>
      </c>
      <c r="S158" s="207">
        <v>0</v>
      </c>
      <c r="T158" s="207">
        <v>0</v>
      </c>
      <c r="U158" s="207">
        <v>0</v>
      </c>
      <c r="V158" s="207">
        <v>0</v>
      </c>
      <c r="W158" s="207">
        <v>0</v>
      </c>
      <c r="X158" s="207">
        <v>0</v>
      </c>
      <c r="Y158" s="207">
        <v>0</v>
      </c>
    </row>
    <row r="159" spans="1:25" ht="15" thickBot="1">
      <c r="A159" s="187">
        <v>10</v>
      </c>
      <c r="B159" s="187" t="s">
        <v>84</v>
      </c>
      <c r="C159" s="187" t="s">
        <v>14</v>
      </c>
      <c r="D159" s="207">
        <v>0</v>
      </c>
      <c r="E159" s="341">
        <v>0</v>
      </c>
      <c r="F159" s="343">
        <v>4.0000000000000002E-4</v>
      </c>
      <c r="G159" s="342">
        <v>0</v>
      </c>
      <c r="H159" s="207">
        <v>0</v>
      </c>
      <c r="I159" s="207">
        <v>0</v>
      </c>
      <c r="J159" s="207">
        <v>0</v>
      </c>
      <c r="K159" s="207">
        <v>0</v>
      </c>
      <c r="L159" s="207">
        <v>0</v>
      </c>
      <c r="M159" s="207">
        <v>0</v>
      </c>
      <c r="N159" s="207">
        <v>0</v>
      </c>
      <c r="O159" s="207">
        <v>0</v>
      </c>
      <c r="P159" s="207">
        <v>0</v>
      </c>
      <c r="Q159" s="207">
        <v>0</v>
      </c>
      <c r="R159" s="207">
        <v>0</v>
      </c>
      <c r="S159" s="207">
        <v>0</v>
      </c>
      <c r="T159" s="207">
        <v>0</v>
      </c>
      <c r="U159" s="207">
        <v>0</v>
      </c>
      <c r="V159" s="207">
        <v>0</v>
      </c>
      <c r="W159" s="207">
        <v>0</v>
      </c>
      <c r="X159" s="207">
        <v>0</v>
      </c>
      <c r="Y159" s="207">
        <v>0</v>
      </c>
    </row>
    <row r="160" spans="1:25" ht="15" thickBot="1">
      <c r="A160" s="188">
        <v>11</v>
      </c>
      <c r="B160" s="188" t="s">
        <v>85</v>
      </c>
      <c r="C160" s="188" t="s">
        <v>14</v>
      </c>
      <c r="D160" s="197">
        <v>0</v>
      </c>
      <c r="E160" s="197">
        <v>0</v>
      </c>
      <c r="F160" s="197">
        <v>0</v>
      </c>
      <c r="G160" s="197">
        <v>0</v>
      </c>
      <c r="H160" s="197">
        <v>0</v>
      </c>
      <c r="I160" s="197">
        <v>0</v>
      </c>
      <c r="J160" s="197">
        <v>0</v>
      </c>
      <c r="K160" s="197">
        <v>0</v>
      </c>
      <c r="L160" s="197">
        <v>0</v>
      </c>
      <c r="M160" s="197">
        <v>0</v>
      </c>
      <c r="N160" s="197">
        <v>0</v>
      </c>
      <c r="O160" s="197">
        <v>0</v>
      </c>
      <c r="P160" s="207">
        <v>0</v>
      </c>
      <c r="Q160" s="207">
        <v>0</v>
      </c>
      <c r="R160" s="197">
        <v>0</v>
      </c>
      <c r="S160" s="197">
        <v>0</v>
      </c>
      <c r="T160" s="197">
        <v>0</v>
      </c>
      <c r="U160" s="197">
        <v>0</v>
      </c>
      <c r="V160" s="197">
        <v>0</v>
      </c>
      <c r="W160" s="197">
        <v>0</v>
      </c>
      <c r="X160" s="197">
        <v>0</v>
      </c>
      <c r="Y160" s="197">
        <v>0</v>
      </c>
    </row>
    <row r="161" spans="1:25">
      <c r="A161"/>
      <c r="B161"/>
      <c r="C161"/>
      <c r="D161"/>
      <c r="E161"/>
      <c r="F161"/>
      <c r="G161"/>
      <c r="H161"/>
      <c r="I161"/>
      <c r="J161"/>
      <c r="K161" s="181"/>
      <c r="L161"/>
      <c r="M161"/>
      <c r="N161"/>
      <c r="O161" s="181"/>
      <c r="P161"/>
      <c r="Q161"/>
      <c r="S161" s="181"/>
      <c r="T161" s="181"/>
      <c r="U161" s="181"/>
      <c r="X161" s="181"/>
    </row>
    <row r="162" spans="1:25" ht="15">
      <c r="A162" s="208" t="s">
        <v>86</v>
      </c>
      <c r="B162" s="3" t="s">
        <v>999</v>
      </c>
      <c r="C162"/>
      <c r="D162"/>
      <c r="E162"/>
      <c r="F162"/>
      <c r="G162"/>
      <c r="H162"/>
      <c r="I162"/>
      <c r="J162"/>
      <c r="K162" s="181"/>
      <c r="L162"/>
      <c r="M162"/>
      <c r="N162"/>
      <c r="O162" s="181"/>
      <c r="P162"/>
      <c r="Q162"/>
      <c r="S162" s="181"/>
      <c r="T162" s="181"/>
      <c r="U162" s="181"/>
      <c r="X162" s="181"/>
    </row>
    <row r="163" spans="1:25" ht="15">
      <c r="A163" s="209" t="s">
        <v>87</v>
      </c>
      <c r="B163" s="3" t="s">
        <v>1000</v>
      </c>
      <c r="C163"/>
      <c r="D163"/>
      <c r="E163"/>
      <c r="F163"/>
      <c r="G163"/>
      <c r="H163"/>
      <c r="I163"/>
      <c r="J163"/>
      <c r="K163" s="181"/>
      <c r="L163"/>
      <c r="M163"/>
      <c r="N163"/>
      <c r="O163" s="181"/>
      <c r="P163"/>
      <c r="Q163"/>
      <c r="S163" s="181"/>
      <c r="T163" s="181"/>
      <c r="U163" s="181"/>
      <c r="X163" s="181"/>
    </row>
    <row r="164" spans="1:25" ht="15">
      <c r="A164" s="210" t="s">
        <v>88</v>
      </c>
      <c r="B164" s="3" t="s">
        <v>998</v>
      </c>
      <c r="C164"/>
      <c r="D164" s="180"/>
      <c r="E164" s="180"/>
      <c r="F164" s="180"/>
      <c r="G164" s="180"/>
      <c r="H164" s="180"/>
      <c r="I164" s="180"/>
      <c r="J164" s="180"/>
      <c r="K164"/>
      <c r="L164" s="180"/>
      <c r="M164" s="180"/>
      <c r="N164" s="180"/>
      <c r="O164"/>
      <c r="P164" s="180"/>
      <c r="Q164" s="180"/>
      <c r="V164" s="180"/>
      <c r="W164" s="180"/>
      <c r="Y164" s="180"/>
    </row>
    <row r="165" spans="1:25">
      <c r="A165" s="211">
        <v>0</v>
      </c>
      <c r="B165" s="3" t="s">
        <v>1001</v>
      </c>
      <c r="C165"/>
      <c r="D165"/>
      <c r="E165"/>
      <c r="F165"/>
      <c r="G165"/>
      <c r="H165"/>
      <c r="I165"/>
      <c r="J165"/>
      <c r="K165"/>
      <c r="L165"/>
      <c r="M165"/>
      <c r="N165"/>
      <c r="O165"/>
      <c r="P165"/>
      <c r="Q165"/>
      <c r="R165"/>
      <c r="S165"/>
      <c r="T165"/>
      <c r="U165"/>
      <c r="V165"/>
      <c r="W165"/>
      <c r="X165"/>
      <c r="Y165"/>
    </row>
    <row r="166" spans="1:25" ht="29.25" customHeight="1">
      <c r="A166" s="212" t="s">
        <v>957</v>
      </c>
      <c r="B166" s="345" t="s">
        <v>1157</v>
      </c>
      <c r="C166" s="345"/>
      <c r="D166" s="345"/>
      <c r="E166" s="345"/>
      <c r="F166" s="213"/>
      <c r="G166" s="213"/>
      <c r="H166" s="213"/>
      <c r="I166" s="213"/>
      <c r="J166" s="213"/>
      <c r="K166" s="181"/>
      <c r="L166" s="213"/>
      <c r="M166" s="213"/>
      <c r="N166" s="213"/>
      <c r="O166" s="181"/>
      <c r="P166" s="213"/>
      <c r="Q166" s="213"/>
      <c r="S166" s="181"/>
      <c r="T166" s="181"/>
      <c r="U166" s="181"/>
      <c r="V166" s="213"/>
      <c r="W166" s="213"/>
      <c r="X166" s="181"/>
      <c r="Y166" s="213"/>
    </row>
    <row r="167" spans="1:25" ht="30" customHeight="1">
      <c r="A167" s="212" t="s">
        <v>1013</v>
      </c>
      <c r="B167" s="345" t="s">
        <v>1014</v>
      </c>
      <c r="C167" s="345"/>
      <c r="D167" s="345"/>
      <c r="E167" s="345"/>
      <c r="F167"/>
      <c r="G167"/>
      <c r="H167" s="4"/>
      <c r="I167" s="4"/>
      <c r="J167" s="4"/>
      <c r="K167" s="178"/>
      <c r="L167" s="4"/>
      <c r="M167"/>
      <c r="N167"/>
      <c r="O167" s="178"/>
      <c r="P167" s="4"/>
      <c r="Q167" s="4"/>
      <c r="R167" s="178"/>
      <c r="S167" s="178"/>
      <c r="T167" s="178"/>
      <c r="U167" s="178"/>
      <c r="V167" s="4"/>
      <c r="W167" s="4"/>
      <c r="X167" s="178"/>
      <c r="Y167" s="4"/>
    </row>
    <row r="168" spans="1:25">
      <c r="A168"/>
      <c r="B168" s="3" t="s">
        <v>1192</v>
      </c>
      <c r="D168" s="3"/>
      <c r="E168"/>
      <c r="F168"/>
      <c r="G168"/>
      <c r="H168"/>
      <c r="I168"/>
      <c r="J168"/>
      <c r="K168"/>
      <c r="L168"/>
      <c r="M168"/>
      <c r="N168"/>
      <c r="O168"/>
      <c r="P168"/>
      <c r="Q168"/>
    </row>
  </sheetData>
  <mergeCells count="4">
    <mergeCell ref="A5:A6"/>
    <mergeCell ref="B5:B6"/>
    <mergeCell ref="B166:E166"/>
    <mergeCell ref="B167:E167"/>
  </mergeCells>
  <phoneticPr fontId="7" type="noConversion"/>
  <conditionalFormatting sqref="E72:Y97">
    <cfRule type="cellIs" dxfId="0" priority="23" stopIfTrue="1" operator="greaterThan">
      <formula>0</formula>
    </cfRule>
  </conditionalFormatting>
  <pageMargins left="0.15748031496062992" right="0.15748031496062992" top="0.59055118110236227" bottom="0.35433070866141736" header="0.51181102362204722" footer="0.51181102362204722"/>
  <pageSetup paperSize="9" scale="43" firstPageNumber="0" fitToWidth="3" fitToHeight="2" orientation="landscape" horizontalDpi="300"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dimension ref="A1:W197"/>
  <sheetViews>
    <sheetView workbookViewId="0">
      <pane ySplit="2" topLeftCell="A3" activePane="bottomLeft" state="frozen"/>
      <selection pane="bottomLeft" activeCell="C4" sqref="C4"/>
    </sheetView>
  </sheetViews>
  <sheetFormatPr defaultRowHeight="12"/>
  <cols>
    <col min="1" max="1" width="11.7109375" style="114" bestFit="1" customWidth="1"/>
    <col min="2" max="2" width="27" style="38" customWidth="1"/>
    <col min="3" max="3" width="24.85546875" style="38" customWidth="1"/>
    <col min="4" max="4" width="47.7109375" style="38" customWidth="1"/>
    <col min="5" max="5" width="27.28515625" style="38" customWidth="1"/>
    <col min="6" max="6" width="42.42578125" style="116" customWidth="1"/>
    <col min="7" max="7" width="30" style="116" customWidth="1"/>
    <col min="8" max="8" width="30.5703125" style="116" customWidth="1"/>
    <col min="9" max="9" width="48.42578125" style="116" customWidth="1"/>
    <col min="10" max="10" width="35.7109375" style="116" customWidth="1"/>
    <col min="11" max="12" width="36.7109375" style="116" customWidth="1"/>
    <col min="13" max="13" width="38.140625" style="116" bestFit="1" customWidth="1"/>
    <col min="14" max="23" width="43.5703125" style="116" bestFit="1" customWidth="1"/>
    <col min="24" max="16384" width="9.140625" style="116"/>
  </cols>
  <sheetData>
    <row r="1" spans="1:23" s="109" customFormat="1">
      <c r="A1" s="132" t="s">
        <v>795</v>
      </c>
      <c r="B1" s="133" t="s">
        <v>260</v>
      </c>
      <c r="C1" s="133" t="s">
        <v>139</v>
      </c>
      <c r="D1" s="133" t="s">
        <v>1042</v>
      </c>
      <c r="E1" s="133" t="s">
        <v>887</v>
      </c>
      <c r="F1" s="133" t="s">
        <v>977</v>
      </c>
      <c r="G1" s="133" t="s">
        <v>1038</v>
      </c>
      <c r="H1" s="133" t="s">
        <v>890</v>
      </c>
      <c r="I1" s="133" t="s">
        <v>976</v>
      </c>
      <c r="J1" s="133" t="s">
        <v>1044</v>
      </c>
      <c r="K1" s="133" t="s">
        <v>886</v>
      </c>
      <c r="L1" s="133" t="s">
        <v>210</v>
      </c>
      <c r="M1" s="133" t="s">
        <v>214</v>
      </c>
      <c r="N1" s="133" t="s">
        <v>215</v>
      </c>
      <c r="O1" s="133" t="s">
        <v>979</v>
      </c>
      <c r="P1" s="133" t="s">
        <v>670</v>
      </c>
      <c r="Q1" s="133" t="s">
        <v>269</v>
      </c>
      <c r="R1" s="133" t="s">
        <v>224</v>
      </c>
      <c r="S1" s="133" t="s">
        <v>231</v>
      </c>
      <c r="T1" s="133" t="s">
        <v>264</v>
      </c>
      <c r="U1" s="133" t="s">
        <v>274</v>
      </c>
      <c r="V1" s="133" t="s">
        <v>270</v>
      </c>
      <c r="W1" s="133" t="s">
        <v>250</v>
      </c>
    </row>
    <row r="2" spans="1:23" s="111" customFormat="1">
      <c r="A2" s="134" t="s">
        <v>663</v>
      </c>
      <c r="B2" s="110" t="s">
        <v>277</v>
      </c>
      <c r="C2" s="110" t="s">
        <v>132</v>
      </c>
      <c r="D2" s="110" t="s">
        <v>1110</v>
      </c>
      <c r="E2" s="110" t="s">
        <v>917</v>
      </c>
      <c r="F2" s="110" t="s">
        <v>993</v>
      </c>
      <c r="G2" s="110" t="s">
        <v>1039</v>
      </c>
      <c r="H2" s="110" t="s">
        <v>920</v>
      </c>
      <c r="I2" s="110" t="s">
        <v>994</v>
      </c>
      <c r="J2" s="110" t="s">
        <v>1119</v>
      </c>
      <c r="K2" s="110" t="s">
        <v>924</v>
      </c>
      <c r="L2" s="110" t="s">
        <v>665</v>
      </c>
      <c r="M2" s="110" t="s">
        <v>822</v>
      </c>
      <c r="N2" s="110" t="s">
        <v>278</v>
      </c>
      <c r="O2" s="110" t="s">
        <v>996</v>
      </c>
      <c r="P2" s="110" t="s">
        <v>827</v>
      </c>
      <c r="Q2" s="110" t="s">
        <v>133</v>
      </c>
      <c r="R2" s="110" t="s">
        <v>135</v>
      </c>
      <c r="S2" s="110" t="s">
        <v>131</v>
      </c>
      <c r="T2" s="110" t="s">
        <v>279</v>
      </c>
      <c r="U2" s="110" t="s">
        <v>666</v>
      </c>
      <c r="V2" s="110" t="s">
        <v>664</v>
      </c>
      <c r="W2" s="110" t="s">
        <v>134</v>
      </c>
    </row>
    <row r="3" spans="1:23" s="112" customFormat="1">
      <c r="A3" s="135"/>
      <c r="B3" s="136"/>
      <c r="C3" s="136"/>
      <c r="D3" s="136"/>
      <c r="E3" s="136"/>
      <c r="F3" s="137"/>
      <c r="G3" s="137"/>
      <c r="H3" s="137"/>
      <c r="I3" s="137"/>
      <c r="J3" s="137"/>
      <c r="K3" s="137"/>
      <c r="L3" s="137"/>
      <c r="M3" s="137"/>
      <c r="N3" s="137"/>
      <c r="O3" s="137"/>
      <c r="P3" s="137"/>
      <c r="Q3" s="137"/>
      <c r="R3" s="137"/>
      <c r="S3" s="137"/>
      <c r="T3" s="137"/>
      <c r="U3" s="137"/>
      <c r="V3" s="137"/>
      <c r="W3" s="137"/>
    </row>
    <row r="4" spans="1:23" s="113" customFormat="1">
      <c r="A4" s="138">
        <v>41183</v>
      </c>
      <c r="B4" s="139">
        <v>321363678.12533015</v>
      </c>
      <c r="C4" s="139">
        <v>253885954.36545727</v>
      </c>
      <c r="D4" s="139"/>
      <c r="E4" s="139">
        <v>866040145.58198094</v>
      </c>
      <c r="F4" s="139">
        <v>449127199.66635734</v>
      </c>
      <c r="G4" s="139"/>
      <c r="H4" s="139">
        <v>380734460.26696897</v>
      </c>
      <c r="I4" s="139">
        <v>432467969.06536525</v>
      </c>
      <c r="J4" s="139"/>
      <c r="K4" s="139">
        <v>325628126.58385921</v>
      </c>
      <c r="L4" s="139">
        <v>1433431658.8840294</v>
      </c>
      <c r="M4" s="139">
        <v>353710.389724162</v>
      </c>
      <c r="N4" s="139">
        <v>932854108.09373558</v>
      </c>
      <c r="O4" s="139">
        <v>120203122.82502082</v>
      </c>
      <c r="P4" s="139">
        <v>580039070.01046836</v>
      </c>
      <c r="Q4" s="139">
        <v>259518751.23142609</v>
      </c>
      <c r="R4" s="139">
        <v>133730107.10061401</v>
      </c>
      <c r="S4" s="139">
        <v>20400895959</v>
      </c>
      <c r="T4" s="139">
        <v>2470975473.27</v>
      </c>
      <c r="U4" s="139">
        <v>885737991.66704476</v>
      </c>
      <c r="V4" s="139">
        <v>8748441.4876205865</v>
      </c>
      <c r="W4" s="139">
        <v>1681185814.5675867</v>
      </c>
    </row>
    <row r="5" spans="1:23" s="113" customFormat="1">
      <c r="A5" s="138">
        <v>41184</v>
      </c>
      <c r="B5" s="139">
        <v>321296875.88307011</v>
      </c>
      <c r="C5" s="139">
        <v>253533056.5061073</v>
      </c>
      <c r="D5" s="139"/>
      <c r="E5" s="139">
        <v>866231393.17163444</v>
      </c>
      <c r="F5" s="139">
        <v>449226144.86808807</v>
      </c>
      <c r="G5" s="139"/>
      <c r="H5" s="139">
        <v>380820130.19254071</v>
      </c>
      <c r="I5" s="139">
        <v>432564219.0562712</v>
      </c>
      <c r="J5" s="139"/>
      <c r="K5" s="139">
        <v>325700589.63223845</v>
      </c>
      <c r="L5" s="139">
        <v>1432855937.7814956</v>
      </c>
      <c r="M5" s="139">
        <v>353759.58240163</v>
      </c>
      <c r="N5" s="139">
        <v>932636919.93593562</v>
      </c>
      <c r="O5" s="139">
        <v>120159971.97854082</v>
      </c>
      <c r="P5" s="139">
        <v>580247023.50818515</v>
      </c>
      <c r="Q5" s="139">
        <v>259269218.9028261</v>
      </c>
      <c r="R5" s="139">
        <v>133686349.201084</v>
      </c>
      <c r="S5" s="139">
        <v>20405536299.77</v>
      </c>
      <c r="T5" s="139">
        <v>5052876837.0900002</v>
      </c>
      <c r="U5" s="139">
        <v>877124822.16817486</v>
      </c>
      <c r="V5" s="139">
        <v>8733844.1242405865</v>
      </c>
      <c r="W5" s="139">
        <v>1679561281.3278072</v>
      </c>
    </row>
    <row r="6" spans="1:23" s="113" customFormat="1">
      <c r="A6" s="138">
        <v>41185</v>
      </c>
      <c r="B6" s="139">
        <v>323273306.92361021</v>
      </c>
      <c r="C6" s="139">
        <v>255010320.03524739</v>
      </c>
      <c r="D6" s="139"/>
      <c r="E6" s="139">
        <v>866540161.75534558</v>
      </c>
      <c r="F6" s="139">
        <v>449445186.88970286</v>
      </c>
      <c r="G6" s="139"/>
      <c r="H6" s="139">
        <v>380957108.15282971</v>
      </c>
      <c r="I6" s="139">
        <v>432812136.47795045</v>
      </c>
      <c r="J6" s="139"/>
      <c r="K6" s="139">
        <v>325855325.25668389</v>
      </c>
      <c r="L6" s="139">
        <v>1433210447.4812424</v>
      </c>
      <c r="M6" s="139">
        <v>353807.39303328597</v>
      </c>
      <c r="N6" s="139">
        <v>937338033.87049568</v>
      </c>
      <c r="O6" s="139">
        <v>121310514.77986082</v>
      </c>
      <c r="P6" s="139">
        <v>580586824.36619949</v>
      </c>
      <c r="Q6" s="139">
        <v>261839363.0260461</v>
      </c>
      <c r="R6" s="139">
        <v>134562229.96767402</v>
      </c>
      <c r="S6" s="139">
        <v>19589120523.57</v>
      </c>
      <c r="T6" s="139">
        <v>5053592884.3599997</v>
      </c>
      <c r="U6" s="139">
        <v>878551930.78253508</v>
      </c>
      <c r="V6" s="139">
        <v>8752114.2600005902</v>
      </c>
      <c r="W6" s="139">
        <v>1688323280.6617079</v>
      </c>
    </row>
    <row r="7" spans="1:23" s="113" customFormat="1">
      <c r="A7" s="138">
        <v>41186</v>
      </c>
      <c r="B7" s="139">
        <v>326201155.31550026</v>
      </c>
      <c r="C7" s="139">
        <v>259022985.73488742</v>
      </c>
      <c r="D7" s="139"/>
      <c r="E7" s="139">
        <v>867188435.06296253</v>
      </c>
      <c r="F7" s="139">
        <v>449790806.66441292</v>
      </c>
      <c r="G7" s="139"/>
      <c r="H7" s="139">
        <v>381183213.65365064</v>
      </c>
      <c r="I7" s="139">
        <v>433089478.89978641</v>
      </c>
      <c r="J7" s="139"/>
      <c r="K7" s="139">
        <v>326088229.19303554</v>
      </c>
      <c r="L7" s="139">
        <v>1421194666.4033642</v>
      </c>
      <c r="M7" s="139">
        <v>353857.08153878001</v>
      </c>
      <c r="N7" s="139">
        <v>947074922.23308563</v>
      </c>
      <c r="O7" s="139">
        <v>123173389.94372082</v>
      </c>
      <c r="P7" s="139">
        <v>580867866.29426134</v>
      </c>
      <c r="Q7" s="139">
        <v>261952739.01220611</v>
      </c>
      <c r="R7" s="139">
        <v>133167704.43524405</v>
      </c>
      <c r="S7" s="139">
        <v>18600289546.740002</v>
      </c>
      <c r="T7" s="139">
        <v>5054445467.04</v>
      </c>
      <c r="U7" s="139">
        <v>881402621.2541151</v>
      </c>
      <c r="V7" s="139">
        <v>8822369.6185005922</v>
      </c>
      <c r="W7" s="139">
        <v>1711925307.2903876</v>
      </c>
    </row>
    <row r="8" spans="1:23" s="113" customFormat="1">
      <c r="A8" s="138">
        <v>41187</v>
      </c>
      <c r="B8" s="139">
        <v>325500061.64105034</v>
      </c>
      <c r="C8" s="139">
        <v>257322173.92316747</v>
      </c>
      <c r="D8" s="139"/>
      <c r="E8" s="139">
        <v>867468776.00252092</v>
      </c>
      <c r="F8" s="139">
        <v>450060296.39079386</v>
      </c>
      <c r="G8" s="139"/>
      <c r="H8" s="139">
        <v>381306017.80802131</v>
      </c>
      <c r="I8" s="139">
        <v>433319006.59277838</v>
      </c>
      <c r="J8" s="139"/>
      <c r="K8" s="139">
        <v>326213367.45654196</v>
      </c>
      <c r="L8" s="139">
        <v>1405734538.0496743</v>
      </c>
      <c r="M8" s="139">
        <v>353899.138244676</v>
      </c>
      <c r="N8" s="139">
        <v>940993359.81279552</v>
      </c>
      <c r="O8" s="139">
        <v>121947235.04323082</v>
      </c>
      <c r="P8" s="139">
        <v>580901870.469033</v>
      </c>
      <c r="Q8" s="139">
        <v>261615662.90380609</v>
      </c>
      <c r="R8" s="139">
        <v>132539683.96105406</v>
      </c>
      <c r="S8" s="139">
        <v>21616416650.75</v>
      </c>
      <c r="T8" s="139">
        <v>5459224504.9099998</v>
      </c>
      <c r="U8" s="139">
        <v>863510595.99395514</v>
      </c>
      <c r="V8" s="139">
        <v>8737321.592200594</v>
      </c>
      <c r="W8" s="139">
        <v>1701960122.9401674</v>
      </c>
    </row>
    <row r="9" spans="1:23" s="113" customFormat="1">
      <c r="A9" s="138">
        <v>41188</v>
      </c>
      <c r="B9" s="139">
        <v>325498757.52307039</v>
      </c>
      <c r="C9" s="139">
        <v>256877057.02925751</v>
      </c>
      <c r="D9" s="139"/>
      <c r="E9" s="139">
        <v>867656671.89729524</v>
      </c>
      <c r="F9" s="139">
        <v>450157521.53080434</v>
      </c>
      <c r="G9" s="139"/>
      <c r="H9" s="139">
        <v>381389909.58255118</v>
      </c>
      <c r="I9" s="139">
        <v>433413184.96774709</v>
      </c>
      <c r="J9" s="139"/>
      <c r="K9" s="139">
        <v>326284322.99564946</v>
      </c>
      <c r="L9" s="139">
        <v>1406226987.3500521</v>
      </c>
      <c r="M9" s="139">
        <v>353941.203150619</v>
      </c>
      <c r="N9" s="139">
        <v>940699285.71679544</v>
      </c>
      <c r="O9" s="139">
        <v>122611793.38157083</v>
      </c>
      <c r="P9" s="139">
        <v>586162301.52362001</v>
      </c>
      <c r="Q9" s="139">
        <v>261504107.3577961</v>
      </c>
      <c r="R9" s="139">
        <v>132531849.28645405</v>
      </c>
      <c r="S9" s="139">
        <v>21612322943.689999</v>
      </c>
      <c r="T9" s="139">
        <v>5466768884.5799999</v>
      </c>
      <c r="U9" s="139">
        <v>853413254.97582543</v>
      </c>
      <c r="V9" s="139">
        <v>8758939.3974805977</v>
      </c>
      <c r="W9" s="139">
        <v>1701514051.9328277</v>
      </c>
    </row>
    <row r="10" spans="1:23" s="113" customFormat="1">
      <c r="A10" s="138">
        <v>41189</v>
      </c>
      <c r="B10" s="139">
        <v>325475487.10653043</v>
      </c>
      <c r="C10" s="139">
        <v>256856968.58139753</v>
      </c>
      <c r="D10" s="139"/>
      <c r="E10" s="139">
        <v>867844692.24694455</v>
      </c>
      <c r="F10" s="139">
        <v>450254786.07433617</v>
      </c>
      <c r="G10" s="139"/>
      <c r="H10" s="139">
        <v>381473836.117145</v>
      </c>
      <c r="I10" s="139">
        <v>433507385.42463201</v>
      </c>
      <c r="J10" s="139"/>
      <c r="K10" s="139">
        <v>326355302.47029239</v>
      </c>
      <c r="L10" s="139">
        <v>1406595460.5028143</v>
      </c>
      <c r="M10" s="139">
        <v>353983.25625711802</v>
      </c>
      <c r="N10" s="139">
        <v>940625032.09374547</v>
      </c>
      <c r="O10" s="139">
        <v>122602496.07769082</v>
      </c>
      <c r="P10" s="139">
        <v>586269768.659446</v>
      </c>
      <c r="Q10" s="139">
        <v>261483479.96770608</v>
      </c>
      <c r="R10" s="139">
        <v>132521888.78868406</v>
      </c>
      <c r="S10" s="139">
        <v>21616613652.419998</v>
      </c>
      <c r="T10" s="139">
        <v>5468042142.9399996</v>
      </c>
      <c r="U10" s="139">
        <v>853501122.33952558</v>
      </c>
      <c r="V10" s="139">
        <v>8758557.2084605992</v>
      </c>
      <c r="W10" s="139">
        <v>1701386171.5495582</v>
      </c>
    </row>
    <row r="11" spans="1:23" s="113" customFormat="1">
      <c r="A11" s="138">
        <v>41190</v>
      </c>
      <c r="B11" s="139">
        <v>321486787.49549043</v>
      </c>
      <c r="C11" s="139">
        <v>255008894.9659676</v>
      </c>
      <c r="D11" s="139"/>
      <c r="E11" s="139">
        <v>867975653.76779461</v>
      </c>
      <c r="F11" s="139">
        <v>450396511.69957799</v>
      </c>
      <c r="G11" s="139"/>
      <c r="H11" s="139">
        <v>381540526.69902462</v>
      </c>
      <c r="I11" s="139">
        <v>433598411.0021314</v>
      </c>
      <c r="J11" s="139"/>
      <c r="K11" s="139">
        <v>326398706.13602102</v>
      </c>
      <c r="L11" s="139">
        <v>1406972312.9531746</v>
      </c>
      <c r="M11" s="139">
        <v>354034.93715219898</v>
      </c>
      <c r="N11" s="139">
        <v>927867402.65374565</v>
      </c>
      <c r="O11" s="139">
        <v>121178140.62148082</v>
      </c>
      <c r="P11" s="139">
        <v>586671246.75590861</v>
      </c>
      <c r="Q11" s="139">
        <v>259953228.38903612</v>
      </c>
      <c r="R11" s="139">
        <v>130305630.34015405</v>
      </c>
      <c r="S11" s="139">
        <v>22264559002.09</v>
      </c>
      <c r="T11" s="139">
        <v>5468291559.3299999</v>
      </c>
      <c r="U11" s="139">
        <v>850983875.50943577</v>
      </c>
      <c r="V11" s="139">
        <v>8649962.6523405984</v>
      </c>
      <c r="W11" s="139">
        <v>1681743005.1497886</v>
      </c>
    </row>
    <row r="12" spans="1:23" s="113" customFormat="1">
      <c r="A12" s="138">
        <v>41191</v>
      </c>
      <c r="B12" s="139">
        <v>323029560.94722044</v>
      </c>
      <c r="C12" s="139">
        <v>257563413.29841754</v>
      </c>
      <c r="D12" s="139"/>
      <c r="E12" s="139">
        <v>868221042.07634699</v>
      </c>
      <c r="F12" s="139">
        <v>450501138.70817012</v>
      </c>
      <c r="G12" s="139"/>
      <c r="H12" s="139">
        <v>381642066.35271299</v>
      </c>
      <c r="I12" s="139">
        <v>433706005.27485156</v>
      </c>
      <c r="J12" s="139"/>
      <c r="K12" s="139">
        <v>326491064.22871345</v>
      </c>
      <c r="L12" s="139">
        <v>1412127124.8891368</v>
      </c>
      <c r="M12" s="139">
        <v>354086.61583595799</v>
      </c>
      <c r="N12" s="139">
        <v>931699384.75065565</v>
      </c>
      <c r="O12" s="139">
        <v>122536903.16988082</v>
      </c>
      <c r="P12" s="139">
        <v>537255571.27001023</v>
      </c>
      <c r="Q12" s="139">
        <v>259927039.52770609</v>
      </c>
      <c r="R12" s="139">
        <v>131204035.43148406</v>
      </c>
      <c r="S12" s="139">
        <v>22155136483.049999</v>
      </c>
      <c r="T12" s="139">
        <v>5387297358.9099998</v>
      </c>
      <c r="U12" s="139">
        <v>852227814.2822659</v>
      </c>
      <c r="V12" s="139">
        <v>8615941.534380598</v>
      </c>
      <c r="W12" s="139">
        <v>1690330768.7694092</v>
      </c>
    </row>
    <row r="13" spans="1:23" s="113" customFormat="1">
      <c r="A13" s="138">
        <v>41192</v>
      </c>
      <c r="B13" s="139">
        <v>319662966.2940104</v>
      </c>
      <c r="C13" s="139">
        <v>253365626.35483757</v>
      </c>
      <c r="D13" s="139"/>
      <c r="E13" s="139">
        <v>868428194.51735771</v>
      </c>
      <c r="F13" s="139">
        <v>450598414.93025172</v>
      </c>
      <c r="G13" s="139"/>
      <c r="H13" s="139">
        <v>381731948.20014936</v>
      </c>
      <c r="I13" s="139">
        <v>433806739.3915875</v>
      </c>
      <c r="J13" s="139"/>
      <c r="K13" s="139">
        <v>326570333.64422905</v>
      </c>
      <c r="L13" s="139">
        <v>1411700305.3619866</v>
      </c>
      <c r="M13" s="139">
        <v>354138.67229223001</v>
      </c>
      <c r="N13" s="139">
        <v>922045023.53454554</v>
      </c>
      <c r="O13" s="139">
        <v>120812912.97164083</v>
      </c>
      <c r="P13" s="139">
        <v>537321977.68531132</v>
      </c>
      <c r="Q13" s="139">
        <v>256673842.86383611</v>
      </c>
      <c r="R13" s="139">
        <v>129132853.45993406</v>
      </c>
      <c r="S13" s="139">
        <v>22990636711.200001</v>
      </c>
      <c r="T13" s="139">
        <v>5106981258.1899996</v>
      </c>
      <c r="U13" s="139">
        <v>848886545.06775582</v>
      </c>
      <c r="V13" s="139">
        <v>8462130.7575605977</v>
      </c>
      <c r="W13" s="139">
        <v>1667878393.7329493</v>
      </c>
    </row>
    <row r="14" spans="1:23" s="113" customFormat="1">
      <c r="A14" s="138">
        <v>41193</v>
      </c>
      <c r="B14" s="139">
        <v>323610074.63203049</v>
      </c>
      <c r="C14" s="139">
        <v>256232615.98385754</v>
      </c>
      <c r="D14" s="139"/>
      <c r="E14" s="139">
        <v>868586812.25379848</v>
      </c>
      <c r="F14" s="139">
        <v>450717831.34516454</v>
      </c>
      <c r="G14" s="139"/>
      <c r="H14" s="139">
        <v>381808305.24838799</v>
      </c>
      <c r="I14" s="139">
        <v>433919245.64008677</v>
      </c>
      <c r="J14" s="139"/>
      <c r="K14" s="139">
        <v>326636202.7192812</v>
      </c>
      <c r="L14" s="139">
        <v>1414091466.8689506</v>
      </c>
      <c r="M14" s="139">
        <v>337689.94258826802</v>
      </c>
      <c r="N14" s="139">
        <v>932223627.39029562</v>
      </c>
      <c r="O14" s="139">
        <v>123253341.01105082</v>
      </c>
      <c r="P14" s="139">
        <v>538080169.84477198</v>
      </c>
      <c r="Q14" s="139">
        <v>259447722.93027619</v>
      </c>
      <c r="R14" s="139">
        <v>130998559.4814941</v>
      </c>
      <c r="S14" s="139">
        <v>23599882978.91</v>
      </c>
      <c r="T14" s="139">
        <v>5106674140.6000004</v>
      </c>
      <c r="U14" s="139">
        <v>835157970.07349598</v>
      </c>
      <c r="V14" s="139">
        <v>8538239.1329205986</v>
      </c>
      <c r="W14" s="139">
        <v>1693009860.3463693</v>
      </c>
    </row>
    <row r="15" spans="1:23" s="113" customFormat="1">
      <c r="A15" s="138">
        <v>41194</v>
      </c>
      <c r="B15" s="139">
        <v>321174084.30332047</v>
      </c>
      <c r="C15" s="139">
        <v>258240230.88829756</v>
      </c>
      <c r="D15" s="139"/>
      <c r="E15" s="139">
        <v>868816187.50181293</v>
      </c>
      <c r="F15" s="139">
        <v>450858863.02368861</v>
      </c>
      <c r="G15" s="139"/>
      <c r="H15" s="139">
        <v>381898179.29039592</v>
      </c>
      <c r="I15" s="139">
        <v>434040453.59650892</v>
      </c>
      <c r="J15" s="139"/>
      <c r="K15" s="139">
        <v>326714298.27037269</v>
      </c>
      <c r="L15" s="139">
        <v>1410281305.8302979</v>
      </c>
      <c r="M15" s="139">
        <v>337738.87079067598</v>
      </c>
      <c r="N15" s="139">
        <v>930590264.39502561</v>
      </c>
      <c r="O15" s="139">
        <v>122908193.65298082</v>
      </c>
      <c r="P15" s="139">
        <v>538261527.67656243</v>
      </c>
      <c r="Q15" s="139">
        <v>257560508.79468623</v>
      </c>
      <c r="R15" s="139">
        <v>130443332.4963541</v>
      </c>
      <c r="S15" s="139">
        <v>23876580701.389999</v>
      </c>
      <c r="T15" s="139">
        <v>5109295737.75</v>
      </c>
      <c r="U15" s="139">
        <v>831784387.13466609</v>
      </c>
      <c r="V15" s="139">
        <v>8489998.1608405989</v>
      </c>
      <c r="W15" s="139">
        <v>1688153773.6785495</v>
      </c>
    </row>
    <row r="16" spans="1:23" s="113" customFormat="1">
      <c r="A16" s="138">
        <v>41195</v>
      </c>
      <c r="B16" s="139">
        <v>321135837.17395055</v>
      </c>
      <c r="C16" s="139">
        <v>258187317.23705757</v>
      </c>
      <c r="D16" s="139"/>
      <c r="E16" s="139">
        <v>869004569.19371223</v>
      </c>
      <c r="F16" s="139">
        <v>450956033.5659917</v>
      </c>
      <c r="G16" s="139"/>
      <c r="H16" s="139">
        <v>381982430.95157707</v>
      </c>
      <c r="I16" s="139">
        <v>434134739.35461354</v>
      </c>
      <c r="J16" s="139"/>
      <c r="K16" s="139">
        <v>326785455.39651281</v>
      </c>
      <c r="L16" s="139">
        <v>1409937074.3671803</v>
      </c>
      <c r="M16" s="139">
        <v>337787.80689911399</v>
      </c>
      <c r="N16" s="139">
        <v>930711897.00190556</v>
      </c>
      <c r="O16" s="139">
        <v>114333861.69701083</v>
      </c>
      <c r="P16" s="139">
        <v>538872743.48621714</v>
      </c>
      <c r="Q16" s="139">
        <v>256421127.96556631</v>
      </c>
      <c r="R16" s="139">
        <v>129821715.76573411</v>
      </c>
      <c r="S16" s="139">
        <v>23882105511.23</v>
      </c>
      <c r="T16" s="139">
        <v>5119688879.5</v>
      </c>
      <c r="U16" s="139">
        <v>832638931.79384625</v>
      </c>
      <c r="V16" s="139">
        <v>8438682.5476605985</v>
      </c>
      <c r="W16" s="139">
        <v>1686413083.4859798</v>
      </c>
    </row>
    <row r="17" spans="1:23" s="113" customFormat="1">
      <c r="A17" s="138">
        <v>41196</v>
      </c>
      <c r="B17" s="139">
        <v>321113248.99555057</v>
      </c>
      <c r="C17" s="139">
        <v>258168036.43212757</v>
      </c>
      <c r="D17" s="139"/>
      <c r="E17" s="139">
        <v>869193031.32927608</v>
      </c>
      <c r="F17" s="139">
        <v>451053245.21196127</v>
      </c>
      <c r="G17" s="139"/>
      <c r="H17" s="139">
        <v>382066721.1318258</v>
      </c>
      <c r="I17" s="139">
        <v>434229066.37428766</v>
      </c>
      <c r="J17" s="139"/>
      <c r="K17" s="139">
        <v>326856642.76761872</v>
      </c>
      <c r="L17" s="139">
        <v>1410305391.0385902</v>
      </c>
      <c r="M17" s="139">
        <v>337836.720914101</v>
      </c>
      <c r="N17" s="139">
        <v>930644018.00018561</v>
      </c>
      <c r="O17" s="139">
        <v>114324959.23960082</v>
      </c>
      <c r="P17" s="139">
        <v>538972999.16226923</v>
      </c>
      <c r="Q17" s="139">
        <v>256400901.52271631</v>
      </c>
      <c r="R17" s="139">
        <v>129811986.2948641</v>
      </c>
      <c r="S17" s="139">
        <v>23887084086.869999</v>
      </c>
      <c r="T17" s="139">
        <v>5120967591.5500002</v>
      </c>
      <c r="U17" s="139">
        <v>832723662.62539625</v>
      </c>
      <c r="V17" s="139">
        <v>8438314.3296205979</v>
      </c>
      <c r="W17" s="139">
        <v>1686285582.8619902</v>
      </c>
    </row>
    <row r="18" spans="1:23" s="113" customFormat="1">
      <c r="A18" s="138">
        <v>41197</v>
      </c>
      <c r="B18" s="139">
        <v>321703222.32366055</v>
      </c>
      <c r="C18" s="139">
        <v>259364415.32430759</v>
      </c>
      <c r="D18" s="139"/>
      <c r="E18" s="139">
        <v>869381578.27827215</v>
      </c>
      <c r="F18" s="139">
        <v>451136072.20100713</v>
      </c>
      <c r="G18" s="139"/>
      <c r="H18" s="139">
        <v>382151051.84103119</v>
      </c>
      <c r="I18" s="139">
        <v>434315586.66691947</v>
      </c>
      <c r="J18" s="139"/>
      <c r="K18" s="139">
        <v>326927861.56360441</v>
      </c>
      <c r="L18" s="139">
        <v>1410675723.2769172</v>
      </c>
      <c r="M18" s="139">
        <v>337886.53279764601</v>
      </c>
      <c r="N18" s="139">
        <v>932522678.88342559</v>
      </c>
      <c r="O18" s="139">
        <v>114499162.23541082</v>
      </c>
      <c r="P18" s="139">
        <v>539241862.84568739</v>
      </c>
      <c r="Q18" s="139">
        <v>256566531.45727637</v>
      </c>
      <c r="R18" s="139">
        <v>129786952.00591411</v>
      </c>
      <c r="S18" s="139">
        <v>24713644377.919998</v>
      </c>
      <c r="T18" s="139">
        <v>5121317117.0100002</v>
      </c>
      <c r="U18" s="139">
        <v>832274416.87226629</v>
      </c>
      <c r="V18" s="139">
        <v>8454614.901680598</v>
      </c>
      <c r="W18" s="139">
        <v>1686880140.6978202</v>
      </c>
    </row>
    <row r="19" spans="1:23" s="113" customFormat="1">
      <c r="A19" s="138">
        <v>41198</v>
      </c>
      <c r="B19" s="139">
        <v>318390452.02514052</v>
      </c>
      <c r="C19" s="139">
        <v>257525866.92426759</v>
      </c>
      <c r="D19" s="139"/>
      <c r="E19" s="139">
        <v>869579315.63552129</v>
      </c>
      <c r="F19" s="139">
        <v>451240610.11364734</v>
      </c>
      <c r="G19" s="139"/>
      <c r="H19" s="139">
        <v>382238124.52168089</v>
      </c>
      <c r="I19" s="139">
        <v>434423791.70309877</v>
      </c>
      <c r="J19" s="139"/>
      <c r="K19" s="139">
        <v>327005396.76716459</v>
      </c>
      <c r="L19" s="139">
        <v>1358484391.9604161</v>
      </c>
      <c r="M19" s="139">
        <v>337935.92256781203</v>
      </c>
      <c r="N19" s="139">
        <v>926024596.1061157</v>
      </c>
      <c r="O19" s="139">
        <v>113313170.74575083</v>
      </c>
      <c r="P19" s="139">
        <v>539745790.12594414</v>
      </c>
      <c r="Q19" s="139">
        <v>255937906.25481641</v>
      </c>
      <c r="R19" s="139">
        <v>128146636.30045415</v>
      </c>
      <c r="S19" s="139">
        <v>24132170876.349998</v>
      </c>
      <c r="T19" s="139">
        <v>5226300029.9099998</v>
      </c>
      <c r="U19" s="139">
        <v>845301666.34183633</v>
      </c>
      <c r="V19" s="139">
        <v>8385801.0317606004</v>
      </c>
      <c r="W19" s="139">
        <v>1672491650.7127304</v>
      </c>
    </row>
    <row r="20" spans="1:23" s="113" customFormat="1">
      <c r="A20" s="138">
        <v>41199</v>
      </c>
      <c r="B20" s="139">
        <v>318724940.20275056</v>
      </c>
      <c r="C20" s="139">
        <v>258403645.63998759</v>
      </c>
      <c r="D20" s="139"/>
      <c r="E20" s="139">
        <v>869795128.47150147</v>
      </c>
      <c r="F20" s="139">
        <v>451380959.25176895</v>
      </c>
      <c r="G20" s="139"/>
      <c r="H20" s="139">
        <v>382330565.29906785</v>
      </c>
      <c r="I20" s="139">
        <v>434543949.85007727</v>
      </c>
      <c r="J20" s="139"/>
      <c r="K20" s="139">
        <v>327086062.67972201</v>
      </c>
      <c r="L20" s="139">
        <v>1356722895.0941923</v>
      </c>
      <c r="M20" s="139">
        <v>337985.78020457801</v>
      </c>
      <c r="N20" s="139">
        <v>929286149.34350586</v>
      </c>
      <c r="O20" s="139">
        <v>113023190.13761082</v>
      </c>
      <c r="P20" s="139">
        <v>535353954.80087882</v>
      </c>
      <c r="Q20" s="139">
        <v>255737047.05106652</v>
      </c>
      <c r="R20" s="139">
        <v>128150930.51732415</v>
      </c>
      <c r="S20" s="139">
        <v>24813047670.77</v>
      </c>
      <c r="T20" s="139">
        <v>5166105433.8800001</v>
      </c>
      <c r="U20" s="139">
        <v>845956710.17027652</v>
      </c>
      <c r="V20" s="139">
        <v>8395450.6852806006</v>
      </c>
      <c r="W20" s="139">
        <v>1673242423.3414204</v>
      </c>
    </row>
    <row r="21" spans="1:23" s="113" customFormat="1">
      <c r="A21" s="138">
        <v>41200</v>
      </c>
      <c r="B21" s="139">
        <v>322234988.40327054</v>
      </c>
      <c r="C21" s="139">
        <v>260243783.33035761</v>
      </c>
      <c r="D21" s="139"/>
      <c r="E21" s="139">
        <v>870001705.60151613</v>
      </c>
      <c r="F21" s="139">
        <v>451513902.89566082</v>
      </c>
      <c r="G21" s="139"/>
      <c r="H21" s="139">
        <v>382420233.57078791</v>
      </c>
      <c r="I21" s="139">
        <v>434660542.96762204</v>
      </c>
      <c r="J21" s="139"/>
      <c r="K21" s="139">
        <v>327163973.77882397</v>
      </c>
      <c r="L21" s="139">
        <v>1356660620.2710547</v>
      </c>
      <c r="M21" s="139">
        <v>338035.16572814499</v>
      </c>
      <c r="N21" s="139">
        <v>940552625.45678604</v>
      </c>
      <c r="O21" s="139">
        <v>114757368.90240082</v>
      </c>
      <c r="P21" s="139">
        <v>535403012.45765382</v>
      </c>
      <c r="Q21" s="139">
        <v>255755731.20513651</v>
      </c>
      <c r="R21" s="139">
        <v>129761059.02383415</v>
      </c>
      <c r="S21" s="139">
        <v>26014721600.779999</v>
      </c>
      <c r="T21" s="139">
        <v>5507095799.9499998</v>
      </c>
      <c r="U21" s="139">
        <v>848507304.64561665</v>
      </c>
      <c r="V21" s="139">
        <v>8484839.3352006022</v>
      </c>
      <c r="W21" s="139">
        <v>1692706547.4549704</v>
      </c>
    </row>
    <row r="22" spans="1:23" s="113" customFormat="1">
      <c r="A22" s="138">
        <v>41201</v>
      </c>
      <c r="B22" s="139">
        <v>319935530.33703059</v>
      </c>
      <c r="C22" s="139">
        <v>257772675.86247763</v>
      </c>
      <c r="D22" s="139"/>
      <c r="E22" s="139">
        <v>870073992.6834836</v>
      </c>
      <c r="F22" s="139">
        <v>451554166.99923992</v>
      </c>
      <c r="G22" s="139"/>
      <c r="H22" s="139">
        <v>382470274.74540865</v>
      </c>
      <c r="I22" s="139">
        <v>434705315.63250184</v>
      </c>
      <c r="J22" s="139"/>
      <c r="K22" s="139">
        <v>327191959.38125288</v>
      </c>
      <c r="L22" s="139">
        <v>1208563006.337755</v>
      </c>
      <c r="M22" s="139">
        <v>338083.87916726997</v>
      </c>
      <c r="N22" s="139">
        <v>933201744.39575613</v>
      </c>
      <c r="O22" s="139">
        <v>113637964.20592083</v>
      </c>
      <c r="P22" s="139">
        <v>535675525.01185161</v>
      </c>
      <c r="Q22" s="139">
        <v>253528579.30429649</v>
      </c>
      <c r="R22" s="139">
        <v>128526442.79193415</v>
      </c>
      <c r="S22" s="139">
        <v>25790309635.189999</v>
      </c>
      <c r="T22" s="139">
        <v>5411487496.9499998</v>
      </c>
      <c r="U22" s="139">
        <v>848186645.00254691</v>
      </c>
      <c r="V22" s="139">
        <v>8446697.8526206017</v>
      </c>
      <c r="W22" s="139">
        <v>1674576944.0728803</v>
      </c>
    </row>
    <row r="23" spans="1:23" s="113" customFormat="1">
      <c r="A23" s="138">
        <v>41202</v>
      </c>
      <c r="B23" s="139">
        <v>319911986.67244059</v>
      </c>
      <c r="C23" s="139">
        <v>257861213.70495763</v>
      </c>
      <c r="D23" s="139"/>
      <c r="E23" s="139">
        <v>870263327.71672404</v>
      </c>
      <c r="F23" s="139">
        <v>451651578.82593691</v>
      </c>
      <c r="G23" s="139"/>
      <c r="H23" s="139">
        <v>382554951.41803831</v>
      </c>
      <c r="I23" s="139">
        <v>434799872.63832092</v>
      </c>
      <c r="J23" s="139"/>
      <c r="K23" s="139">
        <v>327263462.41778284</v>
      </c>
      <c r="L23" s="139">
        <v>1282323421.510139</v>
      </c>
      <c r="M23" s="139">
        <v>338132.60052161699</v>
      </c>
      <c r="N23" s="139">
        <v>933002854.19775653</v>
      </c>
      <c r="O23" s="139">
        <v>113225928.37008083</v>
      </c>
      <c r="P23" s="139">
        <v>535716846.23181492</v>
      </c>
      <c r="Q23" s="139">
        <v>253325670.60376644</v>
      </c>
      <c r="R23" s="139">
        <v>125987201.76212415</v>
      </c>
      <c r="S23" s="139">
        <v>25795966861.630001</v>
      </c>
      <c r="T23" s="139">
        <v>5419660458.0600004</v>
      </c>
      <c r="U23" s="139">
        <v>847824821.95712709</v>
      </c>
      <c r="V23" s="139">
        <v>8446329.2851806022</v>
      </c>
      <c r="W23" s="139">
        <v>1674137039.5997305</v>
      </c>
    </row>
    <row r="24" spans="1:23" s="113" customFormat="1">
      <c r="A24" s="138">
        <v>41203</v>
      </c>
      <c r="B24" s="139">
        <v>319889448.93508059</v>
      </c>
      <c r="C24" s="139">
        <v>257841581.26975766</v>
      </c>
      <c r="D24" s="139"/>
      <c r="E24" s="139">
        <v>870452749.69099951</v>
      </c>
      <c r="F24" s="139">
        <v>451749031.45564002</v>
      </c>
      <c r="G24" s="139"/>
      <c r="H24" s="139">
        <v>382639664.70857626</v>
      </c>
      <c r="I24" s="139">
        <v>434894474.40495682</v>
      </c>
      <c r="J24" s="139"/>
      <c r="K24" s="139">
        <v>327334999.08832169</v>
      </c>
      <c r="L24" s="139">
        <v>1282638762.1927543</v>
      </c>
      <c r="M24" s="139">
        <v>338181.30979170301</v>
      </c>
      <c r="N24" s="139">
        <v>932932507.25370669</v>
      </c>
      <c r="O24" s="139">
        <v>113217265.76506083</v>
      </c>
      <c r="P24" s="139">
        <v>535807675.77468961</v>
      </c>
      <c r="Q24" s="139">
        <v>253305688.33143646</v>
      </c>
      <c r="R24" s="139">
        <v>125978492.52658415</v>
      </c>
      <c r="S24" s="139">
        <v>25801076249.939999</v>
      </c>
      <c r="T24" s="139">
        <v>5421009370.9899998</v>
      </c>
      <c r="U24" s="139">
        <v>847911002.3867873</v>
      </c>
      <c r="V24" s="139">
        <v>8445960.7328806017</v>
      </c>
      <c r="W24" s="139">
        <v>1674013811.6783609</v>
      </c>
    </row>
    <row r="25" spans="1:23" s="113" customFormat="1">
      <c r="A25" s="138">
        <v>41204</v>
      </c>
      <c r="B25" s="139">
        <v>321769424.06589055</v>
      </c>
      <c r="C25" s="139">
        <v>258655956.79060766</v>
      </c>
      <c r="D25" s="139"/>
      <c r="E25" s="139">
        <v>870572007.73854005</v>
      </c>
      <c r="F25" s="139">
        <v>451797308.6630767</v>
      </c>
      <c r="G25" s="139"/>
      <c r="H25" s="139">
        <v>382703911.95309407</v>
      </c>
      <c r="I25" s="139">
        <v>434951235.34608305</v>
      </c>
      <c r="J25" s="139"/>
      <c r="K25" s="139">
        <v>327380458.41431421</v>
      </c>
      <c r="L25" s="139">
        <v>1282963335.2691295</v>
      </c>
      <c r="M25" s="139">
        <v>338230.39696135803</v>
      </c>
      <c r="N25" s="139">
        <v>938051618.79040682</v>
      </c>
      <c r="O25" s="139">
        <v>113957194.65329085</v>
      </c>
      <c r="P25" s="139">
        <v>535664176.15075892</v>
      </c>
      <c r="Q25" s="139">
        <v>254354781.29173645</v>
      </c>
      <c r="R25" s="139">
        <v>126583071.79688415</v>
      </c>
      <c r="S25" s="139">
        <v>26644396471.75</v>
      </c>
      <c r="T25" s="139">
        <v>5421273868.5</v>
      </c>
      <c r="U25" s="139">
        <v>847472961.0390873</v>
      </c>
      <c r="V25" s="139">
        <v>8494291.224360602</v>
      </c>
      <c r="W25" s="139">
        <v>1683186222.6714518</v>
      </c>
    </row>
    <row r="26" spans="1:23" s="113" customFormat="1">
      <c r="A26" s="138">
        <v>41205</v>
      </c>
      <c r="B26" s="139">
        <v>320719575.99959069</v>
      </c>
      <c r="C26" s="139">
        <v>257853545.47034767</v>
      </c>
      <c r="D26" s="139"/>
      <c r="E26" s="139">
        <v>870727121.25111151</v>
      </c>
      <c r="F26" s="139">
        <v>451888033.74195111</v>
      </c>
      <c r="G26" s="139"/>
      <c r="H26" s="139">
        <v>382778750.68257391</v>
      </c>
      <c r="I26" s="139">
        <v>435036749.74292296</v>
      </c>
      <c r="J26" s="139"/>
      <c r="K26" s="139">
        <v>327439249.69923455</v>
      </c>
      <c r="L26" s="139">
        <v>1262362123.8260233</v>
      </c>
      <c r="M26" s="139">
        <v>338280.27199686802</v>
      </c>
      <c r="N26" s="139">
        <v>937035958.16118693</v>
      </c>
      <c r="O26" s="139">
        <v>113387346.21645086</v>
      </c>
      <c r="P26" s="139">
        <v>535818849.20137519</v>
      </c>
      <c r="Q26" s="139">
        <v>253047861.09235647</v>
      </c>
      <c r="R26" s="139">
        <v>126467839.45157415</v>
      </c>
      <c r="S26" s="139">
        <v>26709778390.830002</v>
      </c>
      <c r="T26" s="139">
        <v>5413419595.6700001</v>
      </c>
      <c r="U26" s="139">
        <v>834272936.84487724</v>
      </c>
      <c r="V26" s="139">
        <v>8455327.9471006021</v>
      </c>
      <c r="W26" s="139">
        <v>1676595728.6568022</v>
      </c>
    </row>
    <row r="27" spans="1:23" s="113" customFormat="1">
      <c r="A27" s="138">
        <v>41206</v>
      </c>
      <c r="B27" s="139">
        <v>320603314.7037608</v>
      </c>
      <c r="C27" s="139">
        <v>257972210.85173771</v>
      </c>
      <c r="D27" s="139"/>
      <c r="E27" s="139">
        <v>870917444.2122494</v>
      </c>
      <c r="F27" s="139">
        <v>451985834.23287863</v>
      </c>
      <c r="G27" s="139"/>
      <c r="H27" s="139">
        <v>382863886.0388059</v>
      </c>
      <c r="I27" s="139">
        <v>435131731.4795385</v>
      </c>
      <c r="J27" s="139"/>
      <c r="K27" s="139">
        <v>327511125.34723508</v>
      </c>
      <c r="L27" s="139">
        <v>1364602672.7768199</v>
      </c>
      <c r="M27" s="139">
        <v>338330.14489832398</v>
      </c>
      <c r="N27" s="139">
        <v>936955719.11770701</v>
      </c>
      <c r="O27" s="139">
        <v>113386107.28126089</v>
      </c>
      <c r="P27" s="139">
        <v>535910695.52918732</v>
      </c>
      <c r="Q27" s="139">
        <v>252708550.50370651</v>
      </c>
      <c r="R27" s="139">
        <v>126386045.41703418</v>
      </c>
      <c r="S27" s="139">
        <v>26715715691.029999</v>
      </c>
      <c r="T27" s="139">
        <v>5524745279.8599997</v>
      </c>
      <c r="U27" s="139">
        <v>831555768.02277732</v>
      </c>
      <c r="V27" s="139">
        <v>8454959.0050006043</v>
      </c>
      <c r="W27" s="139">
        <v>1676192044.1898024</v>
      </c>
    </row>
    <row r="28" spans="1:23" s="113" customFormat="1">
      <c r="A28" s="138">
        <v>41207</v>
      </c>
      <c r="B28" s="139">
        <v>320642985.1133008</v>
      </c>
      <c r="C28" s="139">
        <v>258342402.97792768</v>
      </c>
      <c r="D28" s="139"/>
      <c r="E28" s="139">
        <v>870935515.38387704</v>
      </c>
      <c r="F28" s="139">
        <v>451986074.6531474</v>
      </c>
      <c r="G28" s="139"/>
      <c r="H28" s="139">
        <v>382899246.02816105</v>
      </c>
      <c r="I28" s="139">
        <v>435146649.9252817</v>
      </c>
      <c r="J28" s="139"/>
      <c r="K28" s="139">
        <v>327518997.51366794</v>
      </c>
      <c r="L28" s="139">
        <v>1364929743.8671565</v>
      </c>
      <c r="M28" s="139">
        <v>338380.61564014503</v>
      </c>
      <c r="N28" s="139">
        <v>939293837.93052709</v>
      </c>
      <c r="O28" s="139">
        <v>113960345.3264209</v>
      </c>
      <c r="P28" s="139">
        <v>536105226.88747352</v>
      </c>
      <c r="Q28" s="139">
        <v>252517528.2560665</v>
      </c>
      <c r="R28" s="139">
        <v>126201828.15009418</v>
      </c>
      <c r="S28" s="139">
        <v>27893396312.16</v>
      </c>
      <c r="T28" s="139">
        <v>5525289928.1899996</v>
      </c>
      <c r="U28" s="139">
        <v>831223528.02349758</v>
      </c>
      <c r="V28" s="139">
        <v>8474876.1943806075</v>
      </c>
      <c r="W28" s="139">
        <v>1672389240.4590824</v>
      </c>
    </row>
    <row r="29" spans="1:23" s="113" customFormat="1">
      <c r="A29" s="138">
        <v>41208</v>
      </c>
      <c r="B29" s="139">
        <v>318148049.54659081</v>
      </c>
      <c r="C29" s="139">
        <v>256735623.58664769</v>
      </c>
      <c r="D29" s="139"/>
      <c r="E29" s="139">
        <v>871127083.99065852</v>
      </c>
      <c r="F29" s="139">
        <v>452084331.73421842</v>
      </c>
      <c r="G29" s="139"/>
      <c r="H29" s="139">
        <v>382984949.0027132</v>
      </c>
      <c r="I29" s="139">
        <v>435242143.12939918</v>
      </c>
      <c r="J29" s="139"/>
      <c r="K29" s="139">
        <v>327591342.91189396</v>
      </c>
      <c r="L29" s="139">
        <v>1395351714.4050069</v>
      </c>
      <c r="M29" s="139">
        <v>338431.08422242402</v>
      </c>
      <c r="N29" s="139">
        <v>931347783.96730709</v>
      </c>
      <c r="O29" s="139">
        <v>113149365.4743709</v>
      </c>
      <c r="P29" s="139">
        <v>536230325.31087577</v>
      </c>
      <c r="Q29" s="139">
        <v>250451724.5276666</v>
      </c>
      <c r="R29" s="139">
        <v>125377150.43925419</v>
      </c>
      <c r="S29" s="139">
        <v>27899507137.23</v>
      </c>
      <c r="T29" s="139">
        <v>5628259152.2600002</v>
      </c>
      <c r="U29" s="139">
        <v>828928685.36949778</v>
      </c>
      <c r="V29" s="139">
        <v>8388178.7667406108</v>
      </c>
      <c r="W29" s="139">
        <v>1655655152.1776423</v>
      </c>
    </row>
    <row r="30" spans="1:23" s="113" customFormat="1">
      <c r="A30" s="138">
        <v>41209</v>
      </c>
      <c r="B30" s="139">
        <v>318124111.82069081</v>
      </c>
      <c r="C30" s="139">
        <v>256721355.7308377</v>
      </c>
      <c r="D30" s="139"/>
      <c r="E30" s="139">
        <v>871318740.55235255</v>
      </c>
      <c r="F30" s="139">
        <v>452182629.96597874</v>
      </c>
      <c r="G30" s="139"/>
      <c r="H30" s="139">
        <v>383070690.4923569</v>
      </c>
      <c r="I30" s="139">
        <v>435337676.72178042</v>
      </c>
      <c r="J30" s="139"/>
      <c r="K30" s="139">
        <v>327663721.9418211</v>
      </c>
      <c r="L30" s="139">
        <v>1395698680.7698574</v>
      </c>
      <c r="M30" s="139">
        <v>338481.55064525298</v>
      </c>
      <c r="N30" s="139">
        <v>931048835.93893707</v>
      </c>
      <c r="O30" s="139">
        <v>113234266.2717309</v>
      </c>
      <c r="P30" s="139">
        <v>536322402.03884852</v>
      </c>
      <c r="Q30" s="139">
        <v>250296322.09527662</v>
      </c>
      <c r="R30" s="139">
        <v>124954127.3418342</v>
      </c>
      <c r="S30" s="139">
        <v>27904802038.889999</v>
      </c>
      <c r="T30" s="139">
        <v>5630649171.8699999</v>
      </c>
      <c r="U30" s="139">
        <v>829005815.42807782</v>
      </c>
      <c r="V30" s="139">
        <v>8387812.7541406127</v>
      </c>
      <c r="W30" s="139">
        <v>1654815291.0525622</v>
      </c>
    </row>
    <row r="31" spans="1:23" s="113" customFormat="1">
      <c r="A31" s="138">
        <v>41210</v>
      </c>
      <c r="B31" s="139">
        <v>318100176.00545084</v>
      </c>
      <c r="C31" s="139">
        <v>256701279.4601877</v>
      </c>
      <c r="D31" s="139"/>
      <c r="E31" s="139">
        <v>871510479.04873478</v>
      </c>
      <c r="F31" s="139">
        <v>452280974.05830282</v>
      </c>
      <c r="G31" s="139"/>
      <c r="H31" s="139">
        <v>383156471.46698368</v>
      </c>
      <c r="I31" s="139">
        <v>435433253.06230831</v>
      </c>
      <c r="J31" s="139"/>
      <c r="K31" s="139">
        <v>327736132.59336251</v>
      </c>
      <c r="L31" s="139">
        <v>1396045651.5216479</v>
      </c>
      <c r="M31" s="139">
        <v>338532.01490872301</v>
      </c>
      <c r="N31" s="139">
        <v>930974607.02169704</v>
      </c>
      <c r="O31" s="139">
        <v>113225334.3798309</v>
      </c>
      <c r="P31" s="139">
        <v>536414489.92078102</v>
      </c>
      <c r="Q31" s="139">
        <v>250276578.77340659</v>
      </c>
      <c r="R31" s="139">
        <v>124944270.9835442</v>
      </c>
      <c r="S31" s="139">
        <v>27910099486.27</v>
      </c>
      <c r="T31" s="139">
        <v>5632040679.4099998</v>
      </c>
      <c r="U31" s="139">
        <v>829082970.32756793</v>
      </c>
      <c r="V31" s="139">
        <v>8387446.7565806126</v>
      </c>
      <c r="W31" s="139">
        <v>1654689798.5812624</v>
      </c>
    </row>
    <row r="32" spans="1:23" s="113" customFormat="1">
      <c r="A32" s="138">
        <v>41211</v>
      </c>
      <c r="B32" s="139">
        <v>317803413.83330089</v>
      </c>
      <c r="C32" s="139">
        <v>256110961.0587177</v>
      </c>
      <c r="D32" s="139"/>
      <c r="E32" s="139">
        <v>871702302.72957194</v>
      </c>
      <c r="F32" s="139">
        <v>452331445.87234783</v>
      </c>
      <c r="G32" s="139"/>
      <c r="H32" s="139">
        <v>383249967.45545661</v>
      </c>
      <c r="I32" s="139">
        <v>435503075.76154089</v>
      </c>
      <c r="J32" s="139"/>
      <c r="K32" s="139">
        <v>327808574.42643285</v>
      </c>
      <c r="L32" s="139">
        <v>1396395214.7548645</v>
      </c>
      <c r="M32" s="139">
        <v>338581.89703774499</v>
      </c>
      <c r="N32" s="139">
        <v>929469764.68603706</v>
      </c>
      <c r="O32" s="139">
        <v>112794843.3438009</v>
      </c>
      <c r="P32" s="139">
        <v>536469199.35485923</v>
      </c>
      <c r="Q32" s="139">
        <v>249426003.47342661</v>
      </c>
      <c r="R32" s="139">
        <v>124696472.9362842</v>
      </c>
      <c r="S32" s="139">
        <v>26370346898.73</v>
      </c>
      <c r="T32" s="139">
        <v>5630841447.2700005</v>
      </c>
      <c r="U32" s="139">
        <v>829327243.42619812</v>
      </c>
      <c r="V32" s="139">
        <v>8389330.6716006156</v>
      </c>
      <c r="W32" s="139">
        <v>1648956688.5196328</v>
      </c>
    </row>
    <row r="33" spans="1:23" s="113" customFormat="1">
      <c r="A33" s="138">
        <v>41212</v>
      </c>
      <c r="B33" s="139">
        <v>313362131.26663095</v>
      </c>
      <c r="C33" s="139">
        <v>254223294.7985577</v>
      </c>
      <c r="D33" s="139"/>
      <c r="E33" s="139">
        <v>871819109.0703913</v>
      </c>
      <c r="F33" s="139">
        <v>452443689.64887524</v>
      </c>
      <c r="G33" s="139"/>
      <c r="H33" s="139">
        <v>383309144.0118019</v>
      </c>
      <c r="I33" s="139">
        <v>435628722.49653536</v>
      </c>
      <c r="J33" s="139"/>
      <c r="K33" s="139">
        <v>327865078.594697</v>
      </c>
      <c r="L33" s="139">
        <v>1366917300.198195</v>
      </c>
      <c r="M33" s="139">
        <v>336627.02281594701</v>
      </c>
      <c r="N33" s="139">
        <v>917416737.95003712</v>
      </c>
      <c r="O33" s="139">
        <v>109687372.7550409</v>
      </c>
      <c r="P33" s="139">
        <v>536204515.34254247</v>
      </c>
      <c r="Q33" s="139">
        <v>249895908.39191666</v>
      </c>
      <c r="R33" s="139">
        <v>122006797.24963421</v>
      </c>
      <c r="S33" s="139">
        <v>27469091268.400002</v>
      </c>
      <c r="T33" s="139">
        <v>5593232358.7799997</v>
      </c>
      <c r="U33" s="139">
        <v>831510918.02909827</v>
      </c>
      <c r="V33" s="139">
        <v>8321173.4276806209</v>
      </c>
      <c r="W33" s="139">
        <v>1627827509.5213032</v>
      </c>
    </row>
    <row r="34" spans="1:23" s="113" customFormat="1">
      <c r="A34" s="138">
        <v>41213</v>
      </c>
      <c r="B34" s="139">
        <v>315310500.578641</v>
      </c>
      <c r="C34" s="139">
        <v>258363928.94234771</v>
      </c>
      <c r="D34" s="139"/>
      <c r="E34" s="139">
        <v>871845810.28805649</v>
      </c>
      <c r="F34" s="139">
        <v>452358981.93747896</v>
      </c>
      <c r="G34" s="139"/>
      <c r="H34" s="139">
        <v>383349458.96769506</v>
      </c>
      <c r="I34" s="139">
        <v>435599347.51200944</v>
      </c>
      <c r="J34" s="139"/>
      <c r="K34" s="139">
        <v>327876112.70273077</v>
      </c>
      <c r="L34" s="139">
        <v>1486898748.8175611</v>
      </c>
      <c r="M34" s="139">
        <v>336671.22670267202</v>
      </c>
      <c r="N34" s="139">
        <v>923410047.98544717</v>
      </c>
      <c r="O34" s="139">
        <v>110759483.1561809</v>
      </c>
      <c r="P34" s="139">
        <v>535407935.83953655</v>
      </c>
      <c r="Q34" s="139">
        <v>250436010.33598667</v>
      </c>
      <c r="R34" s="139">
        <v>122276467.2839642</v>
      </c>
      <c r="S34" s="139">
        <v>25686986408.349998</v>
      </c>
      <c r="T34" s="139">
        <v>5599791803.75</v>
      </c>
      <c r="U34" s="139">
        <v>826634768.24969852</v>
      </c>
      <c r="V34" s="139">
        <v>8358598.7357006203</v>
      </c>
      <c r="W34" s="139">
        <v>1640971109.6581433</v>
      </c>
    </row>
    <row r="35" spans="1:23" s="113" customFormat="1">
      <c r="A35" s="138">
        <v>41214</v>
      </c>
      <c r="B35" s="139">
        <v>318335172.4994511</v>
      </c>
      <c r="C35" s="139">
        <v>258921324.33245772</v>
      </c>
      <c r="D35" s="139"/>
      <c r="E35" s="139">
        <v>872039447.28520834</v>
      </c>
      <c r="F35" s="139">
        <v>452404255.97204399</v>
      </c>
      <c r="G35" s="139"/>
      <c r="H35" s="139">
        <v>383453034.61981887</v>
      </c>
      <c r="I35" s="139">
        <v>435666611.84319735</v>
      </c>
      <c r="J35" s="139"/>
      <c r="K35" s="139">
        <v>327949154.1706506</v>
      </c>
      <c r="L35" s="139">
        <v>1511518962.081171</v>
      </c>
      <c r="M35" s="139">
        <v>336717.21862141002</v>
      </c>
      <c r="N35" s="139">
        <v>929716019.85291719</v>
      </c>
      <c r="O35" s="139">
        <v>111400784.35662089</v>
      </c>
      <c r="P35" s="139">
        <v>535656196.50285816</v>
      </c>
      <c r="Q35" s="139">
        <v>252576906.77577665</v>
      </c>
      <c r="R35" s="139">
        <v>123073353.4180942</v>
      </c>
      <c r="S35" s="139">
        <v>26282601343.02</v>
      </c>
      <c r="T35" s="139">
        <v>6217453974.5500002</v>
      </c>
      <c r="U35" s="139">
        <v>826475408.38952839</v>
      </c>
      <c r="V35" s="139">
        <v>8401580.5173006207</v>
      </c>
      <c r="W35" s="139">
        <v>1650156088.1258435</v>
      </c>
    </row>
    <row r="36" spans="1:23" s="113" customFormat="1">
      <c r="A36" s="138">
        <v>41215</v>
      </c>
      <c r="B36" s="139">
        <v>320455521.00671118</v>
      </c>
      <c r="C36" s="139">
        <v>259711724.92218769</v>
      </c>
      <c r="D36" s="139"/>
      <c r="E36" s="139">
        <v>872184091.73607373</v>
      </c>
      <c r="F36" s="139">
        <v>452463442.04445511</v>
      </c>
      <c r="G36" s="139"/>
      <c r="H36" s="139">
        <v>383532554.77407879</v>
      </c>
      <c r="I36" s="139">
        <v>435733560.24096471</v>
      </c>
      <c r="J36" s="139"/>
      <c r="K36" s="139">
        <v>328004004.72829473</v>
      </c>
      <c r="L36" s="139">
        <v>1506542376.0277107</v>
      </c>
      <c r="M36" s="139">
        <v>336759.998709596</v>
      </c>
      <c r="N36" s="139">
        <v>935279129.12615728</v>
      </c>
      <c r="O36" s="139">
        <v>112531075.54300089</v>
      </c>
      <c r="P36" s="139">
        <v>535708351.5482955</v>
      </c>
      <c r="Q36" s="139">
        <v>253464313.27906668</v>
      </c>
      <c r="R36" s="139">
        <v>124216189.51013421</v>
      </c>
      <c r="S36" s="139">
        <v>26767113581.380001</v>
      </c>
      <c r="T36" s="139">
        <v>6425438112.8199997</v>
      </c>
      <c r="U36" s="139">
        <v>828816415.67332852</v>
      </c>
      <c r="V36" s="139">
        <v>8471936.5474806204</v>
      </c>
      <c r="W36" s="139">
        <v>1659751441.3876636</v>
      </c>
    </row>
    <row r="37" spans="1:23" s="113" customFormat="1">
      <c r="A37" s="138">
        <v>41216</v>
      </c>
      <c r="B37" s="139">
        <v>320350708.58751118</v>
      </c>
      <c r="C37" s="139">
        <v>259564534.16044769</v>
      </c>
      <c r="D37" s="139"/>
      <c r="E37" s="139">
        <v>872378215.61509204</v>
      </c>
      <c r="F37" s="139">
        <v>452563220.01350158</v>
      </c>
      <c r="G37" s="139"/>
      <c r="H37" s="139">
        <v>383619051.94135988</v>
      </c>
      <c r="I37" s="139">
        <v>435830207.48394477</v>
      </c>
      <c r="J37" s="139"/>
      <c r="K37" s="139">
        <v>328077231.74531657</v>
      </c>
      <c r="L37" s="139">
        <v>1526225927.0845175</v>
      </c>
      <c r="M37" s="139">
        <v>336802.78696687799</v>
      </c>
      <c r="N37" s="139">
        <v>934532651.42051744</v>
      </c>
      <c r="O37" s="139">
        <v>112014759.17423089</v>
      </c>
      <c r="P37" s="139">
        <v>535991695.7976225</v>
      </c>
      <c r="Q37" s="139">
        <v>252964969.88161671</v>
      </c>
      <c r="R37" s="139">
        <v>124113294.5239042</v>
      </c>
      <c r="S37" s="139">
        <v>26773162305.389999</v>
      </c>
      <c r="T37" s="139">
        <v>6452422620.54</v>
      </c>
      <c r="U37" s="139">
        <v>823630839.48304868</v>
      </c>
      <c r="V37" s="139">
        <v>8471566.8728606198</v>
      </c>
      <c r="W37" s="139">
        <v>1658725422.1618538</v>
      </c>
    </row>
    <row r="38" spans="1:23" s="113" customFormat="1">
      <c r="A38" s="138">
        <v>41217</v>
      </c>
      <c r="B38" s="139">
        <v>320327503.86489129</v>
      </c>
      <c r="C38" s="139">
        <v>259544599.16341773</v>
      </c>
      <c r="D38" s="139"/>
      <c r="E38" s="139">
        <v>872572424.42203045</v>
      </c>
      <c r="F38" s="139">
        <v>452663040.13906795</v>
      </c>
      <c r="G38" s="139"/>
      <c r="H38" s="139">
        <v>383705586.59155941</v>
      </c>
      <c r="I38" s="139">
        <v>435926899.87201381</v>
      </c>
      <c r="J38" s="139"/>
      <c r="K38" s="139">
        <v>328150492.3816241</v>
      </c>
      <c r="L38" s="139">
        <v>1526632790.3978119</v>
      </c>
      <c r="M38" s="139">
        <v>336845.56339376402</v>
      </c>
      <c r="N38" s="139">
        <v>934461016.4541074</v>
      </c>
      <c r="O38" s="139">
        <v>112006435.29122089</v>
      </c>
      <c r="P38" s="139">
        <v>536086434.39566046</v>
      </c>
      <c r="Q38" s="139">
        <v>252945016.0602667</v>
      </c>
      <c r="R38" s="139">
        <v>124103847.89649419</v>
      </c>
      <c r="S38" s="139">
        <v>26778324203.119999</v>
      </c>
      <c r="T38" s="139">
        <v>6454001609.4499998</v>
      </c>
      <c r="U38" s="139">
        <v>823714737.54103887</v>
      </c>
      <c r="V38" s="139">
        <v>8471197.2134206221</v>
      </c>
      <c r="W38" s="139">
        <v>1658603237.2378037</v>
      </c>
    </row>
    <row r="39" spans="1:23" s="113" customFormat="1">
      <c r="A39" s="138">
        <v>41218</v>
      </c>
      <c r="B39" s="139">
        <v>319103558.67405128</v>
      </c>
      <c r="C39" s="139">
        <v>259119719.07714781</v>
      </c>
      <c r="D39" s="139"/>
      <c r="E39" s="139">
        <v>872758721.75856459</v>
      </c>
      <c r="F39" s="139">
        <v>452796188.98984241</v>
      </c>
      <c r="G39" s="139"/>
      <c r="H39" s="139">
        <v>383815506.93060696</v>
      </c>
      <c r="I39" s="139">
        <v>436040191.93969315</v>
      </c>
      <c r="J39" s="139"/>
      <c r="K39" s="139">
        <v>328220813.52527076</v>
      </c>
      <c r="L39" s="139">
        <v>1527022182.8769221</v>
      </c>
      <c r="M39" s="139">
        <v>336891.90783758002</v>
      </c>
      <c r="N39" s="139">
        <v>934413533.61026752</v>
      </c>
      <c r="O39" s="139">
        <v>111962703.89328089</v>
      </c>
      <c r="P39" s="139">
        <v>536140874.76058865</v>
      </c>
      <c r="Q39" s="139">
        <v>252533928.81937671</v>
      </c>
      <c r="R39" s="139">
        <v>123690115.57521419</v>
      </c>
      <c r="S39" s="139">
        <v>25567686902.889999</v>
      </c>
      <c r="T39" s="139">
        <v>6454377664.9399996</v>
      </c>
      <c r="U39" s="139">
        <v>823346308.74942887</v>
      </c>
      <c r="V39" s="139">
        <v>8481467.9619006217</v>
      </c>
      <c r="W39" s="139">
        <v>1656534306.0124438</v>
      </c>
    </row>
    <row r="40" spans="1:23" s="113" customFormat="1">
      <c r="A40" s="138">
        <v>41219</v>
      </c>
      <c r="B40" s="139">
        <v>318298740.16995132</v>
      </c>
      <c r="C40" s="139">
        <v>260871111.09054786</v>
      </c>
      <c r="D40" s="139"/>
      <c r="E40" s="139">
        <v>872992989.18326926</v>
      </c>
      <c r="F40" s="139">
        <v>452935755.85824132</v>
      </c>
      <c r="G40" s="139"/>
      <c r="H40" s="139">
        <v>383908522.87481576</v>
      </c>
      <c r="I40" s="139">
        <v>436151955.58117032</v>
      </c>
      <c r="J40" s="139"/>
      <c r="K40" s="139">
        <v>328304597.69937128</v>
      </c>
      <c r="L40" s="139">
        <v>1517194394.539099</v>
      </c>
      <c r="M40" s="139">
        <v>336938.75027701497</v>
      </c>
      <c r="N40" s="139">
        <v>935087198.7316674</v>
      </c>
      <c r="O40" s="139">
        <v>112960471.17482093</v>
      </c>
      <c r="P40" s="139">
        <v>536937003.61089981</v>
      </c>
      <c r="Q40" s="139">
        <v>253015452.15746671</v>
      </c>
      <c r="R40" s="139">
        <v>123830416.62506419</v>
      </c>
      <c r="S40" s="139">
        <v>25760176836.119999</v>
      </c>
      <c r="T40" s="139">
        <v>6478370452.1099997</v>
      </c>
      <c r="U40" s="139">
        <v>772707078.46329892</v>
      </c>
      <c r="V40" s="139">
        <v>8532508.942760624</v>
      </c>
      <c r="W40" s="139">
        <v>1664815283.2597637</v>
      </c>
    </row>
    <row r="41" spans="1:23" s="113" customFormat="1">
      <c r="A41" s="138">
        <v>41220</v>
      </c>
      <c r="B41" s="139">
        <v>319548391.99241149</v>
      </c>
      <c r="C41" s="139">
        <v>263523598.55448785</v>
      </c>
      <c r="D41" s="139"/>
      <c r="E41" s="139">
        <v>873179356.56737733</v>
      </c>
      <c r="F41" s="139">
        <v>453009050.50583273</v>
      </c>
      <c r="G41" s="139"/>
      <c r="H41" s="139">
        <v>383997094.0563634</v>
      </c>
      <c r="I41" s="139">
        <v>436233327.16971141</v>
      </c>
      <c r="J41" s="139"/>
      <c r="K41" s="139">
        <v>328374976.80065221</v>
      </c>
      <c r="L41" s="139">
        <v>1518129541.208869</v>
      </c>
      <c r="M41" s="139">
        <v>336986.66066637199</v>
      </c>
      <c r="N41" s="139">
        <v>941955416.06269741</v>
      </c>
      <c r="O41" s="139">
        <v>114245455.15879095</v>
      </c>
      <c r="P41" s="139">
        <v>539135592.76748538</v>
      </c>
      <c r="Q41" s="139">
        <v>254224785.12432671</v>
      </c>
      <c r="R41" s="139">
        <v>124308307.4426142</v>
      </c>
      <c r="S41" s="139">
        <v>24665339654.689999</v>
      </c>
      <c r="T41" s="139">
        <v>6376205539.4099998</v>
      </c>
      <c r="U41" s="139">
        <v>774877627.56088889</v>
      </c>
      <c r="V41" s="139">
        <v>8564147.6333606262</v>
      </c>
      <c r="W41" s="139">
        <v>1679932960.4307141</v>
      </c>
    </row>
    <row r="42" spans="1:23" s="113" customFormat="1">
      <c r="A42" s="138">
        <v>41221</v>
      </c>
      <c r="B42" s="139">
        <v>319177430.75687152</v>
      </c>
      <c r="C42" s="139">
        <v>262375858.47323787</v>
      </c>
      <c r="D42" s="139"/>
      <c r="E42" s="139">
        <v>873365920.4103508</v>
      </c>
      <c r="F42" s="139">
        <v>453102321.52788675</v>
      </c>
      <c r="G42" s="139"/>
      <c r="H42" s="139">
        <v>384081358.74704856</v>
      </c>
      <c r="I42" s="139">
        <v>436325421.09593987</v>
      </c>
      <c r="J42" s="139"/>
      <c r="K42" s="139">
        <v>328445430.77890825</v>
      </c>
      <c r="L42" s="139">
        <v>1522029623.4143274</v>
      </c>
      <c r="M42" s="139">
        <v>337034.09902584902</v>
      </c>
      <c r="N42" s="139">
        <v>938005007.07752752</v>
      </c>
      <c r="O42" s="139">
        <v>113586206.88110098</v>
      </c>
      <c r="P42" s="139">
        <v>539646497.94854867</v>
      </c>
      <c r="Q42" s="139">
        <v>253118943.09660676</v>
      </c>
      <c r="R42" s="139">
        <v>123666094.6482942</v>
      </c>
      <c r="S42" s="139">
        <v>24473593249.740002</v>
      </c>
      <c r="T42" s="139">
        <v>6420590676.0699997</v>
      </c>
      <c r="U42" s="139">
        <v>775070148.49837887</v>
      </c>
      <c r="V42" s="139">
        <v>8499640.245020628</v>
      </c>
      <c r="W42" s="139">
        <v>1676497448.0932238</v>
      </c>
    </row>
    <row r="43" spans="1:23" s="113" customFormat="1">
      <c r="A43" s="138">
        <v>41222</v>
      </c>
      <c r="B43" s="139">
        <v>317004448.50847161</v>
      </c>
      <c r="C43" s="139">
        <v>260308241.43527791</v>
      </c>
      <c r="D43" s="139"/>
      <c r="E43" s="139">
        <v>873583869.94620144</v>
      </c>
      <c r="F43" s="139">
        <v>453208775.84828472</v>
      </c>
      <c r="G43" s="139"/>
      <c r="H43" s="139">
        <v>384167802.47090125</v>
      </c>
      <c r="I43" s="139">
        <v>436436491.97786427</v>
      </c>
      <c r="J43" s="139"/>
      <c r="K43" s="139">
        <v>328527534.85222125</v>
      </c>
      <c r="L43" s="139">
        <v>1799329216.8683918</v>
      </c>
      <c r="M43" s="139">
        <v>337079.61543768703</v>
      </c>
      <c r="N43" s="139">
        <v>928205415.93280756</v>
      </c>
      <c r="O43" s="139">
        <v>112216775.41804101</v>
      </c>
      <c r="P43" s="139">
        <v>539388000.52421725</v>
      </c>
      <c r="Q43" s="139">
        <v>251067489.89655682</v>
      </c>
      <c r="R43" s="139">
        <v>121813447.3648342</v>
      </c>
      <c r="S43" s="139">
        <v>23571655013.130001</v>
      </c>
      <c r="T43" s="139">
        <v>6562578712.4099998</v>
      </c>
      <c r="U43" s="139">
        <v>819255622.97561896</v>
      </c>
      <c r="V43" s="139">
        <v>8421671.4509406276</v>
      </c>
      <c r="W43" s="139">
        <v>1661056998.0284839</v>
      </c>
    </row>
    <row r="44" spans="1:23" s="113" customFormat="1">
      <c r="A44" s="138">
        <v>41223</v>
      </c>
      <c r="B44" s="139">
        <v>316813912.25505161</v>
      </c>
      <c r="C44" s="139">
        <v>260200574.21206793</v>
      </c>
      <c r="D44" s="139"/>
      <c r="E44" s="139">
        <v>873778352.42922258</v>
      </c>
      <c r="F44" s="139">
        <v>453308697.32492483</v>
      </c>
      <c r="G44" s="139"/>
      <c r="H44" s="139">
        <v>384254289.70780224</v>
      </c>
      <c r="I44" s="139">
        <v>436540276.28544766</v>
      </c>
      <c r="J44" s="139"/>
      <c r="K44" s="139">
        <v>328600928.2344563</v>
      </c>
      <c r="L44" s="139">
        <v>1832113988.7797525</v>
      </c>
      <c r="M44" s="139">
        <v>337125.129901968</v>
      </c>
      <c r="N44" s="139">
        <v>927814606.73841763</v>
      </c>
      <c r="O44" s="139">
        <v>112205467.66148101</v>
      </c>
      <c r="P44" s="139">
        <v>539393752.64469302</v>
      </c>
      <c r="Q44" s="139">
        <v>250855011.32474679</v>
      </c>
      <c r="R44" s="139">
        <v>121711469.80523419</v>
      </c>
      <c r="S44" s="139">
        <v>23578349190.43</v>
      </c>
      <c r="T44" s="139">
        <v>6624239818.1999998</v>
      </c>
      <c r="U44" s="139">
        <v>829654936.57066905</v>
      </c>
      <c r="V44" s="139">
        <v>8416059.2975006308</v>
      </c>
      <c r="W44" s="139">
        <v>1660802606.6899741</v>
      </c>
    </row>
    <row r="45" spans="1:23" s="113" customFormat="1">
      <c r="A45" s="138">
        <v>41224</v>
      </c>
      <c r="B45" s="139">
        <v>316790695.0391416</v>
      </c>
      <c r="C45" s="139">
        <v>260180787.12261796</v>
      </c>
      <c r="D45" s="139"/>
      <c r="E45" s="139">
        <v>873972916.82918966</v>
      </c>
      <c r="F45" s="139">
        <v>453408665.73767841</v>
      </c>
      <c r="G45" s="139"/>
      <c r="H45" s="139">
        <v>384340817.42764062</v>
      </c>
      <c r="I45" s="139">
        <v>436644036.32875651</v>
      </c>
      <c r="J45" s="139"/>
      <c r="K45" s="139">
        <v>328674354.23552394</v>
      </c>
      <c r="L45" s="139">
        <v>1832602745.3966844</v>
      </c>
      <c r="M45" s="139">
        <v>337170.642418776</v>
      </c>
      <c r="N45" s="139">
        <v>927741003.44887757</v>
      </c>
      <c r="O45" s="139">
        <v>112196768.078471</v>
      </c>
      <c r="P45" s="139">
        <v>539488441.38661158</v>
      </c>
      <c r="Q45" s="139">
        <v>250835223.93671682</v>
      </c>
      <c r="R45" s="139">
        <v>121702137.4460042</v>
      </c>
      <c r="S45" s="139">
        <v>23582953957.540001</v>
      </c>
      <c r="T45" s="139">
        <v>6625857413.4200001</v>
      </c>
      <c r="U45" s="139">
        <v>830063052.77598917</v>
      </c>
      <c r="V45" s="139">
        <v>8415692.0691606347</v>
      </c>
      <c r="W45" s="139">
        <v>1660678639.5328541</v>
      </c>
    </row>
    <row r="46" spans="1:23" s="113" customFormat="1">
      <c r="A46" s="138">
        <v>41225</v>
      </c>
      <c r="B46" s="139">
        <v>317008067.77300161</v>
      </c>
      <c r="C46" s="139">
        <v>261135539.56474802</v>
      </c>
      <c r="D46" s="139"/>
      <c r="E46" s="139">
        <v>874106500.64317322</v>
      </c>
      <c r="F46" s="139">
        <v>453437554.61128432</v>
      </c>
      <c r="G46" s="139"/>
      <c r="H46" s="139">
        <v>384429457.2446298</v>
      </c>
      <c r="I46" s="139">
        <v>436706806.77009135</v>
      </c>
      <c r="J46" s="139"/>
      <c r="K46" s="139">
        <v>328725157.33740485</v>
      </c>
      <c r="L46" s="139">
        <v>1833108236.3740993</v>
      </c>
      <c r="M46" s="139">
        <v>337217.902913314</v>
      </c>
      <c r="N46" s="139">
        <v>929372073.6099776</v>
      </c>
      <c r="O46" s="139">
        <v>112939499.931371</v>
      </c>
      <c r="P46" s="139">
        <v>539559099.45675576</v>
      </c>
      <c r="Q46" s="139">
        <v>250256272.36703685</v>
      </c>
      <c r="R46" s="139">
        <v>122358296.72693419</v>
      </c>
      <c r="S46" s="139">
        <v>25519252976.860001</v>
      </c>
      <c r="T46" s="139">
        <v>6626162655</v>
      </c>
      <c r="U46" s="139">
        <v>830192393.91233921</v>
      </c>
      <c r="V46" s="139">
        <v>8411037.6321006343</v>
      </c>
      <c r="W46" s="139">
        <v>1665214902.085434</v>
      </c>
    </row>
    <row r="47" spans="1:23" s="113" customFormat="1">
      <c r="A47" s="138">
        <v>41226</v>
      </c>
      <c r="B47" s="139">
        <v>316668085.6471616</v>
      </c>
      <c r="C47" s="139">
        <v>262735381.73753801</v>
      </c>
      <c r="D47" s="139"/>
      <c r="E47" s="139">
        <v>874301685.8924017</v>
      </c>
      <c r="F47" s="139">
        <v>453537916.18992662</v>
      </c>
      <c r="G47" s="139"/>
      <c r="H47" s="139">
        <v>384516061.55434656</v>
      </c>
      <c r="I47" s="139">
        <v>436815246.90432948</v>
      </c>
      <c r="J47" s="139"/>
      <c r="K47" s="139">
        <v>328798816.66747898</v>
      </c>
      <c r="L47" s="139">
        <v>1924867312.8392928</v>
      </c>
      <c r="M47" s="139">
        <v>337265.161385671</v>
      </c>
      <c r="N47" s="139">
        <v>930591179.88697755</v>
      </c>
      <c r="O47" s="139">
        <v>107795395.282951</v>
      </c>
      <c r="P47" s="139">
        <v>539642766.25230086</v>
      </c>
      <c r="Q47" s="139">
        <v>251674374.50227684</v>
      </c>
      <c r="R47" s="139">
        <v>122798480.1949942</v>
      </c>
      <c r="S47" s="139">
        <v>25524952413.709999</v>
      </c>
      <c r="T47" s="139">
        <v>6701002607.1899996</v>
      </c>
      <c r="U47" s="139">
        <v>834488016.95077944</v>
      </c>
      <c r="V47" s="139">
        <v>8369207.5241206344</v>
      </c>
      <c r="W47" s="139">
        <v>1666629765.5941539</v>
      </c>
    </row>
    <row r="48" spans="1:23" s="113" customFormat="1">
      <c r="A48" s="138">
        <v>41227</v>
      </c>
      <c r="B48" s="139">
        <v>316642624.56481159</v>
      </c>
      <c r="C48" s="139">
        <v>262714835.150278</v>
      </c>
      <c r="D48" s="139"/>
      <c r="E48" s="139">
        <v>874496962.0566262</v>
      </c>
      <c r="F48" s="139">
        <v>453638322.96348143</v>
      </c>
      <c r="G48" s="139"/>
      <c r="H48" s="139">
        <v>384602705.36668265</v>
      </c>
      <c r="I48" s="139">
        <v>436923615.6316666</v>
      </c>
      <c r="J48" s="139"/>
      <c r="K48" s="139">
        <v>328872510.23565269</v>
      </c>
      <c r="L48" s="139">
        <v>1925369417.1806405</v>
      </c>
      <c r="M48" s="139">
        <v>337312.417835931</v>
      </c>
      <c r="N48" s="139">
        <v>930516987.4524076</v>
      </c>
      <c r="O48" s="139">
        <v>107786892.403531</v>
      </c>
      <c r="P48" s="139">
        <v>539737197.53339648</v>
      </c>
      <c r="Q48" s="139">
        <v>251654522.47607684</v>
      </c>
      <c r="R48" s="139">
        <v>122788793.87960421</v>
      </c>
      <c r="S48" s="139">
        <v>25529893799.349998</v>
      </c>
      <c r="T48" s="139">
        <v>6702640440.6899996</v>
      </c>
      <c r="U48" s="139">
        <v>834567509.12324941</v>
      </c>
      <c r="V48" s="139">
        <v>8368842.3311606348</v>
      </c>
      <c r="W48" s="139">
        <v>1666503432.1231139</v>
      </c>
    </row>
    <row r="49" spans="1:23" s="113" customFormat="1">
      <c r="A49" s="138">
        <v>41228</v>
      </c>
      <c r="B49" s="139">
        <v>315735068.73923165</v>
      </c>
      <c r="C49" s="139">
        <v>264074668.488478</v>
      </c>
      <c r="D49" s="139"/>
      <c r="E49" s="139">
        <v>874699776.01519513</v>
      </c>
      <c r="F49" s="139">
        <v>453738771.34183484</v>
      </c>
      <c r="G49" s="139"/>
      <c r="H49" s="139">
        <v>384715001.21135837</v>
      </c>
      <c r="I49" s="139">
        <v>437036394.59001976</v>
      </c>
      <c r="J49" s="139"/>
      <c r="K49" s="139">
        <v>328946783.76033705</v>
      </c>
      <c r="L49" s="139">
        <v>1925905957.3920679</v>
      </c>
      <c r="M49" s="139">
        <v>337359.84225690702</v>
      </c>
      <c r="N49" s="139">
        <v>928612414.6497277</v>
      </c>
      <c r="O49" s="139">
        <v>107582621.03522101</v>
      </c>
      <c r="P49" s="139">
        <v>540040089.43725002</v>
      </c>
      <c r="Q49" s="139">
        <v>250297971.26168686</v>
      </c>
      <c r="R49" s="139">
        <v>122566591.3318042</v>
      </c>
      <c r="S49" s="139">
        <v>24772633206.700001</v>
      </c>
      <c r="T49" s="139">
        <v>6703003889.8400002</v>
      </c>
      <c r="U49" s="139">
        <v>835141292.77037942</v>
      </c>
      <c r="V49" s="139">
        <v>8315736.6606606347</v>
      </c>
      <c r="W49" s="139">
        <v>1670405263.9684341</v>
      </c>
    </row>
    <row r="50" spans="1:23" s="113" customFormat="1">
      <c r="A50" s="138">
        <v>41229</v>
      </c>
      <c r="B50" s="139">
        <v>313316196.80058163</v>
      </c>
      <c r="C50" s="139">
        <v>261701632.56351799</v>
      </c>
      <c r="D50" s="139"/>
      <c r="E50" s="139">
        <v>874835851.25095463</v>
      </c>
      <c r="F50" s="139">
        <v>453794749.24682391</v>
      </c>
      <c r="G50" s="139"/>
      <c r="H50" s="139">
        <v>384791606.58615607</v>
      </c>
      <c r="I50" s="139">
        <v>437109903.04697967</v>
      </c>
      <c r="J50" s="139"/>
      <c r="K50" s="139">
        <v>328998541.72321844</v>
      </c>
      <c r="L50" s="139">
        <v>2077908553.7977502</v>
      </c>
      <c r="M50" s="139">
        <v>195051.44604138899</v>
      </c>
      <c r="N50" s="139">
        <v>916836814.02392757</v>
      </c>
      <c r="O50" s="139">
        <v>106094359.602071</v>
      </c>
      <c r="P50" s="139">
        <v>543276182.25640452</v>
      </c>
      <c r="Q50" s="139">
        <v>249344306.69528687</v>
      </c>
      <c r="R50" s="139">
        <v>120443472.6731642</v>
      </c>
      <c r="S50" s="139">
        <v>24800732854.299999</v>
      </c>
      <c r="T50" s="139">
        <v>6617619496.9700003</v>
      </c>
      <c r="U50" s="139">
        <v>831232222.50614953</v>
      </c>
      <c r="V50" s="139">
        <v>8231844.9878406348</v>
      </c>
      <c r="W50" s="139">
        <v>1649315753.9242544</v>
      </c>
    </row>
    <row r="51" spans="1:23" s="113" customFormat="1">
      <c r="A51" s="138">
        <v>41230</v>
      </c>
      <c r="B51" s="139">
        <v>313290092.34302163</v>
      </c>
      <c r="C51" s="139">
        <v>261679941.913138</v>
      </c>
      <c r="D51" s="139"/>
      <c r="E51" s="139">
        <v>875031771.90994442</v>
      </c>
      <c r="F51" s="139">
        <v>453895469.90586561</v>
      </c>
      <c r="G51" s="139"/>
      <c r="H51" s="139">
        <v>384878144.32386374</v>
      </c>
      <c r="I51" s="139">
        <v>437218563.26624</v>
      </c>
      <c r="J51" s="139"/>
      <c r="K51" s="139">
        <v>329072495.33348691</v>
      </c>
      <c r="L51" s="139">
        <v>2446564190.2451701</v>
      </c>
      <c r="M51" s="139">
        <v>195073.288891217</v>
      </c>
      <c r="N51" s="139">
        <v>916313340.37239766</v>
      </c>
      <c r="O51" s="139">
        <v>106088230.722321</v>
      </c>
      <c r="P51" s="139">
        <v>543368044.58187842</v>
      </c>
      <c r="Q51" s="139">
        <v>248967082.78428689</v>
      </c>
      <c r="R51" s="139">
        <v>120248507.40721419</v>
      </c>
      <c r="S51" s="139">
        <v>24806524625.650002</v>
      </c>
      <c r="T51" s="139">
        <v>6635647101.2700005</v>
      </c>
      <c r="U51" s="139">
        <v>830436897.15876961</v>
      </c>
      <c r="V51" s="139">
        <v>8231485.7898006346</v>
      </c>
      <c r="W51" s="139">
        <v>1648773042.3400242</v>
      </c>
    </row>
    <row r="52" spans="1:23" s="113" customFormat="1">
      <c r="A52" s="138">
        <v>41231</v>
      </c>
      <c r="B52" s="139">
        <v>313266725.77400166</v>
      </c>
      <c r="C52" s="139">
        <v>261659477.86659801</v>
      </c>
      <c r="D52" s="139"/>
      <c r="E52" s="139">
        <v>875227785.99190843</v>
      </c>
      <c r="F52" s="139">
        <v>453996236.60883385</v>
      </c>
      <c r="G52" s="139"/>
      <c r="H52" s="139">
        <v>384964722.57437032</v>
      </c>
      <c r="I52" s="139">
        <v>437327151.70799732</v>
      </c>
      <c r="J52" s="139"/>
      <c r="K52" s="139">
        <v>329146484.94104391</v>
      </c>
      <c r="L52" s="139">
        <v>2447192780.2495093</v>
      </c>
      <c r="M52" s="139">
        <v>195095.120806861</v>
      </c>
      <c r="N52" s="139">
        <v>916243409.24406767</v>
      </c>
      <c r="O52" s="139">
        <v>106079862.50161101</v>
      </c>
      <c r="P52" s="139">
        <v>543459919.81296384</v>
      </c>
      <c r="Q52" s="139">
        <v>248947444.31605691</v>
      </c>
      <c r="R52" s="139">
        <v>120239022.23293421</v>
      </c>
      <c r="S52" s="139">
        <v>24811209403.73</v>
      </c>
      <c r="T52" s="139">
        <v>6637270729.1400003</v>
      </c>
      <c r="U52" s="139">
        <v>830513255.83574951</v>
      </c>
      <c r="V52" s="139">
        <v>8231126.6065206341</v>
      </c>
      <c r="W52" s="139">
        <v>1648657294.8054442</v>
      </c>
    </row>
    <row r="53" spans="1:23" s="113" customFormat="1">
      <c r="A53" s="138">
        <v>41232</v>
      </c>
      <c r="B53" s="139">
        <v>312661488.41763169</v>
      </c>
      <c r="C53" s="139">
        <v>259434274.59088802</v>
      </c>
      <c r="D53" s="139"/>
      <c r="E53" s="139">
        <v>875445640.27701044</v>
      </c>
      <c r="F53" s="139">
        <v>454090776.63278782</v>
      </c>
      <c r="G53" s="139"/>
      <c r="H53" s="139">
        <v>385068243.51125759</v>
      </c>
      <c r="I53" s="139">
        <v>437440698.20866787</v>
      </c>
      <c r="J53" s="139"/>
      <c r="K53" s="139">
        <v>329228568.60371381</v>
      </c>
      <c r="L53" s="139">
        <v>2447826737.512538</v>
      </c>
      <c r="M53" s="139">
        <v>195117.871748998</v>
      </c>
      <c r="N53" s="139">
        <v>912063110.61574793</v>
      </c>
      <c r="O53" s="139">
        <v>105542272.539491</v>
      </c>
      <c r="P53" s="139">
        <v>543527312.10122681</v>
      </c>
      <c r="Q53" s="139">
        <v>247895746.82786688</v>
      </c>
      <c r="R53" s="139">
        <v>119176048.36288419</v>
      </c>
      <c r="S53" s="139">
        <v>25099629277.759998</v>
      </c>
      <c r="T53" s="139">
        <v>6637561816.6899996</v>
      </c>
      <c r="U53" s="139">
        <v>829488656.56586957</v>
      </c>
      <c r="V53" s="139">
        <v>8227280.0413206341</v>
      </c>
      <c r="W53" s="139">
        <v>1633402010.1242442</v>
      </c>
    </row>
    <row r="54" spans="1:23" s="113" customFormat="1">
      <c r="A54" s="138">
        <v>41233</v>
      </c>
      <c r="B54" s="139">
        <v>311693672.7057817</v>
      </c>
      <c r="C54" s="139">
        <v>259232932.09961799</v>
      </c>
      <c r="D54" s="139"/>
      <c r="E54" s="139">
        <v>875692038.3470484</v>
      </c>
      <c r="F54" s="139">
        <v>454254192.21902722</v>
      </c>
      <c r="G54" s="139"/>
      <c r="H54" s="139">
        <v>385169475.78079575</v>
      </c>
      <c r="I54" s="139">
        <v>437573530.8954128</v>
      </c>
      <c r="J54" s="139"/>
      <c r="K54" s="139">
        <v>329321230.51251531</v>
      </c>
      <c r="L54" s="139">
        <v>2448769802.8029799</v>
      </c>
      <c r="M54" s="139">
        <v>195140.621717665</v>
      </c>
      <c r="N54" s="139">
        <v>910492825.30020809</v>
      </c>
      <c r="O54" s="139">
        <v>105543904.676631</v>
      </c>
      <c r="P54" s="139">
        <v>543651545.69199526</v>
      </c>
      <c r="Q54" s="139">
        <v>246002169.24837691</v>
      </c>
      <c r="R54" s="139">
        <v>117949881.6993442</v>
      </c>
      <c r="S54" s="139">
        <v>25469365921.959999</v>
      </c>
      <c r="T54" s="139">
        <v>6436441322.7600002</v>
      </c>
      <c r="U54" s="139">
        <v>832837550.35810959</v>
      </c>
      <c r="V54" s="139">
        <v>8226766.2572206343</v>
      </c>
      <c r="W54" s="139">
        <v>1630667401.3158743</v>
      </c>
    </row>
    <row r="55" spans="1:23" s="113" customFormat="1">
      <c r="A55" s="138">
        <v>41234</v>
      </c>
      <c r="B55" s="139">
        <v>312728664.21006179</v>
      </c>
      <c r="C55" s="139">
        <v>261022125.63161799</v>
      </c>
      <c r="D55" s="139"/>
      <c r="E55" s="139">
        <v>875844925.47821689</v>
      </c>
      <c r="F55" s="139">
        <v>454311277.43886864</v>
      </c>
      <c r="G55" s="139"/>
      <c r="H55" s="139">
        <v>385248467.45391786</v>
      </c>
      <c r="I55" s="139">
        <v>437647937.87830275</v>
      </c>
      <c r="J55" s="139"/>
      <c r="K55" s="139">
        <v>329379235.92239743</v>
      </c>
      <c r="L55" s="139">
        <v>2700740189.4064565</v>
      </c>
      <c r="M55" s="139">
        <v>195163.37071290801</v>
      </c>
      <c r="N55" s="139">
        <v>918362897.17152822</v>
      </c>
      <c r="O55" s="139">
        <v>102977539.14243104</v>
      </c>
      <c r="P55" s="139">
        <v>549939452.95107007</v>
      </c>
      <c r="Q55" s="139">
        <v>245842116.15892696</v>
      </c>
      <c r="R55" s="139">
        <v>118699702.6272942</v>
      </c>
      <c r="S55" s="139">
        <v>25643046174.150002</v>
      </c>
      <c r="T55" s="139">
        <v>6458236705.8699999</v>
      </c>
      <c r="U55" s="139">
        <v>844252236.41143978</v>
      </c>
      <c r="V55" s="139">
        <v>8293127.5259006387</v>
      </c>
      <c r="W55" s="139">
        <v>1641308235.8928447</v>
      </c>
    </row>
    <row r="56" spans="1:23" s="113" customFormat="1">
      <c r="A56" s="138">
        <v>41235</v>
      </c>
      <c r="B56" s="139">
        <v>314087420.51985186</v>
      </c>
      <c r="C56" s="139">
        <v>261665237.15902802</v>
      </c>
      <c r="D56" s="139"/>
      <c r="E56" s="139">
        <v>876041081.03197193</v>
      </c>
      <c r="F56" s="139">
        <v>454405984.87923735</v>
      </c>
      <c r="G56" s="139"/>
      <c r="H56" s="139">
        <v>385329518.38498235</v>
      </c>
      <c r="I56" s="139">
        <v>437745146.59486699</v>
      </c>
      <c r="J56" s="139"/>
      <c r="K56" s="139">
        <v>329453277.67942524</v>
      </c>
      <c r="L56" s="139">
        <v>2696776185.6522369</v>
      </c>
      <c r="M56" s="139">
        <v>195186.11873476801</v>
      </c>
      <c r="N56" s="139">
        <v>920084014.73217821</v>
      </c>
      <c r="O56" s="139">
        <v>103118990.29427105</v>
      </c>
      <c r="P56" s="139">
        <v>549690339.47054815</v>
      </c>
      <c r="Q56" s="139">
        <v>246185726.72065702</v>
      </c>
      <c r="R56" s="139">
        <v>119072942.36457419</v>
      </c>
      <c r="S56" s="139">
        <v>25907800026.810001</v>
      </c>
      <c r="T56" s="139">
        <v>6529822283.75</v>
      </c>
      <c r="U56" s="139">
        <v>835058711.99226987</v>
      </c>
      <c r="V56" s="139">
        <v>8309113.5576006388</v>
      </c>
      <c r="W56" s="139">
        <v>1645979745.4009449</v>
      </c>
    </row>
    <row r="57" spans="1:23" s="113" customFormat="1">
      <c r="A57" s="138">
        <v>41236</v>
      </c>
      <c r="B57" s="139">
        <v>313932551.47614187</v>
      </c>
      <c r="C57" s="139">
        <v>264047821.24326804</v>
      </c>
      <c r="D57" s="139"/>
      <c r="E57" s="139">
        <v>876089714.27248502</v>
      </c>
      <c r="F57" s="139">
        <v>454309549.67381245</v>
      </c>
      <c r="G57" s="139"/>
      <c r="H57" s="139">
        <v>385407114.67345399</v>
      </c>
      <c r="I57" s="139">
        <v>437750845.9458167</v>
      </c>
      <c r="J57" s="139"/>
      <c r="K57" s="139">
        <v>329472665.33333606</v>
      </c>
      <c r="L57" s="139">
        <v>2697594598.7045293</v>
      </c>
      <c r="M57" s="139">
        <v>195208.535797405</v>
      </c>
      <c r="N57" s="139">
        <v>924318277.61076844</v>
      </c>
      <c r="O57" s="139">
        <v>102189582.63968104</v>
      </c>
      <c r="P57" s="139">
        <v>553383724.26759052</v>
      </c>
      <c r="Q57" s="139">
        <v>246944650.69045702</v>
      </c>
      <c r="R57" s="139">
        <v>118873601.3882342</v>
      </c>
      <c r="S57" s="139">
        <v>26604143372.389999</v>
      </c>
      <c r="T57" s="139">
        <v>6552285482.3199997</v>
      </c>
      <c r="U57" s="139">
        <v>837989247.79752982</v>
      </c>
      <c r="V57" s="139">
        <v>8313506.3687606407</v>
      </c>
      <c r="W57" s="139">
        <v>1649991225.0852053</v>
      </c>
    </row>
    <row r="58" spans="1:23" s="113" customFormat="1">
      <c r="A58" s="138">
        <v>41237</v>
      </c>
      <c r="B58" s="139">
        <v>313862113.15313196</v>
      </c>
      <c r="C58" s="139">
        <v>263960585.18084806</v>
      </c>
      <c r="D58" s="139"/>
      <c r="E58" s="139">
        <v>876287202.45193386</v>
      </c>
      <c r="F58" s="139">
        <v>454411428.31926757</v>
      </c>
      <c r="G58" s="139"/>
      <c r="H58" s="139">
        <v>385493816.09438711</v>
      </c>
      <c r="I58" s="139">
        <v>437848703.98866171</v>
      </c>
      <c r="J58" s="139"/>
      <c r="K58" s="139">
        <v>329547210.89301217</v>
      </c>
      <c r="L58" s="139">
        <v>2748514016.4476161</v>
      </c>
      <c r="M58" s="139">
        <v>195230.95190086099</v>
      </c>
      <c r="N58" s="139">
        <v>924108806.79508877</v>
      </c>
      <c r="O58" s="139">
        <v>101985534.05973105</v>
      </c>
      <c r="P58" s="139">
        <v>553443690.49872804</v>
      </c>
      <c r="Q58" s="139">
        <v>246653922.96703702</v>
      </c>
      <c r="R58" s="139">
        <v>118785335.2714442</v>
      </c>
      <c r="S58" s="139">
        <v>26611747047.610001</v>
      </c>
      <c r="T58" s="139">
        <v>6933595951.6400003</v>
      </c>
      <c r="U58" s="139">
        <v>840638004.75287974</v>
      </c>
      <c r="V58" s="139">
        <v>8320643.2866206402</v>
      </c>
      <c r="W58" s="139">
        <v>1649918529.2192454</v>
      </c>
    </row>
    <row r="59" spans="1:23" s="113" customFormat="1">
      <c r="A59" s="138">
        <v>41238</v>
      </c>
      <c r="B59" s="139">
        <v>313838685.07321197</v>
      </c>
      <c r="C59" s="139">
        <v>263939942.78546804</v>
      </c>
      <c r="D59" s="139"/>
      <c r="E59" s="139">
        <v>876484781.55006921</v>
      </c>
      <c r="F59" s="139">
        <v>454513350.59548312</v>
      </c>
      <c r="G59" s="139"/>
      <c r="H59" s="139">
        <v>385580557.87767106</v>
      </c>
      <c r="I59" s="139">
        <v>437946605.90328187</v>
      </c>
      <c r="J59" s="139"/>
      <c r="K59" s="139">
        <v>329621790.46836054</v>
      </c>
      <c r="L59" s="139">
        <v>2749233632.0512962</v>
      </c>
      <c r="M59" s="139">
        <v>195253.35704560301</v>
      </c>
      <c r="N59" s="139">
        <v>924040562.05785882</v>
      </c>
      <c r="O59" s="139">
        <v>101977556.06996104</v>
      </c>
      <c r="P59" s="139">
        <v>553539323.2595799</v>
      </c>
      <c r="Q59" s="139">
        <v>246634466.95289701</v>
      </c>
      <c r="R59" s="139">
        <v>118775965.5077942</v>
      </c>
      <c r="S59" s="139">
        <v>26616906131.259998</v>
      </c>
      <c r="T59" s="139">
        <v>6935288886.3400002</v>
      </c>
      <c r="U59" s="139">
        <v>840714578.24816978</v>
      </c>
      <c r="V59" s="139">
        <v>8320280.2194006406</v>
      </c>
      <c r="W59" s="139">
        <v>1649802618.7438653</v>
      </c>
    </row>
    <row r="60" spans="1:23" s="113" customFormat="1">
      <c r="A60" s="138">
        <v>41239</v>
      </c>
      <c r="B60" s="139">
        <v>315827359.520392</v>
      </c>
      <c r="C60" s="139">
        <v>269572401.90533805</v>
      </c>
      <c r="D60" s="139"/>
      <c r="E60" s="139">
        <v>876643554.9632082</v>
      </c>
      <c r="F60" s="139">
        <v>454597064.13234621</v>
      </c>
      <c r="G60" s="139"/>
      <c r="H60" s="139">
        <v>385670749.19385517</v>
      </c>
      <c r="I60" s="139">
        <v>438021970.87142241</v>
      </c>
      <c r="J60" s="139"/>
      <c r="K60" s="139">
        <v>329680636.43248671</v>
      </c>
      <c r="L60" s="139">
        <v>2749954012.5029974</v>
      </c>
      <c r="M60" s="139">
        <v>195275.69123467</v>
      </c>
      <c r="N60" s="139">
        <v>930682701.90446877</v>
      </c>
      <c r="O60" s="139">
        <v>102163833.62018104</v>
      </c>
      <c r="P60" s="139">
        <v>554003436.67890751</v>
      </c>
      <c r="Q60" s="139">
        <v>249251456.85512713</v>
      </c>
      <c r="R60" s="139">
        <v>119203255.2750842</v>
      </c>
      <c r="S60" s="139">
        <v>28001103228.810001</v>
      </c>
      <c r="T60" s="139">
        <v>6935681907.0600004</v>
      </c>
      <c r="U60" s="139">
        <v>842526547.64970982</v>
      </c>
      <c r="V60" s="139">
        <v>8333543.867080641</v>
      </c>
      <c r="W60" s="139">
        <v>1664333635.4421856</v>
      </c>
    </row>
    <row r="61" spans="1:23" s="113" customFormat="1">
      <c r="A61" s="138">
        <v>41240</v>
      </c>
      <c r="B61" s="139">
        <v>320894496.73426205</v>
      </c>
      <c r="C61" s="139">
        <v>270279264.8145681</v>
      </c>
      <c r="D61" s="139"/>
      <c r="E61" s="139">
        <v>876814398.76828122</v>
      </c>
      <c r="F61" s="139">
        <v>454668865.73249233</v>
      </c>
      <c r="G61" s="139"/>
      <c r="H61" s="139">
        <v>385749047.535523</v>
      </c>
      <c r="I61" s="139">
        <v>438103100.04729086</v>
      </c>
      <c r="J61" s="139"/>
      <c r="K61" s="139">
        <v>329745333.28936106</v>
      </c>
      <c r="L61" s="139">
        <v>2679100828.2552648</v>
      </c>
      <c r="M61" s="139">
        <v>195297.73448051</v>
      </c>
      <c r="N61" s="139">
        <v>938557899.59875882</v>
      </c>
      <c r="O61" s="139">
        <v>103411971.61853105</v>
      </c>
      <c r="P61" s="139">
        <v>554348303.08096194</v>
      </c>
      <c r="Q61" s="139">
        <v>250004459.69345716</v>
      </c>
      <c r="R61" s="139">
        <v>120464966.4264342</v>
      </c>
      <c r="S61" s="139">
        <v>27497690182.560001</v>
      </c>
      <c r="T61" s="139">
        <v>6924274057.0100002</v>
      </c>
      <c r="U61" s="139">
        <v>832805699.10757983</v>
      </c>
      <c r="V61" s="139">
        <v>8468548.2265206426</v>
      </c>
      <c r="W61" s="139">
        <v>1683862943.2698562</v>
      </c>
    </row>
    <row r="62" spans="1:23" s="113" customFormat="1">
      <c r="A62" s="138">
        <v>41241</v>
      </c>
      <c r="B62" s="139">
        <v>320852457.95797205</v>
      </c>
      <c r="C62" s="139">
        <v>270331480.9210881</v>
      </c>
      <c r="D62" s="139"/>
      <c r="E62" s="139">
        <v>877012789.99981582</v>
      </c>
      <c r="F62" s="139">
        <v>454771139.73243523</v>
      </c>
      <c r="G62" s="139"/>
      <c r="H62" s="139">
        <v>385835971.98904139</v>
      </c>
      <c r="I62" s="139">
        <v>438201380.99389607</v>
      </c>
      <c r="J62" s="139"/>
      <c r="K62" s="139">
        <v>329820228.1610437</v>
      </c>
      <c r="L62" s="139">
        <v>2732702724.7923789</v>
      </c>
      <c r="M62" s="139">
        <v>195319.77678316401</v>
      </c>
      <c r="N62" s="139">
        <v>938367044.11168885</v>
      </c>
      <c r="O62" s="139">
        <v>103394986.05340105</v>
      </c>
      <c r="P62" s="139">
        <v>554447802.77083898</v>
      </c>
      <c r="Q62" s="139">
        <v>248410171.39036721</v>
      </c>
      <c r="R62" s="139">
        <v>120348534.48091421</v>
      </c>
      <c r="S62" s="139">
        <v>27503746148.09</v>
      </c>
      <c r="T62" s="139">
        <v>6918151284.1599998</v>
      </c>
      <c r="U62" s="139">
        <v>832113898.43312001</v>
      </c>
      <c r="V62" s="139">
        <v>8468178.7011406422</v>
      </c>
      <c r="W62" s="139">
        <v>1681019089.5335164</v>
      </c>
    </row>
    <row r="63" spans="1:23" s="113" customFormat="1">
      <c r="A63" s="138">
        <v>41242</v>
      </c>
      <c r="B63" s="139">
        <v>325374031.97661203</v>
      </c>
      <c r="C63" s="139">
        <v>273235141.27747816</v>
      </c>
      <c r="D63" s="139"/>
      <c r="E63" s="139">
        <v>877238050.3141979</v>
      </c>
      <c r="F63" s="139">
        <v>454861454.00494152</v>
      </c>
      <c r="G63" s="139"/>
      <c r="H63" s="139">
        <v>385952038.83456784</v>
      </c>
      <c r="I63" s="139">
        <v>438316497.74511254</v>
      </c>
      <c r="J63" s="139"/>
      <c r="K63" s="139">
        <v>329905074.14027125</v>
      </c>
      <c r="L63" s="139">
        <v>2733428624.8667808</v>
      </c>
      <c r="M63" s="139">
        <v>195341.80814309901</v>
      </c>
      <c r="N63" s="139">
        <v>951600231.17191875</v>
      </c>
      <c r="O63" s="139">
        <v>106071928.92958105</v>
      </c>
      <c r="P63" s="139">
        <v>554416481.51699328</v>
      </c>
      <c r="Q63" s="139">
        <v>249261751.98101726</v>
      </c>
      <c r="R63" s="139">
        <v>122379685.8895742</v>
      </c>
      <c r="S63" s="139">
        <v>26606083148.860001</v>
      </c>
      <c r="T63" s="139">
        <v>6918969131.21</v>
      </c>
      <c r="U63" s="139">
        <v>834112669.74440002</v>
      </c>
      <c r="V63" s="139">
        <v>8610938.1488006469</v>
      </c>
      <c r="W63" s="139">
        <v>1706369722.7353265</v>
      </c>
    </row>
    <row r="64" spans="1:23" s="113" customFormat="1">
      <c r="A64" s="138">
        <v>41243</v>
      </c>
      <c r="B64" s="139">
        <v>328526968.38565207</v>
      </c>
      <c r="C64" s="139">
        <v>276551898.72462827</v>
      </c>
      <c r="D64" s="139"/>
      <c r="E64" s="139">
        <v>877476235.52601683</v>
      </c>
      <c r="F64" s="139">
        <v>455005706.98223352</v>
      </c>
      <c r="G64" s="139"/>
      <c r="H64" s="139">
        <v>386061584.30996925</v>
      </c>
      <c r="I64" s="139">
        <v>438454178.03912216</v>
      </c>
      <c r="J64" s="139"/>
      <c r="K64" s="139">
        <v>329999679.31030613</v>
      </c>
      <c r="L64" s="139">
        <v>2836265036.2441139</v>
      </c>
      <c r="M64" s="139">
        <v>196362.82581342501</v>
      </c>
      <c r="N64" s="139">
        <v>960243255.44940877</v>
      </c>
      <c r="O64" s="139">
        <v>107542422.84496105</v>
      </c>
      <c r="P64" s="139">
        <v>555219205.51714337</v>
      </c>
      <c r="Q64" s="139">
        <v>249538904.60909727</v>
      </c>
      <c r="R64" s="139">
        <v>122382474.83191419</v>
      </c>
      <c r="S64" s="139">
        <v>27333852723.950001</v>
      </c>
      <c r="T64" s="139">
        <v>6313763059.6300001</v>
      </c>
      <c r="U64" s="139">
        <v>835809670.77473021</v>
      </c>
      <c r="V64" s="139">
        <v>8683701.306120649</v>
      </c>
      <c r="W64" s="139">
        <v>1727774803.483707</v>
      </c>
    </row>
    <row r="65" spans="1:23" s="113" customFormat="1">
      <c r="A65" s="138">
        <v>41244</v>
      </c>
      <c r="B65" s="139">
        <v>328425254.03904212</v>
      </c>
      <c r="C65" s="139">
        <v>276894576.8119483</v>
      </c>
      <c r="D65" s="139"/>
      <c r="E65" s="139">
        <v>877674334.17509902</v>
      </c>
      <c r="F65" s="139">
        <v>455107973.41934317</v>
      </c>
      <c r="G65" s="139"/>
      <c r="H65" s="139">
        <v>386148108.65831721</v>
      </c>
      <c r="I65" s="139">
        <v>438552172.3946538</v>
      </c>
      <c r="J65" s="139"/>
      <c r="K65" s="139">
        <v>330074424.90555829</v>
      </c>
      <c r="L65" s="139">
        <v>3181538862.6952324</v>
      </c>
      <c r="M65" s="139">
        <v>196383.852584017</v>
      </c>
      <c r="N65" s="139">
        <v>959298091.89591873</v>
      </c>
      <c r="O65" s="139">
        <v>107226593.12406105</v>
      </c>
      <c r="P65" s="139">
        <v>555612426.13040602</v>
      </c>
      <c r="Q65" s="139">
        <v>248301994.91843727</v>
      </c>
      <c r="R65" s="139">
        <v>121763884.93486418</v>
      </c>
      <c r="S65" s="139">
        <v>27340037535.66</v>
      </c>
      <c r="T65" s="139">
        <v>6503392749.6400003</v>
      </c>
      <c r="U65" s="139">
        <v>847284353.59786034</v>
      </c>
      <c r="V65" s="139">
        <v>8490856.418760648</v>
      </c>
      <c r="W65" s="139">
        <v>1726630549.7110472</v>
      </c>
    </row>
    <row r="66" spans="1:23" s="113" customFormat="1">
      <c r="A66" s="138">
        <v>41245</v>
      </c>
      <c r="B66" s="139">
        <v>328400500.28359216</v>
      </c>
      <c r="C66" s="139">
        <v>276872922.9411183</v>
      </c>
      <c r="D66" s="139"/>
      <c r="E66" s="139">
        <v>877872523.73119521</v>
      </c>
      <c r="F66" s="139">
        <v>455210288.29613769</v>
      </c>
      <c r="G66" s="139"/>
      <c r="H66" s="139">
        <v>386234970.35868764</v>
      </c>
      <c r="I66" s="139">
        <v>438650212.37158227</v>
      </c>
      <c r="J66" s="139"/>
      <c r="K66" s="139">
        <v>330149201.72594225</v>
      </c>
      <c r="L66" s="139">
        <v>3182348854.3112984</v>
      </c>
      <c r="M66" s="139">
        <v>196404.868455344</v>
      </c>
      <c r="N66" s="139">
        <v>959223084.90112889</v>
      </c>
      <c r="O66" s="139">
        <v>107218135.10885105</v>
      </c>
      <c r="P66" s="139">
        <v>555707192.09088039</v>
      </c>
      <c r="Q66" s="139">
        <v>248282408.90665731</v>
      </c>
      <c r="R66" s="139">
        <v>121754280.22833419</v>
      </c>
      <c r="S66" s="139">
        <v>27345158300.619999</v>
      </c>
      <c r="T66" s="139">
        <v>6504872405.8800001</v>
      </c>
      <c r="U66" s="139">
        <v>847354876.3471005</v>
      </c>
      <c r="V66" s="139">
        <v>8490485.9266206492</v>
      </c>
      <c r="W66" s="139">
        <v>1726501858.9768572</v>
      </c>
    </row>
    <row r="67" spans="1:23" s="113" customFormat="1">
      <c r="A67" s="138">
        <v>41246</v>
      </c>
      <c r="B67" s="139">
        <v>329506206.09316218</v>
      </c>
      <c r="C67" s="139">
        <v>280230073.86291826</v>
      </c>
      <c r="D67" s="139"/>
      <c r="E67" s="139">
        <v>878122610.73212039</v>
      </c>
      <c r="F67" s="139">
        <v>455324455.80014408</v>
      </c>
      <c r="G67" s="139"/>
      <c r="H67" s="139">
        <v>386321875.03096259</v>
      </c>
      <c r="I67" s="139">
        <v>438781032.76009834</v>
      </c>
      <c r="J67" s="139"/>
      <c r="K67" s="139">
        <v>330243181.50884694</v>
      </c>
      <c r="L67" s="139">
        <v>3183170583.2893667</v>
      </c>
      <c r="M67" s="139">
        <v>196426.553398777</v>
      </c>
      <c r="N67" s="139">
        <v>962147804.19852912</v>
      </c>
      <c r="O67" s="139">
        <v>107346820.33406104</v>
      </c>
      <c r="P67" s="139">
        <v>555915905.08473325</v>
      </c>
      <c r="Q67" s="139">
        <v>249541872.16521731</v>
      </c>
      <c r="R67" s="139">
        <v>122700460.6674542</v>
      </c>
      <c r="S67" s="139">
        <v>28731159065.43</v>
      </c>
      <c r="T67" s="139">
        <v>6505283906.1899996</v>
      </c>
      <c r="U67" s="139">
        <v>848416828.41596091</v>
      </c>
      <c r="V67" s="139">
        <v>8476713.7804806512</v>
      </c>
      <c r="W67" s="139">
        <v>1740740894.1258674</v>
      </c>
    </row>
    <row r="68" spans="1:23" s="113" customFormat="1">
      <c r="A68" s="138">
        <v>41247</v>
      </c>
      <c r="B68" s="139">
        <v>331095967.07959217</v>
      </c>
      <c r="C68" s="139">
        <v>281309817.21001834</v>
      </c>
      <c r="D68" s="139"/>
      <c r="E68" s="139">
        <v>878333374.91560853</v>
      </c>
      <c r="F68" s="139">
        <v>455432690.23761743</v>
      </c>
      <c r="G68" s="139"/>
      <c r="H68" s="139">
        <v>386417949.00002074</v>
      </c>
      <c r="I68" s="139">
        <v>438887088.41805059</v>
      </c>
      <c r="J68" s="139"/>
      <c r="K68" s="139">
        <v>330322607.92414474</v>
      </c>
      <c r="L68" s="139">
        <v>3184010276.4341326</v>
      </c>
      <c r="M68" s="139">
        <v>196449.20737285001</v>
      </c>
      <c r="N68" s="139">
        <v>966391992.02965915</v>
      </c>
      <c r="O68" s="139">
        <v>110452058.78713104</v>
      </c>
      <c r="P68" s="139">
        <v>557068054.55549037</v>
      </c>
      <c r="Q68" s="139">
        <v>249314755.07491729</v>
      </c>
      <c r="R68" s="139">
        <v>122581079.7078642</v>
      </c>
      <c r="S68" s="139">
        <v>28479264404.380001</v>
      </c>
      <c r="T68" s="139">
        <v>6582871697.4300003</v>
      </c>
      <c r="U68" s="139">
        <v>853079704.88383114</v>
      </c>
      <c r="V68" s="139">
        <v>8472198.9098806549</v>
      </c>
      <c r="W68" s="139">
        <v>1740317910.3680074</v>
      </c>
    </row>
    <row r="69" spans="1:23" s="113" customFormat="1">
      <c r="A69" s="138">
        <v>41248</v>
      </c>
      <c r="B69" s="139">
        <v>331731734.49489224</v>
      </c>
      <c r="C69" s="139">
        <v>280885082.15715837</v>
      </c>
      <c r="D69" s="139"/>
      <c r="E69" s="139">
        <v>878499461.32406473</v>
      </c>
      <c r="F69" s="139">
        <v>455494169.88665313</v>
      </c>
      <c r="G69" s="139"/>
      <c r="H69" s="139">
        <v>386498752.27769971</v>
      </c>
      <c r="I69" s="139">
        <v>438964827.98301739</v>
      </c>
      <c r="J69" s="139"/>
      <c r="K69" s="139">
        <v>330385508.5971117</v>
      </c>
      <c r="L69" s="139">
        <v>3319695002.6345768</v>
      </c>
      <c r="M69" s="139">
        <v>196471.870377176</v>
      </c>
      <c r="N69" s="139">
        <v>966427893.87492919</v>
      </c>
      <c r="O69" s="139">
        <v>110914796.19888104</v>
      </c>
      <c r="P69" s="139">
        <v>557097916.27994633</v>
      </c>
      <c r="Q69" s="139">
        <v>248548825.7547673</v>
      </c>
      <c r="R69" s="139">
        <v>122569438.80942421</v>
      </c>
      <c r="S69" s="139">
        <v>27937336650.860001</v>
      </c>
      <c r="T69" s="139">
        <v>6545103559.5900002</v>
      </c>
      <c r="U69" s="139">
        <v>854570662.92322123</v>
      </c>
      <c r="V69" s="139">
        <v>8476867.6074206568</v>
      </c>
      <c r="W69" s="139">
        <v>1747792986.0496178</v>
      </c>
    </row>
    <row r="70" spans="1:23" s="113" customFormat="1">
      <c r="A70" s="138">
        <v>41249</v>
      </c>
      <c r="B70" s="139">
        <v>333353496.51976222</v>
      </c>
      <c r="C70" s="139">
        <v>281483608.89790839</v>
      </c>
      <c r="D70" s="139"/>
      <c r="E70" s="139">
        <v>878672506.72842324</v>
      </c>
      <c r="F70" s="139">
        <v>455579344.58233315</v>
      </c>
      <c r="G70" s="139"/>
      <c r="H70" s="139">
        <v>386586234.18570191</v>
      </c>
      <c r="I70" s="139">
        <v>439048762.28802699</v>
      </c>
      <c r="J70" s="139"/>
      <c r="K70" s="139">
        <v>330451631.84891874</v>
      </c>
      <c r="L70" s="139">
        <v>3441555998.6021843</v>
      </c>
      <c r="M70" s="139">
        <v>196494.552410943</v>
      </c>
      <c r="N70" s="139">
        <v>972281805.40369928</v>
      </c>
      <c r="O70" s="139">
        <v>112401356.51131105</v>
      </c>
      <c r="P70" s="139">
        <v>562115919.75826144</v>
      </c>
      <c r="Q70" s="139">
        <v>248775381.21501744</v>
      </c>
      <c r="R70" s="139">
        <v>123962636.09824423</v>
      </c>
      <c r="S70" s="139">
        <v>29359012208.66</v>
      </c>
      <c r="T70" s="139">
        <v>7076465108.4399996</v>
      </c>
      <c r="U70" s="139">
        <v>855639592.40780139</v>
      </c>
      <c r="V70" s="139">
        <v>8475178.3143806569</v>
      </c>
      <c r="W70" s="139">
        <v>1759798634.2223375</v>
      </c>
    </row>
    <row r="71" spans="1:23" s="113" customFormat="1">
      <c r="A71" s="138">
        <v>41250</v>
      </c>
      <c r="B71" s="139">
        <v>331941709.92206234</v>
      </c>
      <c r="C71" s="139">
        <v>273898176.46584839</v>
      </c>
      <c r="D71" s="139"/>
      <c r="E71" s="139">
        <v>878839836.31434369</v>
      </c>
      <c r="F71" s="139">
        <v>455653142.45582694</v>
      </c>
      <c r="G71" s="139"/>
      <c r="H71" s="139">
        <v>386673696.71408033</v>
      </c>
      <c r="I71" s="139">
        <v>439127074.4884823</v>
      </c>
      <c r="J71" s="139"/>
      <c r="K71" s="139">
        <v>330514993.24713272</v>
      </c>
      <c r="L71" s="139">
        <v>3499076896.1321149</v>
      </c>
      <c r="M71" s="139">
        <v>196516.23351697699</v>
      </c>
      <c r="N71" s="139">
        <v>965561175.96493948</v>
      </c>
      <c r="O71" s="139">
        <v>111630792.20676105</v>
      </c>
      <c r="P71" s="139">
        <v>562536878.21976829</v>
      </c>
      <c r="Q71" s="139">
        <v>247808024.69613746</v>
      </c>
      <c r="R71" s="139">
        <v>123383498.15920424</v>
      </c>
      <c r="S71" s="139">
        <v>31055211874.299999</v>
      </c>
      <c r="T71" s="139">
        <v>8039516278.7700005</v>
      </c>
      <c r="U71" s="139">
        <v>847585055.61335135</v>
      </c>
      <c r="V71" s="139">
        <v>8414561.4925006591</v>
      </c>
      <c r="W71" s="139">
        <v>1748181795.0248375</v>
      </c>
    </row>
    <row r="72" spans="1:23" s="113" customFormat="1">
      <c r="A72" s="138">
        <v>41251</v>
      </c>
      <c r="B72" s="139">
        <v>331840539.49847233</v>
      </c>
      <c r="C72" s="139">
        <v>274132295.19469839</v>
      </c>
      <c r="D72" s="139"/>
      <c r="E72" s="139">
        <v>879038792.32517838</v>
      </c>
      <c r="F72" s="139">
        <v>455756064.22734278</v>
      </c>
      <c r="G72" s="139"/>
      <c r="H72" s="139">
        <v>386761156.11284369</v>
      </c>
      <c r="I72" s="139">
        <v>439225475.29934597</v>
      </c>
      <c r="J72" s="139"/>
      <c r="K72" s="139">
        <v>330590053.65970141</v>
      </c>
      <c r="L72" s="139">
        <v>3611273484.7876387</v>
      </c>
      <c r="M72" s="139">
        <v>196537.91369531999</v>
      </c>
      <c r="N72" s="139">
        <v>965226183.6574297</v>
      </c>
      <c r="O72" s="139">
        <v>111754986.10488105</v>
      </c>
      <c r="P72" s="139">
        <v>567841800.45315504</v>
      </c>
      <c r="Q72" s="139">
        <v>246825523.29847744</v>
      </c>
      <c r="R72" s="139">
        <v>123189602.91368425</v>
      </c>
      <c r="S72" s="139">
        <v>31062445786.790001</v>
      </c>
      <c r="T72" s="139">
        <v>8184492277.0299997</v>
      </c>
      <c r="U72" s="139">
        <v>847667128.73968148</v>
      </c>
      <c r="V72" s="139">
        <v>8373691.3402606621</v>
      </c>
      <c r="W72" s="139">
        <v>1747619861.647568</v>
      </c>
    </row>
    <row r="73" spans="1:23" s="113" customFormat="1">
      <c r="A73" s="138">
        <v>41252</v>
      </c>
      <c r="B73" s="139">
        <v>331816223.43368232</v>
      </c>
      <c r="C73" s="139">
        <v>274110857.33943844</v>
      </c>
      <c r="D73" s="139"/>
      <c r="E73" s="139">
        <v>879237836.74068522</v>
      </c>
      <c r="F73" s="139">
        <v>455859032.13675451</v>
      </c>
      <c r="G73" s="139"/>
      <c r="H73" s="139">
        <v>386848615.25199258</v>
      </c>
      <c r="I73" s="139">
        <v>439323922.3604911</v>
      </c>
      <c r="J73" s="139"/>
      <c r="K73" s="139">
        <v>330665148.07653171</v>
      </c>
      <c r="L73" s="139">
        <v>3612192176.5912399</v>
      </c>
      <c r="M73" s="139">
        <v>196559.59294601099</v>
      </c>
      <c r="N73" s="139">
        <v>965149969.7078799</v>
      </c>
      <c r="O73" s="139">
        <v>111746170.89511105</v>
      </c>
      <c r="P73" s="139">
        <v>567938366.62510908</v>
      </c>
      <c r="Q73" s="139">
        <v>246806053.75107744</v>
      </c>
      <c r="R73" s="139">
        <v>123179885.74700424</v>
      </c>
      <c r="S73" s="139">
        <v>31068775744.650002</v>
      </c>
      <c r="T73" s="139">
        <v>8186467693.21</v>
      </c>
      <c r="U73" s="139">
        <v>847743306.42252171</v>
      </c>
      <c r="V73" s="139">
        <v>8373325.9530206621</v>
      </c>
      <c r="W73" s="139">
        <v>1747487762.9375279</v>
      </c>
    </row>
    <row r="74" spans="1:23" s="113" customFormat="1">
      <c r="A74" s="138">
        <v>41253</v>
      </c>
      <c r="B74" s="139">
        <v>331670683.66524231</v>
      </c>
      <c r="C74" s="139">
        <v>273766254.04641843</v>
      </c>
      <c r="D74" s="139"/>
      <c r="E74" s="139">
        <v>879290999.34054089</v>
      </c>
      <c r="F74" s="139">
        <v>455916411.87896127</v>
      </c>
      <c r="G74" s="139"/>
      <c r="H74" s="139">
        <v>386936097.01146501</v>
      </c>
      <c r="I74" s="139">
        <v>439328866.04809201</v>
      </c>
      <c r="J74" s="139"/>
      <c r="K74" s="139">
        <v>330686331.00532651</v>
      </c>
      <c r="L74" s="139">
        <v>3613174478.6572618</v>
      </c>
      <c r="M74" s="139">
        <v>196582.27122630301</v>
      </c>
      <c r="N74" s="139">
        <v>965600662.33808005</v>
      </c>
      <c r="O74" s="139">
        <v>112366482.18739106</v>
      </c>
      <c r="P74" s="139">
        <v>567946158.17011821</v>
      </c>
      <c r="Q74" s="139">
        <v>246683720.55336747</v>
      </c>
      <c r="R74" s="139">
        <v>123167854.08037424</v>
      </c>
      <c r="S74" s="139">
        <v>29759031736.349998</v>
      </c>
      <c r="T74" s="139">
        <v>8186942093.6199999</v>
      </c>
      <c r="U74" s="139">
        <v>848108433.45269191</v>
      </c>
      <c r="V74" s="139">
        <v>8375073.8439606624</v>
      </c>
      <c r="W74" s="139">
        <v>1747442253.4023583</v>
      </c>
    </row>
    <row r="75" spans="1:23" s="113" customFormat="1">
      <c r="A75" s="138">
        <v>41254</v>
      </c>
      <c r="B75" s="139">
        <v>329712435.13894236</v>
      </c>
      <c r="C75" s="139">
        <v>272767994.82025844</v>
      </c>
      <c r="D75" s="139"/>
      <c r="E75" s="139">
        <v>879419270.56896794</v>
      </c>
      <c r="F75" s="139">
        <v>455945896.88038713</v>
      </c>
      <c r="G75" s="139"/>
      <c r="H75" s="139">
        <v>387023572.64127779</v>
      </c>
      <c r="I75" s="139">
        <v>439381627.47114074</v>
      </c>
      <c r="J75" s="139"/>
      <c r="K75" s="139">
        <v>330735288.02999222</v>
      </c>
      <c r="L75" s="139">
        <v>3878558136.2024422</v>
      </c>
      <c r="M75" s="139">
        <v>196604.94853623799</v>
      </c>
      <c r="N75" s="139">
        <v>960058280.16922998</v>
      </c>
      <c r="O75" s="139">
        <v>112157030.2940211</v>
      </c>
      <c r="P75" s="139">
        <v>568050429.84146452</v>
      </c>
      <c r="Q75" s="139">
        <v>245567979.66334751</v>
      </c>
      <c r="R75" s="139">
        <v>122463065.66095424</v>
      </c>
      <c r="S75" s="139">
        <v>28385225369.990002</v>
      </c>
      <c r="T75" s="139">
        <v>8123634303.8100004</v>
      </c>
      <c r="U75" s="139">
        <v>846692066.62807202</v>
      </c>
      <c r="V75" s="139">
        <v>8251782.6517806621</v>
      </c>
      <c r="W75" s="139">
        <v>1738126019.7169285</v>
      </c>
    </row>
    <row r="76" spans="1:23" s="113" customFormat="1">
      <c r="A76" s="138">
        <v>41255</v>
      </c>
      <c r="B76" s="139">
        <v>328931567.92757237</v>
      </c>
      <c r="C76" s="139">
        <v>275538616.0156284</v>
      </c>
      <c r="D76" s="139"/>
      <c r="E76" s="139">
        <v>879626587.19940329</v>
      </c>
      <c r="F76" s="139">
        <v>456038289.20868289</v>
      </c>
      <c r="G76" s="139"/>
      <c r="H76" s="139">
        <v>387111051.0214234</v>
      </c>
      <c r="I76" s="139">
        <v>439481260.28122246</v>
      </c>
      <c r="J76" s="139"/>
      <c r="K76" s="139">
        <v>330812145.98408788</v>
      </c>
      <c r="L76" s="139">
        <v>3914267193.6290708</v>
      </c>
      <c r="M76" s="139">
        <v>196627.354887408</v>
      </c>
      <c r="N76" s="139">
        <v>960955062.20040023</v>
      </c>
      <c r="O76" s="139">
        <v>111458153.31055111</v>
      </c>
      <c r="P76" s="139">
        <v>568027366.14660752</v>
      </c>
      <c r="Q76" s="139">
        <v>244730688.40252751</v>
      </c>
      <c r="R76" s="139">
        <v>121690832.80799423</v>
      </c>
      <c r="S76" s="139">
        <v>29936111822.130001</v>
      </c>
      <c r="T76" s="139">
        <v>8212442302.4899998</v>
      </c>
      <c r="U76" s="139">
        <v>846221224.62539208</v>
      </c>
      <c r="V76" s="139">
        <v>8230737.2945006629</v>
      </c>
      <c r="W76" s="139">
        <v>1736959838.2723889</v>
      </c>
    </row>
    <row r="77" spans="1:23" s="113" customFormat="1">
      <c r="A77" s="138">
        <v>41256</v>
      </c>
      <c r="B77" s="139">
        <v>327880309.84340245</v>
      </c>
      <c r="C77" s="139">
        <v>273567782.13469839</v>
      </c>
      <c r="D77" s="139"/>
      <c r="E77" s="139">
        <v>879993564.7444191</v>
      </c>
      <c r="F77" s="139">
        <v>456220800.24694777</v>
      </c>
      <c r="G77" s="139"/>
      <c r="H77" s="139">
        <v>387198534.40188813</v>
      </c>
      <c r="I77" s="139">
        <v>439687733.68562287</v>
      </c>
      <c r="J77" s="139"/>
      <c r="K77" s="139">
        <v>331005268.98907876</v>
      </c>
      <c r="L77" s="139">
        <v>3898206661.6540289</v>
      </c>
      <c r="M77" s="139">
        <v>194647.65595000199</v>
      </c>
      <c r="N77" s="139">
        <v>957891216.55134022</v>
      </c>
      <c r="O77" s="139">
        <v>110713907.10321112</v>
      </c>
      <c r="P77" s="139">
        <v>568366714.47684455</v>
      </c>
      <c r="Q77" s="139">
        <v>242085838.58628756</v>
      </c>
      <c r="R77" s="139">
        <v>120888574.35265423</v>
      </c>
      <c r="S77" s="139">
        <v>28537279003.27</v>
      </c>
      <c r="T77" s="139">
        <v>8214360593.54</v>
      </c>
      <c r="U77" s="139">
        <v>846617298.0926522</v>
      </c>
      <c r="V77" s="139">
        <v>8179785.0611806624</v>
      </c>
      <c r="W77" s="139">
        <v>1721523154.867759</v>
      </c>
    </row>
    <row r="78" spans="1:23" s="113" customFormat="1">
      <c r="A78" s="138">
        <v>41257</v>
      </c>
      <c r="B78" s="139">
        <v>330023116.67433244</v>
      </c>
      <c r="C78" s="139">
        <v>275139230.60486841</v>
      </c>
      <c r="D78" s="139"/>
      <c r="E78" s="139">
        <v>880117302.11042809</v>
      </c>
      <c r="F78" s="139">
        <v>456304265.71653974</v>
      </c>
      <c r="G78" s="139"/>
      <c r="H78" s="139">
        <v>387285988.27275294</v>
      </c>
      <c r="I78" s="139">
        <v>439771668.48006469</v>
      </c>
      <c r="J78" s="139"/>
      <c r="K78" s="139">
        <v>331008439.05538446</v>
      </c>
      <c r="L78" s="139">
        <v>3899084419.0362768</v>
      </c>
      <c r="M78" s="139">
        <v>194669.096095177</v>
      </c>
      <c r="N78" s="139">
        <v>966520689.7419802</v>
      </c>
      <c r="O78" s="139">
        <v>118440880.84767117</v>
      </c>
      <c r="P78" s="139">
        <v>568946447.84005594</v>
      </c>
      <c r="Q78" s="139">
        <v>242292651.12095761</v>
      </c>
      <c r="R78" s="139">
        <v>122100714.75839423</v>
      </c>
      <c r="S78" s="139">
        <v>26306738936.939999</v>
      </c>
      <c r="T78" s="139">
        <v>8158200533.9899998</v>
      </c>
      <c r="U78" s="139">
        <v>850351295.97611213</v>
      </c>
      <c r="V78" s="139">
        <v>8218664.5300406627</v>
      </c>
      <c r="W78" s="139">
        <v>1729019194.4453793</v>
      </c>
    </row>
    <row r="79" spans="1:23" s="113" customFormat="1">
      <c r="A79" s="138">
        <v>41258</v>
      </c>
      <c r="B79" s="139">
        <v>329919511.38949245</v>
      </c>
      <c r="C79" s="139">
        <v>275210328.3255384</v>
      </c>
      <c r="D79" s="139"/>
      <c r="E79" s="139">
        <v>880318026.89650512</v>
      </c>
      <c r="F79" s="139">
        <v>456415818.76050651</v>
      </c>
      <c r="G79" s="139"/>
      <c r="H79" s="139">
        <v>387373441.88401842</v>
      </c>
      <c r="I79" s="139">
        <v>439870603.32345182</v>
      </c>
      <c r="J79" s="139"/>
      <c r="K79" s="139">
        <v>331084052.094531</v>
      </c>
      <c r="L79" s="139">
        <v>3899487970.9220672</v>
      </c>
      <c r="M79" s="139">
        <v>194690.535322971</v>
      </c>
      <c r="N79" s="139">
        <v>966384557.23311043</v>
      </c>
      <c r="O79" s="139">
        <v>118490905.39153117</v>
      </c>
      <c r="P79" s="139">
        <v>569055395.5033797</v>
      </c>
      <c r="Q79" s="139">
        <v>242077234.29122761</v>
      </c>
      <c r="R79" s="139">
        <v>122031774.83401424</v>
      </c>
      <c r="S79" s="139">
        <v>26312812280.290001</v>
      </c>
      <c r="T79" s="139">
        <v>8239327037.4099998</v>
      </c>
      <c r="U79" s="139">
        <v>849032245.2719022</v>
      </c>
      <c r="V79" s="139">
        <v>8218305.9136406621</v>
      </c>
      <c r="W79" s="139">
        <v>1727774312.4867094</v>
      </c>
    </row>
    <row r="80" spans="1:23" s="113" customFormat="1">
      <c r="A80" s="138">
        <v>41259</v>
      </c>
      <c r="B80" s="139">
        <v>329895122.99879247</v>
      </c>
      <c r="C80" s="139">
        <v>275189300.03178835</v>
      </c>
      <c r="D80" s="139"/>
      <c r="E80" s="139">
        <v>880518844.08239722</v>
      </c>
      <c r="F80" s="139">
        <v>456527340.65893334</v>
      </c>
      <c r="G80" s="139"/>
      <c r="H80" s="139">
        <v>387460896.24568254</v>
      </c>
      <c r="I80" s="139">
        <v>439969583.2056607</v>
      </c>
      <c r="J80" s="139"/>
      <c r="K80" s="139">
        <v>331159703.36641341</v>
      </c>
      <c r="L80" s="139">
        <v>3900500110.4347343</v>
      </c>
      <c r="M80" s="139">
        <v>194711.963633848</v>
      </c>
      <c r="N80" s="139">
        <v>966309323.66969037</v>
      </c>
      <c r="O80" s="139">
        <v>118482690.42310117</v>
      </c>
      <c r="P80" s="139">
        <v>569153193.21778715</v>
      </c>
      <c r="Q80" s="139">
        <v>242058139.2840676</v>
      </c>
      <c r="R80" s="139">
        <v>122022148.99171425</v>
      </c>
      <c r="S80" s="139">
        <v>26317971629.32</v>
      </c>
      <c r="T80" s="139">
        <v>8241355267.9899998</v>
      </c>
      <c r="U80" s="139">
        <v>849111808.84692228</v>
      </c>
      <c r="V80" s="139">
        <v>8217947.3119806629</v>
      </c>
      <c r="W80" s="139">
        <v>1727644039.8626995</v>
      </c>
    </row>
    <row r="81" spans="1:23" s="113" customFormat="1">
      <c r="A81" s="138">
        <v>41260</v>
      </c>
      <c r="B81" s="139">
        <v>329677357.66736245</v>
      </c>
      <c r="C81" s="139">
        <v>277334454.5688684</v>
      </c>
      <c r="D81" s="139"/>
      <c r="E81" s="139">
        <v>880782349.84635472</v>
      </c>
      <c r="F81" s="139">
        <v>456699518.46563965</v>
      </c>
      <c r="G81" s="139"/>
      <c r="H81" s="139">
        <v>387548386.21764779</v>
      </c>
      <c r="I81" s="139">
        <v>440108775.80651945</v>
      </c>
      <c r="J81" s="139"/>
      <c r="K81" s="139">
        <v>331258268.138255</v>
      </c>
      <c r="L81" s="139">
        <v>3901513847.933702</v>
      </c>
      <c r="M81" s="139">
        <v>194734.730970515</v>
      </c>
      <c r="N81" s="139">
        <v>968838902.76918042</v>
      </c>
      <c r="O81" s="139">
        <v>118969758.35349116</v>
      </c>
      <c r="P81" s="139">
        <v>569389037.49888897</v>
      </c>
      <c r="Q81" s="139">
        <v>242113147.5776276</v>
      </c>
      <c r="R81" s="139">
        <v>122426002.31408425</v>
      </c>
      <c r="S81" s="139">
        <v>27722936188.349998</v>
      </c>
      <c r="T81" s="139">
        <v>8242110109.6999998</v>
      </c>
      <c r="U81" s="139">
        <v>850587248.91388237</v>
      </c>
      <c r="V81" s="139">
        <v>8187339.7482006624</v>
      </c>
      <c r="W81" s="139">
        <v>1731827918.8024197</v>
      </c>
    </row>
    <row r="82" spans="1:23" s="113" customFormat="1">
      <c r="A82" s="138">
        <v>41261</v>
      </c>
      <c r="B82" s="139">
        <v>332836207.72886258</v>
      </c>
      <c r="C82" s="139">
        <v>277930173.71723837</v>
      </c>
      <c r="D82" s="139"/>
      <c r="E82" s="139">
        <v>880948938.12390518</v>
      </c>
      <c r="F82" s="139">
        <v>456762956.38854319</v>
      </c>
      <c r="G82" s="139"/>
      <c r="H82" s="139">
        <v>387635882.06989801</v>
      </c>
      <c r="I82" s="139">
        <v>440189285.67680281</v>
      </c>
      <c r="J82" s="139"/>
      <c r="K82" s="139">
        <v>331322595.61385661</v>
      </c>
      <c r="L82" s="139">
        <v>3937894098.0813017</v>
      </c>
      <c r="M82" s="139">
        <v>194757.49733301401</v>
      </c>
      <c r="N82" s="139">
        <v>976331548.08588064</v>
      </c>
      <c r="O82" s="139">
        <v>119454211.94609118</v>
      </c>
      <c r="P82" s="139">
        <v>569582533.05722284</v>
      </c>
      <c r="Q82" s="139">
        <v>242713148.29572761</v>
      </c>
      <c r="R82" s="139">
        <v>123647055.46820424</v>
      </c>
      <c r="S82" s="139">
        <v>27438778603.599998</v>
      </c>
      <c r="T82" s="139">
        <v>6673326146.5699997</v>
      </c>
      <c r="U82" s="139">
        <v>855115065.61098254</v>
      </c>
      <c r="V82" s="139">
        <v>8245050.7626806628</v>
      </c>
      <c r="W82" s="139">
        <v>1743986521.7060401</v>
      </c>
    </row>
    <row r="83" spans="1:23" s="113" customFormat="1">
      <c r="A83" s="138">
        <v>41262</v>
      </c>
      <c r="B83" s="139">
        <v>333993133.54635262</v>
      </c>
      <c r="C83" s="139">
        <v>279537938.52018839</v>
      </c>
      <c r="D83" s="139"/>
      <c r="E83" s="139">
        <v>881088415.99932408</v>
      </c>
      <c r="F83" s="139">
        <v>456797359.55719119</v>
      </c>
      <c r="G83" s="139"/>
      <c r="H83" s="139">
        <v>387723377.6624338</v>
      </c>
      <c r="I83" s="139">
        <v>440251203.24744886</v>
      </c>
      <c r="J83" s="139"/>
      <c r="K83" s="139">
        <v>331413335.11085659</v>
      </c>
      <c r="L83" s="139">
        <v>3836749947.0323586</v>
      </c>
      <c r="M83" s="139">
        <v>194780.262721387</v>
      </c>
      <c r="N83" s="139">
        <v>982091355.77746069</v>
      </c>
      <c r="O83" s="139">
        <v>119866712.38368118</v>
      </c>
      <c r="P83" s="139">
        <v>570369005.96004629</v>
      </c>
      <c r="Q83" s="139">
        <v>244003001.04607761</v>
      </c>
      <c r="R83" s="139">
        <v>124464067.82327425</v>
      </c>
      <c r="S83" s="139">
        <v>27206496211.09</v>
      </c>
      <c r="T83" s="139">
        <v>6667137590.8400002</v>
      </c>
      <c r="U83" s="139">
        <v>853385283.8815527</v>
      </c>
      <c r="V83" s="139">
        <v>8294131.1801006654</v>
      </c>
      <c r="W83" s="139">
        <v>1753770481.1134403</v>
      </c>
    </row>
    <row r="84" spans="1:23" s="113" customFormat="1">
      <c r="A84" s="138">
        <v>41263</v>
      </c>
      <c r="B84" s="139">
        <v>332788113.52563274</v>
      </c>
      <c r="C84" s="139">
        <v>278448434.71987844</v>
      </c>
      <c r="D84" s="139"/>
      <c r="E84" s="139">
        <v>881244620.91678357</v>
      </c>
      <c r="F84" s="139">
        <v>456872764.44925022</v>
      </c>
      <c r="G84" s="139"/>
      <c r="H84" s="139">
        <v>387810873.88525361</v>
      </c>
      <c r="I84" s="139">
        <v>440294812.0686186</v>
      </c>
      <c r="J84" s="139"/>
      <c r="K84" s="139">
        <v>331453949.25658476</v>
      </c>
      <c r="L84" s="139">
        <v>3838275215.988709</v>
      </c>
      <c r="M84" s="139">
        <v>194803.027135674</v>
      </c>
      <c r="N84" s="139">
        <v>978626865.29673076</v>
      </c>
      <c r="O84" s="139">
        <v>119525406.34963118</v>
      </c>
      <c r="P84" s="139">
        <v>570390448.52790439</v>
      </c>
      <c r="Q84" s="139">
        <v>243080546.77561766</v>
      </c>
      <c r="R84" s="139">
        <v>124461412.83474424</v>
      </c>
      <c r="S84" s="139">
        <v>27689277028.48</v>
      </c>
      <c r="T84" s="139">
        <v>6697281962.3400002</v>
      </c>
      <c r="U84" s="139">
        <v>853146862.54650283</v>
      </c>
      <c r="V84" s="139">
        <v>7879627.322320668</v>
      </c>
      <c r="W84" s="139">
        <v>1747806978.9257703</v>
      </c>
    </row>
    <row r="85" spans="1:23" s="113" customFormat="1">
      <c r="A85" s="138">
        <v>41264</v>
      </c>
      <c r="B85" s="139">
        <v>327891242.53271282</v>
      </c>
      <c r="C85" s="139">
        <v>269499686.37891841</v>
      </c>
      <c r="D85" s="139"/>
      <c r="E85" s="139">
        <v>881546016.28850126</v>
      </c>
      <c r="F85" s="139">
        <v>457066684.85001975</v>
      </c>
      <c r="G85" s="139"/>
      <c r="H85" s="139">
        <v>387898351.63840789</v>
      </c>
      <c r="I85" s="139">
        <v>440462426.26057059</v>
      </c>
      <c r="J85" s="139"/>
      <c r="K85" s="139">
        <v>331572795.66670591</v>
      </c>
      <c r="L85" s="139">
        <v>3839960158.6149249</v>
      </c>
      <c r="M85" s="139">
        <v>194825.12060458399</v>
      </c>
      <c r="N85" s="139">
        <v>963284520.07491064</v>
      </c>
      <c r="O85" s="139">
        <v>119229744.12739117</v>
      </c>
      <c r="P85" s="139">
        <v>570853215.14803755</v>
      </c>
      <c r="Q85" s="139">
        <v>240050607.59699765</v>
      </c>
      <c r="R85" s="139">
        <v>121977398.38289425</v>
      </c>
      <c r="S85" s="139">
        <v>27027198611.09</v>
      </c>
      <c r="T85" s="139">
        <v>6771922181.8900003</v>
      </c>
      <c r="U85" s="139">
        <v>833005179.49039304</v>
      </c>
      <c r="V85" s="139">
        <v>7788429.5624806704</v>
      </c>
      <c r="W85" s="139">
        <v>1721324828.2839704</v>
      </c>
    </row>
    <row r="86" spans="1:23" s="113" customFormat="1">
      <c r="A86" s="138">
        <v>41265</v>
      </c>
      <c r="B86" s="139">
        <v>327763112.14828289</v>
      </c>
      <c r="C86" s="139">
        <v>269686627.14889842</v>
      </c>
      <c r="D86" s="139"/>
      <c r="E86" s="139">
        <v>881747155.08915269</v>
      </c>
      <c r="F86" s="139">
        <v>457209326.97998846</v>
      </c>
      <c r="G86" s="139"/>
      <c r="H86" s="139">
        <v>387985827.14190292</v>
      </c>
      <c r="I86" s="139">
        <v>440561684.3505823</v>
      </c>
      <c r="J86" s="139"/>
      <c r="K86" s="139">
        <v>331648279.67002136</v>
      </c>
      <c r="L86" s="139">
        <v>3847546340.419117</v>
      </c>
      <c r="M86" s="139">
        <v>194847.22312773101</v>
      </c>
      <c r="N86" s="139">
        <v>962957565.17976069</v>
      </c>
      <c r="O86" s="139">
        <v>119270109.62909117</v>
      </c>
      <c r="P86" s="139">
        <v>571431358.44827449</v>
      </c>
      <c r="Q86" s="139">
        <v>239914909.43673766</v>
      </c>
      <c r="R86" s="139">
        <v>121834138.92875424</v>
      </c>
      <c r="S86" s="139">
        <v>27033406872.709999</v>
      </c>
      <c r="T86" s="139">
        <v>6917463675.9399996</v>
      </c>
      <c r="U86" s="139">
        <v>833797960.08826303</v>
      </c>
      <c r="V86" s="139">
        <v>7792089.5422206707</v>
      </c>
      <c r="W86" s="139">
        <v>1720835101.7454605</v>
      </c>
    </row>
    <row r="87" spans="1:23" s="113" customFormat="1">
      <c r="A87" s="138">
        <v>41266</v>
      </c>
      <c r="B87" s="139">
        <v>327739608.66254294</v>
      </c>
      <c r="C87" s="139">
        <v>269665536.95903844</v>
      </c>
      <c r="D87" s="139"/>
      <c r="E87" s="139">
        <v>881948392.28846848</v>
      </c>
      <c r="F87" s="139">
        <v>457351625.93009639</v>
      </c>
      <c r="G87" s="139"/>
      <c r="H87" s="139">
        <v>388073306.24572879</v>
      </c>
      <c r="I87" s="139">
        <v>440660987.46853036</v>
      </c>
      <c r="J87" s="139"/>
      <c r="K87" s="139">
        <v>331723798.90643442</v>
      </c>
      <c r="L87" s="139">
        <v>3848551976.0560193</v>
      </c>
      <c r="M87" s="139">
        <v>194869.31470558399</v>
      </c>
      <c r="N87" s="139">
        <v>962883285.71948087</v>
      </c>
      <c r="O87" s="139">
        <v>119260903.12184118</v>
      </c>
      <c r="P87" s="139">
        <v>571530588.35111666</v>
      </c>
      <c r="Q87" s="139">
        <v>239895984.99642766</v>
      </c>
      <c r="R87" s="139">
        <v>121824528.67554425</v>
      </c>
      <c r="S87" s="139">
        <v>27038835331.52</v>
      </c>
      <c r="T87" s="139">
        <v>6919198507.5299997</v>
      </c>
      <c r="U87" s="139">
        <v>833874445.75197315</v>
      </c>
      <c r="V87" s="139">
        <v>7791749.5359406704</v>
      </c>
      <c r="W87" s="139">
        <v>1720706412.4253309</v>
      </c>
    </row>
    <row r="88" spans="1:23" s="113" customFormat="1">
      <c r="A88" s="138">
        <v>41267</v>
      </c>
      <c r="B88" s="139">
        <v>328477350.37208289</v>
      </c>
      <c r="C88" s="139">
        <v>270312829.00533843</v>
      </c>
      <c r="D88" s="139"/>
      <c r="E88" s="139">
        <v>882470406.1376071</v>
      </c>
      <c r="F88" s="139">
        <v>457515017.16255653</v>
      </c>
      <c r="G88" s="139"/>
      <c r="H88" s="139">
        <v>388160784.56988764</v>
      </c>
      <c r="I88" s="139">
        <v>440790789.43085611</v>
      </c>
      <c r="J88" s="139"/>
      <c r="K88" s="139">
        <v>331845456.29953909</v>
      </c>
      <c r="L88" s="139">
        <v>3849566799.3373938</v>
      </c>
      <c r="M88" s="139">
        <v>194891.575330908</v>
      </c>
      <c r="N88" s="139">
        <v>966388903.76907098</v>
      </c>
      <c r="O88" s="139">
        <v>119332724.45156118</v>
      </c>
      <c r="P88" s="139">
        <v>571847263.13147116</v>
      </c>
      <c r="Q88" s="139">
        <v>240320110.49113771</v>
      </c>
      <c r="R88" s="139">
        <v>121907470.62664425</v>
      </c>
      <c r="S88" s="139">
        <v>26006727956.959999</v>
      </c>
      <c r="T88" s="139">
        <v>6919619915.3199997</v>
      </c>
      <c r="U88" s="139">
        <v>834757564.64089322</v>
      </c>
      <c r="V88" s="139">
        <v>7805731.9750206703</v>
      </c>
      <c r="W88" s="139">
        <v>1726871265.744411</v>
      </c>
    </row>
    <row r="89" spans="1:23" s="113" customFormat="1">
      <c r="A89" s="138">
        <v>41268</v>
      </c>
      <c r="B89" s="139">
        <v>328424530.20902294</v>
      </c>
      <c r="C89" s="139">
        <v>270577360.44275844</v>
      </c>
      <c r="D89" s="139"/>
      <c r="E89" s="139">
        <v>882668404.91428244</v>
      </c>
      <c r="F89" s="139">
        <v>457644158.86120331</v>
      </c>
      <c r="G89" s="139"/>
      <c r="H89" s="139">
        <v>388248262.63438016</v>
      </c>
      <c r="I89" s="139">
        <v>440889898.771649</v>
      </c>
      <c r="J89" s="139"/>
      <c r="K89" s="139">
        <v>331920551.23690391</v>
      </c>
      <c r="L89" s="139">
        <v>3744033539.6051955</v>
      </c>
      <c r="M89" s="139">
        <v>194913.83500374501</v>
      </c>
      <c r="N89" s="139">
        <v>965939820.11988103</v>
      </c>
      <c r="O89" s="139">
        <v>119321203.90352118</v>
      </c>
      <c r="P89" s="139">
        <v>562031698.96474206</v>
      </c>
      <c r="Q89" s="139">
        <v>240173272.61828768</v>
      </c>
      <c r="R89" s="139">
        <v>121897854.58909425</v>
      </c>
      <c r="S89" s="139">
        <v>26012438254.459999</v>
      </c>
      <c r="T89" s="139">
        <v>7086728079.8800001</v>
      </c>
      <c r="U89" s="139">
        <v>835001838.06277335</v>
      </c>
      <c r="V89" s="139">
        <v>7805391.3781006709</v>
      </c>
      <c r="W89" s="139">
        <v>1725870296.0543911</v>
      </c>
    </row>
    <row r="90" spans="1:23" s="113" customFormat="1">
      <c r="A90" s="138">
        <v>41269</v>
      </c>
      <c r="B90" s="139">
        <v>331231285.05526292</v>
      </c>
      <c r="C90" s="139">
        <v>270892225.75780845</v>
      </c>
      <c r="D90" s="139"/>
      <c r="E90" s="139">
        <v>882939086.23936415</v>
      </c>
      <c r="F90" s="139">
        <v>457868908.81409591</v>
      </c>
      <c r="G90" s="139"/>
      <c r="H90" s="139">
        <v>388335737.76921451</v>
      </c>
      <c r="I90" s="139">
        <v>441049285.00576669</v>
      </c>
      <c r="J90" s="139"/>
      <c r="K90" s="139">
        <v>332059654.08316451</v>
      </c>
      <c r="L90" s="139">
        <v>3744974344.3257179</v>
      </c>
      <c r="M90" s="139">
        <v>194936.47370787401</v>
      </c>
      <c r="N90" s="139">
        <v>971667329.13489103</v>
      </c>
      <c r="O90" s="139">
        <v>120648251.83620118</v>
      </c>
      <c r="P90" s="139">
        <v>562437857.02220678</v>
      </c>
      <c r="Q90" s="139">
        <v>240912264.85797772</v>
      </c>
      <c r="R90" s="139">
        <v>122970542.00875425</v>
      </c>
      <c r="S90" s="139">
        <v>28845842469.48</v>
      </c>
      <c r="T90" s="139">
        <v>7087692289.7600002</v>
      </c>
      <c r="U90" s="139">
        <v>836225717.3493135</v>
      </c>
      <c r="V90" s="139">
        <v>7870879.1198406741</v>
      </c>
      <c r="W90" s="139">
        <v>1734893631.4856515</v>
      </c>
    </row>
    <row r="91" spans="1:23" s="113" customFormat="1">
      <c r="A91" s="138">
        <v>41270</v>
      </c>
      <c r="B91" s="139">
        <v>330215151.08037293</v>
      </c>
      <c r="C91" s="139">
        <v>269195048.10265845</v>
      </c>
      <c r="D91" s="139"/>
      <c r="E91" s="139">
        <v>883105703.24795997</v>
      </c>
      <c r="F91" s="139">
        <v>457960510.26602525</v>
      </c>
      <c r="G91" s="139"/>
      <c r="H91" s="139">
        <v>388423221.20436776</v>
      </c>
      <c r="I91" s="139">
        <v>441096997.58916485</v>
      </c>
      <c r="J91" s="139"/>
      <c r="K91" s="139">
        <v>332128246.65149999</v>
      </c>
      <c r="L91" s="139">
        <v>3737650952.8054957</v>
      </c>
      <c r="M91" s="139">
        <v>194959.23143820401</v>
      </c>
      <c r="N91" s="139">
        <v>966170330.62356102</v>
      </c>
      <c r="O91" s="139">
        <v>120385772.53597118</v>
      </c>
      <c r="P91" s="139">
        <v>562084101.5340308</v>
      </c>
      <c r="Q91" s="139">
        <v>239473198.1236178</v>
      </c>
      <c r="R91" s="139">
        <v>122216371.60869424</v>
      </c>
      <c r="S91" s="139">
        <v>23549476256.380001</v>
      </c>
      <c r="T91" s="139">
        <v>6756122492.75</v>
      </c>
      <c r="U91" s="139">
        <v>825269658.53839362</v>
      </c>
      <c r="V91" s="139">
        <v>7824779.5761406766</v>
      </c>
      <c r="W91" s="139">
        <v>1728011467.697752</v>
      </c>
    </row>
    <row r="92" spans="1:23" s="113" customFormat="1">
      <c r="A92" s="138">
        <v>41271</v>
      </c>
      <c r="B92" s="139">
        <v>332160519.44615287</v>
      </c>
      <c r="C92" s="139">
        <v>270590793.11638844</v>
      </c>
      <c r="D92" s="139"/>
      <c r="E92" s="139">
        <v>883283230.0701803</v>
      </c>
      <c r="F92" s="139">
        <v>458064073.33421981</v>
      </c>
      <c r="G92" s="139"/>
      <c r="H92" s="139">
        <v>388510689.17988241</v>
      </c>
      <c r="I92" s="139">
        <v>441199700.60118455</v>
      </c>
      <c r="J92" s="139"/>
      <c r="K92" s="139">
        <v>332199426.25482261</v>
      </c>
      <c r="L92" s="139">
        <v>3738052588.453527</v>
      </c>
      <c r="M92" s="139">
        <v>194981.31822344399</v>
      </c>
      <c r="N92" s="139">
        <v>971405923.82618105</v>
      </c>
      <c r="O92" s="139">
        <v>120489547.88888118</v>
      </c>
      <c r="P92" s="139">
        <v>562027537.02535892</v>
      </c>
      <c r="Q92" s="139">
        <v>241503010.2125178</v>
      </c>
      <c r="R92" s="139">
        <v>122770454.66996425</v>
      </c>
      <c r="S92" s="139">
        <v>17750352219.970001</v>
      </c>
      <c r="T92" s="139">
        <v>3472735537.5300002</v>
      </c>
      <c r="U92" s="139">
        <v>835023616.27910376</v>
      </c>
      <c r="V92" s="139">
        <v>7874954.9903806783</v>
      </c>
      <c r="W92" s="139">
        <v>1733779720.5012019</v>
      </c>
    </row>
    <row r="93" spans="1:23" s="113" customFormat="1">
      <c r="A93" s="138">
        <v>41272</v>
      </c>
      <c r="B93" s="139">
        <v>332029558.53982282</v>
      </c>
      <c r="C93" s="139">
        <v>269996166.14801842</v>
      </c>
      <c r="D93" s="139"/>
      <c r="E93" s="139">
        <v>883481361.81957304</v>
      </c>
      <c r="F93" s="139">
        <v>458177061.61285698</v>
      </c>
      <c r="G93" s="139"/>
      <c r="H93" s="139">
        <v>388598156.89575899</v>
      </c>
      <c r="I93" s="139">
        <v>441298958.69126379</v>
      </c>
      <c r="J93" s="139"/>
      <c r="K93" s="139">
        <v>332274073.15363294</v>
      </c>
      <c r="L93" s="139">
        <v>3759902529.5505209</v>
      </c>
      <c r="M93" s="139">
        <v>196003.37127519801</v>
      </c>
      <c r="N93" s="139">
        <v>972135392.78590119</v>
      </c>
      <c r="O93" s="139">
        <v>120851621.24717118</v>
      </c>
      <c r="P93" s="139">
        <v>562190236.44142246</v>
      </c>
      <c r="Q93" s="139">
        <v>241805683.15097782</v>
      </c>
      <c r="R93" s="139">
        <v>122019172.17787425</v>
      </c>
      <c r="S93" s="139">
        <v>17754172197.060001</v>
      </c>
      <c r="T93" s="139">
        <v>3487806917.1700001</v>
      </c>
      <c r="U93" s="139">
        <v>870838591.68115401</v>
      </c>
      <c r="V93" s="139">
        <v>7886585.8466206789</v>
      </c>
      <c r="W93" s="139">
        <v>1733541708.621392</v>
      </c>
    </row>
    <row r="94" spans="1:23" s="113" customFormat="1">
      <c r="A94" s="138">
        <v>41273</v>
      </c>
      <c r="B94" s="139">
        <v>332005031.57788277</v>
      </c>
      <c r="C94" s="139">
        <v>269975051.75160849</v>
      </c>
      <c r="D94" s="139"/>
      <c r="E94" s="139">
        <v>883679589.48587561</v>
      </c>
      <c r="F94" s="139">
        <v>458289987.80210692</v>
      </c>
      <c r="G94" s="139"/>
      <c r="H94" s="139">
        <v>388685626.22199339</v>
      </c>
      <c r="I94" s="139">
        <v>441398269.55925816</v>
      </c>
      <c r="J94" s="139"/>
      <c r="K94" s="139">
        <v>332348756.12783217</v>
      </c>
      <c r="L94" s="139">
        <v>3760843116.0134649</v>
      </c>
      <c r="M94" s="139">
        <v>196025.41338377399</v>
      </c>
      <c r="N94" s="139">
        <v>972057972.35285127</v>
      </c>
      <c r="O94" s="139">
        <v>120842088.50065118</v>
      </c>
      <c r="P94" s="139">
        <v>562222618.55307794</v>
      </c>
      <c r="Q94" s="139">
        <v>241786609.57041782</v>
      </c>
      <c r="R94" s="139">
        <v>122009547.32778424</v>
      </c>
      <c r="S94" s="139">
        <v>17757141289.599998</v>
      </c>
      <c r="T94" s="139">
        <v>3488634694.6900001</v>
      </c>
      <c r="U94" s="139">
        <v>870864559.63008392</v>
      </c>
      <c r="V94" s="139">
        <v>7886241.7170206802</v>
      </c>
      <c r="W94" s="139">
        <v>1733411486.3628519</v>
      </c>
    </row>
    <row r="95" spans="1:23" s="113" customFormat="1">
      <c r="A95" s="138">
        <v>41274</v>
      </c>
      <c r="B95" s="139">
        <v>332356650.66479284</v>
      </c>
      <c r="C95" s="139">
        <v>271048825.40210855</v>
      </c>
      <c r="D95" s="139"/>
      <c r="E95" s="139">
        <v>883936726.0776931</v>
      </c>
      <c r="F95" s="139">
        <v>458423505.32555485</v>
      </c>
      <c r="G95" s="139"/>
      <c r="H95" s="139">
        <v>388773211.7582671</v>
      </c>
      <c r="I95" s="139">
        <v>441518920.41670167</v>
      </c>
      <c r="J95" s="139"/>
      <c r="K95" s="139">
        <v>332443989.89111656</v>
      </c>
      <c r="L95" s="139">
        <v>3761809202.6909852</v>
      </c>
      <c r="M95" s="139">
        <v>196051.12439218099</v>
      </c>
      <c r="N95" s="139">
        <v>973869364.76099145</v>
      </c>
      <c r="O95" s="139">
        <v>120853999.86298117</v>
      </c>
      <c r="P95" s="139">
        <v>563300213.4269259</v>
      </c>
      <c r="Q95" s="139">
        <v>242386161.23760787</v>
      </c>
      <c r="R95" s="139">
        <v>122569122.24275425</v>
      </c>
      <c r="S95" s="139">
        <v>15024617108.15</v>
      </c>
      <c r="T95" s="139">
        <v>3488096479.6199999</v>
      </c>
      <c r="U95" s="139">
        <v>872715822.33820391</v>
      </c>
      <c r="V95" s="139">
        <v>7881598.2382406835</v>
      </c>
      <c r="W95" s="139">
        <v>1734854911.933192</v>
      </c>
    </row>
    <row r="96" spans="1:23" s="113" customFormat="1">
      <c r="A96" s="138">
        <v>41275</v>
      </c>
      <c r="B96" s="139">
        <v>335339043.93808281</v>
      </c>
      <c r="C96" s="139">
        <v>274375343.37131852</v>
      </c>
      <c r="D96" s="139"/>
      <c r="E96" s="139">
        <v>884483279.0121032</v>
      </c>
      <c r="F96" s="139">
        <v>458566885.34618032</v>
      </c>
      <c r="G96" s="139"/>
      <c r="H96" s="139">
        <v>388860639.9250111</v>
      </c>
      <c r="I96" s="139">
        <v>441686991.07367694</v>
      </c>
      <c r="J96" s="139"/>
      <c r="K96" s="139">
        <v>332651549.5757435</v>
      </c>
      <c r="L96" s="139">
        <v>3743514799.969707</v>
      </c>
      <c r="M96" s="139">
        <v>196072.114501998</v>
      </c>
      <c r="N96" s="139">
        <v>982057751.08850145</v>
      </c>
      <c r="O96" s="139">
        <v>122647591.46314117</v>
      </c>
      <c r="P96" s="139">
        <v>565282574.71545374</v>
      </c>
      <c r="Q96" s="139">
        <v>242979888.77390784</v>
      </c>
      <c r="R96" s="139">
        <v>124523754.21248424</v>
      </c>
      <c r="S96" s="139">
        <v>23691405481.970001</v>
      </c>
      <c r="T96" s="139">
        <v>3514531104.75</v>
      </c>
      <c r="U96" s="139">
        <v>884511553.80611408</v>
      </c>
      <c r="V96" s="139">
        <v>7953830.8109406866</v>
      </c>
      <c r="W96" s="139">
        <v>1756394192.2718422</v>
      </c>
    </row>
    <row r="97" spans="1:23" s="113" customFormat="1">
      <c r="A97" s="138">
        <v>41276</v>
      </c>
      <c r="B97" s="139">
        <v>337406156.16197288</v>
      </c>
      <c r="C97" s="139">
        <v>275956472.16175854</v>
      </c>
      <c r="D97" s="139"/>
      <c r="E97" s="139">
        <v>884777645.65002799</v>
      </c>
      <c r="F97" s="139">
        <v>458709895.17499751</v>
      </c>
      <c r="G97" s="139"/>
      <c r="H97" s="139">
        <v>388948112.84210294</v>
      </c>
      <c r="I97" s="139">
        <v>441816772.51508617</v>
      </c>
      <c r="J97" s="139"/>
      <c r="K97" s="139">
        <v>332720315.88196921</v>
      </c>
      <c r="L97" s="139">
        <v>3785663038.7826042</v>
      </c>
      <c r="M97" s="139">
        <v>196094.998194763</v>
      </c>
      <c r="N97" s="139">
        <v>984661846.94522142</v>
      </c>
      <c r="O97" s="139">
        <v>124037881.31791118</v>
      </c>
      <c r="P97" s="139">
        <v>565721407.20391488</v>
      </c>
      <c r="Q97" s="139">
        <v>244778613.83121789</v>
      </c>
      <c r="R97" s="139">
        <v>125366321.54154424</v>
      </c>
      <c r="S97" s="139">
        <v>26890240193.459999</v>
      </c>
      <c r="T97" s="139">
        <v>7724221129.0600004</v>
      </c>
      <c r="U97" s="139">
        <v>887032664.83171403</v>
      </c>
      <c r="V97" s="139">
        <v>7998688.830530691</v>
      </c>
      <c r="W97" s="139">
        <v>1769621578.7125032</v>
      </c>
    </row>
    <row r="98" spans="1:23" s="113" customFormat="1">
      <c r="A98" s="138">
        <v>41277</v>
      </c>
      <c r="B98" s="139">
        <v>338971196.8056829</v>
      </c>
      <c r="C98" s="139">
        <v>277819663.7614786</v>
      </c>
      <c r="D98" s="139"/>
      <c r="E98" s="139">
        <v>884970201.23040247</v>
      </c>
      <c r="F98" s="139">
        <v>458812054.64392537</v>
      </c>
      <c r="G98" s="139"/>
      <c r="H98" s="139">
        <v>389035568.61958945</v>
      </c>
      <c r="I98" s="139">
        <v>441917083.44167066</v>
      </c>
      <c r="J98" s="139"/>
      <c r="K98" s="139">
        <v>332794029.7762388</v>
      </c>
      <c r="L98" s="139">
        <v>3787217781.3965611</v>
      </c>
      <c r="M98" s="139">
        <v>196117.091584743</v>
      </c>
      <c r="N98" s="139">
        <v>989907827.28051138</v>
      </c>
      <c r="O98" s="139">
        <v>118240968.73002118</v>
      </c>
      <c r="P98" s="139">
        <v>566958838.72807097</v>
      </c>
      <c r="Q98" s="139">
        <v>245835940.72348791</v>
      </c>
      <c r="R98" s="139">
        <v>125710342.91347425</v>
      </c>
      <c r="S98" s="139">
        <v>27222551543.689999</v>
      </c>
      <c r="T98" s="139">
        <v>7823699414.6499996</v>
      </c>
      <c r="U98" s="139">
        <v>889864596.59397399</v>
      </c>
      <c r="V98" s="139">
        <v>8017496.4436506908</v>
      </c>
      <c r="W98" s="139">
        <v>1773186800.8860526</v>
      </c>
    </row>
    <row r="99" spans="1:23" s="113" customFormat="1">
      <c r="A99" s="138">
        <v>41278</v>
      </c>
      <c r="B99" s="139">
        <v>339428870.40461302</v>
      </c>
      <c r="C99" s="139">
        <v>278133836.06139857</v>
      </c>
      <c r="D99" s="139"/>
      <c r="E99" s="139">
        <v>885190901.33611822</v>
      </c>
      <c r="F99" s="139">
        <v>458934379.32771665</v>
      </c>
      <c r="G99" s="139"/>
      <c r="H99" s="139">
        <v>389123041.14742494</v>
      </c>
      <c r="I99" s="139">
        <v>442031670.37431777</v>
      </c>
      <c r="J99" s="139"/>
      <c r="K99" s="139">
        <v>332878061.61028385</v>
      </c>
      <c r="L99" s="139">
        <v>3788101946.6989264</v>
      </c>
      <c r="M99" s="139">
        <v>196139.634665914</v>
      </c>
      <c r="N99" s="139">
        <v>989165164.21673143</v>
      </c>
      <c r="O99" s="139">
        <v>118541851.02881117</v>
      </c>
      <c r="P99" s="139">
        <v>567898487.78578687</v>
      </c>
      <c r="Q99" s="139">
        <v>246599600.63739797</v>
      </c>
      <c r="R99" s="139">
        <v>125538975.26342425</v>
      </c>
      <c r="S99" s="139">
        <v>26090606489.119999</v>
      </c>
      <c r="T99" s="139">
        <v>8820228736.1900005</v>
      </c>
      <c r="U99" s="139">
        <v>889846758.29125428</v>
      </c>
      <c r="V99" s="139">
        <v>8022745.0289206915</v>
      </c>
      <c r="W99" s="139">
        <v>1772583987.4188824</v>
      </c>
    </row>
    <row r="100" spans="1:23" s="113" customFormat="1">
      <c r="A100" s="138">
        <v>41279</v>
      </c>
      <c r="B100" s="139">
        <v>339269186.74607325</v>
      </c>
      <c r="C100" s="139">
        <v>253291507.67339858</v>
      </c>
      <c r="D100" s="139"/>
      <c r="E100" s="139">
        <v>885383283.38475883</v>
      </c>
      <c r="F100" s="139">
        <v>459036525.92165393</v>
      </c>
      <c r="G100" s="139"/>
      <c r="H100" s="139">
        <v>389210511.41561544</v>
      </c>
      <c r="I100" s="139">
        <v>442129818.97806436</v>
      </c>
      <c r="J100" s="139"/>
      <c r="K100" s="139">
        <v>332950976.99456054</v>
      </c>
      <c r="L100" s="139">
        <v>3788811796.8778987</v>
      </c>
      <c r="M100" s="139">
        <v>196162.17743827999</v>
      </c>
      <c r="N100" s="139">
        <v>989033342.90278149</v>
      </c>
      <c r="O100" s="139">
        <v>118536281.28887117</v>
      </c>
      <c r="P100" s="139">
        <v>569074344.87982368</v>
      </c>
      <c r="Q100" s="139">
        <v>246189762.67318794</v>
      </c>
      <c r="R100" s="139">
        <v>125416355.00478424</v>
      </c>
      <c r="S100" s="139">
        <v>26096447646.439999</v>
      </c>
      <c r="T100" s="139">
        <v>8823975792.4200001</v>
      </c>
      <c r="U100" s="139">
        <v>889935974.26729453</v>
      </c>
      <c r="V100" s="139">
        <v>8022395.1113806926</v>
      </c>
      <c r="W100" s="139">
        <v>1751803095.1753027</v>
      </c>
    </row>
    <row r="101" spans="1:23" s="113" customFormat="1">
      <c r="A101" s="138">
        <v>41280</v>
      </c>
      <c r="B101" s="139">
        <v>339245195.78641325</v>
      </c>
      <c r="C101" s="139">
        <v>253271743.59227869</v>
      </c>
      <c r="D101" s="139"/>
      <c r="E101" s="139">
        <v>885575756.3660754</v>
      </c>
      <c r="F101" s="139">
        <v>459138719.10560942</v>
      </c>
      <c r="G101" s="139"/>
      <c r="H101" s="139">
        <v>389297985.30415106</v>
      </c>
      <c r="I101" s="139">
        <v>442228014.21278244</v>
      </c>
      <c r="J101" s="139"/>
      <c r="K101" s="139">
        <v>333023924.62898028</v>
      </c>
      <c r="L101" s="139">
        <v>3789780006.1683946</v>
      </c>
      <c r="M101" s="139">
        <v>196184.70990198199</v>
      </c>
      <c r="N101" s="139">
        <v>988954532.89956164</v>
      </c>
      <c r="O101" s="139">
        <v>118526931.47037117</v>
      </c>
      <c r="P101" s="139">
        <v>569169799.91097748</v>
      </c>
      <c r="Q101" s="139">
        <v>246170343.74043795</v>
      </c>
      <c r="R101" s="139">
        <v>125406509.20729424</v>
      </c>
      <c r="S101" s="139">
        <v>26101583467.529999</v>
      </c>
      <c r="T101" s="139">
        <v>8826076093.1499996</v>
      </c>
      <c r="U101" s="139">
        <v>890015771.84332454</v>
      </c>
      <c r="V101" s="139">
        <v>8022045.2210306926</v>
      </c>
      <c r="W101" s="139">
        <v>1751670774.7221527</v>
      </c>
    </row>
    <row r="102" spans="1:23" s="113" customFormat="1">
      <c r="A102" s="138">
        <v>41281</v>
      </c>
      <c r="B102" s="139">
        <v>337902929.60012329</v>
      </c>
      <c r="C102" s="139">
        <v>251994461.10563871</v>
      </c>
      <c r="D102" s="139"/>
      <c r="E102" s="139">
        <v>885822354.97177851</v>
      </c>
      <c r="F102" s="139">
        <v>459265680.98172361</v>
      </c>
      <c r="G102" s="139"/>
      <c r="H102" s="139">
        <v>389385449.06305957</v>
      </c>
      <c r="I102" s="139">
        <v>442340109.7503891</v>
      </c>
      <c r="J102" s="139"/>
      <c r="K102" s="139">
        <v>333114465.13534355</v>
      </c>
      <c r="L102" s="139">
        <v>3790769506.6837492</v>
      </c>
      <c r="M102" s="139">
        <v>196206.58206606499</v>
      </c>
      <c r="N102" s="139">
        <v>984591830.62743163</v>
      </c>
      <c r="O102" s="139">
        <v>117849636.61916117</v>
      </c>
      <c r="P102" s="139">
        <v>570006907.30981159</v>
      </c>
      <c r="Q102" s="139">
        <v>246791834.33736795</v>
      </c>
      <c r="R102" s="139">
        <v>125171355.79187424</v>
      </c>
      <c r="S102" s="139">
        <v>26889926596.490002</v>
      </c>
      <c r="T102" s="139">
        <v>8826773320.0300007</v>
      </c>
      <c r="U102" s="139">
        <v>890981052.48054469</v>
      </c>
      <c r="V102" s="139">
        <v>7985115.1395406928</v>
      </c>
      <c r="W102" s="139">
        <v>1746629235.0646031</v>
      </c>
    </row>
    <row r="103" spans="1:23" s="113" customFormat="1">
      <c r="A103" s="138">
        <v>41282</v>
      </c>
      <c r="B103" s="139">
        <v>338364529.39467329</v>
      </c>
      <c r="C103" s="139">
        <v>262208234.91683871</v>
      </c>
      <c r="D103" s="139"/>
      <c r="E103" s="139">
        <v>886040982.43850112</v>
      </c>
      <c r="F103" s="139">
        <v>459372741.78452009</v>
      </c>
      <c r="G103" s="139"/>
      <c r="H103" s="139">
        <v>389472915.57233346</v>
      </c>
      <c r="I103" s="139">
        <v>442447675.23329538</v>
      </c>
      <c r="J103" s="139"/>
      <c r="K103" s="139">
        <v>333198044.64272159</v>
      </c>
      <c r="L103" s="139">
        <v>3719528373.3700657</v>
      </c>
      <c r="M103" s="139">
        <v>196228.45393053399</v>
      </c>
      <c r="N103" s="139">
        <v>988016826.48966157</v>
      </c>
      <c r="O103" s="139">
        <v>118164729.70007117</v>
      </c>
      <c r="P103" s="139">
        <v>569893168.14294565</v>
      </c>
      <c r="Q103" s="139">
        <v>246860541.45475796</v>
      </c>
      <c r="R103" s="139">
        <v>124735701.95393424</v>
      </c>
      <c r="S103" s="139">
        <v>26858880093.209999</v>
      </c>
      <c r="T103" s="139">
        <v>8828761163.1700001</v>
      </c>
      <c r="U103" s="139">
        <v>887668959.93437469</v>
      </c>
      <c r="V103" s="139">
        <v>7908954.8030206943</v>
      </c>
      <c r="W103" s="139">
        <v>1746530283.9803734</v>
      </c>
    </row>
    <row r="104" spans="1:23" s="113" customFormat="1">
      <c r="A104" s="138">
        <v>41283</v>
      </c>
      <c r="B104" s="139">
        <v>337598521.93471324</v>
      </c>
      <c r="C104" s="139">
        <v>262734701.26757869</v>
      </c>
      <c r="D104" s="139"/>
      <c r="E104" s="139">
        <v>886180006.00433671</v>
      </c>
      <c r="F104" s="139">
        <v>459470016.75080949</v>
      </c>
      <c r="G104" s="139"/>
      <c r="H104" s="139">
        <v>389560389.70195186</v>
      </c>
      <c r="I104" s="139">
        <v>442540116.26293814</v>
      </c>
      <c r="J104" s="139"/>
      <c r="K104" s="139">
        <v>333253043.01941895</v>
      </c>
      <c r="L104" s="139">
        <v>3980841077.5579123</v>
      </c>
      <c r="M104" s="139">
        <v>196251.325481693</v>
      </c>
      <c r="N104" s="139">
        <v>991930981.84272194</v>
      </c>
      <c r="O104" s="139">
        <v>118301568.73469117</v>
      </c>
      <c r="P104" s="139">
        <v>570531863.38783669</v>
      </c>
      <c r="Q104" s="139">
        <v>245627071.544918</v>
      </c>
      <c r="R104" s="139">
        <v>124178746.50248425</v>
      </c>
      <c r="S104" s="139">
        <v>26683454307.759998</v>
      </c>
      <c r="T104" s="139">
        <v>8893042905.5499992</v>
      </c>
      <c r="U104" s="139">
        <v>884893189.39071476</v>
      </c>
      <c r="V104" s="139">
        <v>7874991.4544006949</v>
      </c>
      <c r="W104" s="139">
        <v>1744632050.6662037</v>
      </c>
    </row>
    <row r="105" spans="1:23" s="113" customFormat="1">
      <c r="A105" s="138">
        <v>41284</v>
      </c>
      <c r="B105" s="139">
        <v>336885198.41771328</v>
      </c>
      <c r="C105" s="139">
        <v>261069818.62735876</v>
      </c>
      <c r="D105" s="139"/>
      <c r="E105" s="139">
        <v>886433105.32674861</v>
      </c>
      <c r="F105" s="139">
        <v>459577117.04367298</v>
      </c>
      <c r="G105" s="139"/>
      <c r="H105" s="139">
        <v>389647858.70192879</v>
      </c>
      <c r="I105" s="139">
        <v>442644622.10626316</v>
      </c>
      <c r="J105" s="139"/>
      <c r="K105" s="139">
        <v>333346389.43037236</v>
      </c>
      <c r="L105" s="139">
        <v>3968184310.9766035</v>
      </c>
      <c r="M105" s="139">
        <v>196274.19671954599</v>
      </c>
      <c r="N105" s="139">
        <v>992636315.793522</v>
      </c>
      <c r="O105" s="139">
        <v>118604088.88092117</v>
      </c>
      <c r="P105" s="139">
        <v>572489622.7453531</v>
      </c>
      <c r="Q105" s="139">
        <v>244478158.01863807</v>
      </c>
      <c r="R105" s="139">
        <v>123877388.93324423</v>
      </c>
      <c r="S105" s="139">
        <v>28101460892.709999</v>
      </c>
      <c r="T105" s="139">
        <v>8929167307.5900002</v>
      </c>
      <c r="U105" s="139">
        <v>884444677.06080484</v>
      </c>
      <c r="V105" s="139">
        <v>7837446.6372606969</v>
      </c>
      <c r="W105" s="139">
        <v>1740437970.2848938</v>
      </c>
    </row>
    <row r="106" spans="1:23" s="113" customFormat="1">
      <c r="A106" s="138">
        <v>41285</v>
      </c>
      <c r="B106" s="139">
        <v>336684690.03843325</v>
      </c>
      <c r="C106" s="139">
        <v>253889311.70571876</v>
      </c>
      <c r="D106" s="139"/>
      <c r="E106" s="139">
        <v>886650446.53370404</v>
      </c>
      <c r="F106" s="139">
        <v>459674452.08986479</v>
      </c>
      <c r="G106" s="139"/>
      <c r="H106" s="139">
        <v>389735140.0127784</v>
      </c>
      <c r="I106" s="139">
        <v>442739774.33889681</v>
      </c>
      <c r="J106" s="139"/>
      <c r="K106" s="139">
        <v>333426954.53059906</v>
      </c>
      <c r="L106" s="139">
        <v>3978449359.2282743</v>
      </c>
      <c r="M106" s="139">
        <v>196290.067739989</v>
      </c>
      <c r="N106" s="139">
        <v>985002571.93035209</v>
      </c>
      <c r="O106" s="139">
        <v>116944103.67435117</v>
      </c>
      <c r="P106" s="139">
        <v>573730320.2343452</v>
      </c>
      <c r="Q106" s="139">
        <v>245741406.26657811</v>
      </c>
      <c r="R106" s="139">
        <v>121312188.28322425</v>
      </c>
      <c r="S106" s="139">
        <v>27881887671.830002</v>
      </c>
      <c r="T106" s="139">
        <v>9100644785.1700001</v>
      </c>
      <c r="U106" s="139">
        <v>881562573.23785472</v>
      </c>
      <c r="V106" s="139">
        <v>7917306.4691606984</v>
      </c>
      <c r="W106" s="139">
        <v>1715649570.3158937</v>
      </c>
    </row>
    <row r="107" spans="1:23" s="113" customFormat="1">
      <c r="A107" s="138">
        <v>41286</v>
      </c>
      <c r="B107" s="139">
        <v>336630826.49309331</v>
      </c>
      <c r="C107" s="139">
        <v>253979927.68065879</v>
      </c>
      <c r="D107" s="139"/>
      <c r="E107" s="139">
        <v>886841884.17617214</v>
      </c>
      <c r="F107" s="139">
        <v>459776698.92592788</v>
      </c>
      <c r="G107" s="139"/>
      <c r="H107" s="139">
        <v>389822420.0745042</v>
      </c>
      <c r="I107" s="139">
        <v>442837891.70271528</v>
      </c>
      <c r="J107" s="139"/>
      <c r="K107" s="139">
        <v>333499568.08188432</v>
      </c>
      <c r="L107" s="139">
        <v>3980998917.9700394</v>
      </c>
      <c r="M107" s="139">
        <v>196305.93854302401</v>
      </c>
      <c r="N107" s="139">
        <v>984132835.06682205</v>
      </c>
      <c r="O107" s="139">
        <v>117010219.79115118</v>
      </c>
      <c r="P107" s="139">
        <v>574199893.73543322</v>
      </c>
      <c r="Q107" s="139">
        <v>245244100.04128811</v>
      </c>
      <c r="R107" s="139">
        <v>121216579.25152425</v>
      </c>
      <c r="S107" s="139">
        <v>27888404427.790001</v>
      </c>
      <c r="T107" s="139">
        <v>9140832927.1499996</v>
      </c>
      <c r="U107" s="139">
        <v>879009523.08061481</v>
      </c>
      <c r="V107" s="139">
        <v>7900343.7096206984</v>
      </c>
      <c r="W107" s="139">
        <v>1714887883.1396239</v>
      </c>
    </row>
    <row r="108" spans="1:23" s="113" customFormat="1">
      <c r="A108" s="138">
        <v>41287</v>
      </c>
      <c r="B108" s="139">
        <v>336605168.16343337</v>
      </c>
      <c r="C108" s="139">
        <v>253960573.47843879</v>
      </c>
      <c r="D108" s="139"/>
      <c r="E108" s="139">
        <v>887033407.25391853</v>
      </c>
      <c r="F108" s="139">
        <v>459878988.36174566</v>
      </c>
      <c r="G108" s="139"/>
      <c r="H108" s="139">
        <v>389909701.73710179</v>
      </c>
      <c r="I108" s="139">
        <v>442936056.20758969</v>
      </c>
      <c r="J108" s="139"/>
      <c r="K108" s="139">
        <v>333572215.2641359</v>
      </c>
      <c r="L108" s="139">
        <v>3982029531.1563764</v>
      </c>
      <c r="M108" s="139">
        <v>196321.79912878899</v>
      </c>
      <c r="N108" s="139">
        <v>984057184.67685199</v>
      </c>
      <c r="O108" s="139">
        <v>117000990.54461117</v>
      </c>
      <c r="P108" s="139">
        <v>574293474.24067521</v>
      </c>
      <c r="Q108" s="139">
        <v>245224756.52446812</v>
      </c>
      <c r="R108" s="139">
        <v>121207018.00966425</v>
      </c>
      <c r="S108" s="139">
        <v>27893852692.52</v>
      </c>
      <c r="T108" s="139">
        <v>9143111086.6900005</v>
      </c>
      <c r="U108" s="139">
        <v>879085259.65467501</v>
      </c>
      <c r="V108" s="139">
        <v>7900000.8671306986</v>
      </c>
      <c r="W108" s="139">
        <v>1714760220.920634</v>
      </c>
    </row>
    <row r="109" spans="1:23" s="113" customFormat="1">
      <c r="A109" s="138">
        <v>41288</v>
      </c>
      <c r="B109" s="139">
        <v>341378423.50589335</v>
      </c>
      <c r="C109" s="139">
        <v>258163948.69868881</v>
      </c>
      <c r="D109" s="139"/>
      <c r="E109" s="139">
        <v>887236035.54651821</v>
      </c>
      <c r="F109" s="139">
        <v>460014653.91587645</v>
      </c>
      <c r="G109" s="139"/>
      <c r="H109" s="139">
        <v>389997164.03007632</v>
      </c>
      <c r="I109" s="139">
        <v>443051621.39584672</v>
      </c>
      <c r="J109" s="139"/>
      <c r="K109" s="139">
        <v>333650407.38216221</v>
      </c>
      <c r="L109" s="139">
        <v>3983061910.7400265</v>
      </c>
      <c r="M109" s="139">
        <v>196344.41940469001</v>
      </c>
      <c r="N109" s="139">
        <v>996295693.81523204</v>
      </c>
      <c r="O109" s="139">
        <v>118479003.75017117</v>
      </c>
      <c r="P109" s="139">
        <v>576266065.52899969</v>
      </c>
      <c r="Q109" s="139">
        <v>248245259.50036812</v>
      </c>
      <c r="R109" s="139">
        <v>123183697.15912424</v>
      </c>
      <c r="S109" s="139">
        <v>29536962924.360001</v>
      </c>
      <c r="T109" s="139">
        <v>9143927158.6900005</v>
      </c>
      <c r="U109" s="139">
        <v>884133831.24981511</v>
      </c>
      <c r="V109" s="139">
        <v>7993155.7304506982</v>
      </c>
      <c r="W109" s="139">
        <v>1741043546.0892243</v>
      </c>
    </row>
    <row r="110" spans="1:23" s="113" customFormat="1">
      <c r="A110" s="138">
        <v>41289</v>
      </c>
      <c r="B110" s="139">
        <v>343592856.87321335</v>
      </c>
      <c r="C110" s="139">
        <v>257741881.86391881</v>
      </c>
      <c r="D110" s="139"/>
      <c r="E110" s="139">
        <v>887462660.378227</v>
      </c>
      <c r="F110" s="139">
        <v>460154706.28630155</v>
      </c>
      <c r="G110" s="139"/>
      <c r="H110" s="139">
        <v>390084636.75339919</v>
      </c>
      <c r="I110" s="139">
        <v>443178194.70732695</v>
      </c>
      <c r="J110" s="139"/>
      <c r="K110" s="139">
        <v>333738203.44965112</v>
      </c>
      <c r="L110" s="139">
        <v>3962922184.3802853</v>
      </c>
      <c r="M110" s="139">
        <v>194364.16680816101</v>
      </c>
      <c r="N110" s="139">
        <v>998038330.83699203</v>
      </c>
      <c r="O110" s="139">
        <v>125172896.26356117</v>
      </c>
      <c r="P110" s="139">
        <v>578208233.04072154</v>
      </c>
      <c r="Q110" s="139">
        <v>247597737.89073822</v>
      </c>
      <c r="R110" s="139">
        <v>123819298.99765424</v>
      </c>
      <c r="S110" s="139">
        <v>27422025350.57</v>
      </c>
      <c r="T110" s="139">
        <v>9122951082.0799999</v>
      </c>
      <c r="U110" s="139">
        <v>887175184.69398522</v>
      </c>
      <c r="V110" s="139">
        <v>8028730.9127607001</v>
      </c>
      <c r="W110" s="139">
        <v>1748281324.3343444</v>
      </c>
    </row>
    <row r="111" spans="1:23" s="113" customFormat="1">
      <c r="A111" s="138">
        <v>41290</v>
      </c>
      <c r="B111" s="139">
        <v>340431008.72995335</v>
      </c>
      <c r="C111" s="139">
        <v>254690474.00400874</v>
      </c>
      <c r="D111" s="139"/>
      <c r="E111" s="139">
        <v>887653816.37621999</v>
      </c>
      <c r="F111" s="139">
        <v>460205167.37847692</v>
      </c>
      <c r="G111" s="139"/>
      <c r="H111" s="139">
        <v>390172107.82707489</v>
      </c>
      <c r="I111" s="139">
        <v>443251408.7482205</v>
      </c>
      <c r="J111" s="139"/>
      <c r="K111" s="139">
        <v>333810753.44837254</v>
      </c>
      <c r="L111" s="139">
        <v>3963378504.885241</v>
      </c>
      <c r="M111" s="139">
        <v>194386.083911397</v>
      </c>
      <c r="N111" s="139">
        <v>983758557.14663196</v>
      </c>
      <c r="O111" s="139">
        <v>122807741.58132118</v>
      </c>
      <c r="P111" s="139">
        <v>576531726.72125769</v>
      </c>
      <c r="Q111" s="139">
        <v>246394488.93329826</v>
      </c>
      <c r="R111" s="139">
        <v>122091409.07108425</v>
      </c>
      <c r="S111" s="139">
        <v>29350709026.349998</v>
      </c>
      <c r="T111" s="139">
        <v>8956171906.4799995</v>
      </c>
      <c r="U111" s="139">
        <v>882635765.41827536</v>
      </c>
      <c r="V111" s="139">
        <v>7938647.0861507002</v>
      </c>
      <c r="W111" s="139">
        <v>1732429123.1554146</v>
      </c>
    </row>
    <row r="112" spans="1:23" s="113" customFormat="1">
      <c r="A112" s="138">
        <v>41291</v>
      </c>
      <c r="B112" s="139">
        <v>342770130.76553333</v>
      </c>
      <c r="C112" s="139">
        <v>255930609.18184876</v>
      </c>
      <c r="D112" s="139"/>
      <c r="E112" s="139">
        <v>887828952.1443882</v>
      </c>
      <c r="F112" s="139">
        <v>460307613.24997818</v>
      </c>
      <c r="G112" s="139"/>
      <c r="H112" s="139">
        <v>390259568.04113317</v>
      </c>
      <c r="I112" s="139">
        <v>443349914.56923467</v>
      </c>
      <c r="J112" s="139"/>
      <c r="K112" s="139">
        <v>333883333.98824292</v>
      </c>
      <c r="L112" s="139">
        <v>3964622829.5264969</v>
      </c>
      <c r="M112" s="139">
        <v>194408.03071385299</v>
      </c>
      <c r="N112" s="139">
        <v>990497185.82377207</v>
      </c>
      <c r="O112" s="139">
        <v>122691573.83981118</v>
      </c>
      <c r="P112" s="139">
        <v>578076382.54159522</v>
      </c>
      <c r="Q112" s="139">
        <v>247302289.17114827</v>
      </c>
      <c r="R112" s="139">
        <v>122580249.13408425</v>
      </c>
      <c r="S112" s="139">
        <v>30211633599.790001</v>
      </c>
      <c r="T112" s="139">
        <v>9028981873.6900005</v>
      </c>
      <c r="U112" s="139">
        <v>884290009.40976548</v>
      </c>
      <c r="V112" s="139">
        <v>7986373.2588407006</v>
      </c>
      <c r="W112" s="139">
        <v>1744476173.553875</v>
      </c>
    </row>
    <row r="113" spans="1:23" s="113" customFormat="1">
      <c r="A113" s="138">
        <v>41292</v>
      </c>
      <c r="B113" s="139">
        <v>342479655.49958336</v>
      </c>
      <c r="C113" s="139">
        <v>255112274.96606871</v>
      </c>
      <c r="D113" s="139"/>
      <c r="E113" s="139">
        <v>888020525.17769802</v>
      </c>
      <c r="F113" s="139">
        <v>460400829.87609112</v>
      </c>
      <c r="G113" s="139"/>
      <c r="H113" s="139">
        <v>390347029.67557019</v>
      </c>
      <c r="I113" s="139">
        <v>443443971.9425571</v>
      </c>
      <c r="J113" s="139"/>
      <c r="K113" s="139">
        <v>333939563.01406091</v>
      </c>
      <c r="L113" s="139">
        <v>3965713193.5067739</v>
      </c>
      <c r="M113" s="139">
        <v>194429.97721567401</v>
      </c>
      <c r="N113" s="139">
        <v>997312178.04557228</v>
      </c>
      <c r="O113" s="139">
        <v>118367864.26323117</v>
      </c>
      <c r="P113" s="139">
        <v>578016617.24808657</v>
      </c>
      <c r="Q113" s="139">
        <v>246584125.93988827</v>
      </c>
      <c r="R113" s="139">
        <v>123414252.30415425</v>
      </c>
      <c r="S113" s="139">
        <v>30503298262.599998</v>
      </c>
      <c r="T113" s="139">
        <v>9353809779.0300007</v>
      </c>
      <c r="U113" s="139">
        <v>852724088.85697579</v>
      </c>
      <c r="V113" s="139">
        <v>8018466.2720707003</v>
      </c>
      <c r="W113" s="139">
        <v>1744625270.766705</v>
      </c>
    </row>
    <row r="114" spans="1:23" s="113" customFormat="1">
      <c r="A114" s="138">
        <v>41293</v>
      </c>
      <c r="B114" s="139">
        <v>342460530.75638354</v>
      </c>
      <c r="C114" s="139">
        <v>252761036.67568874</v>
      </c>
      <c r="D114" s="139"/>
      <c r="E114" s="139">
        <v>888212182.66591763</v>
      </c>
      <c r="F114" s="139">
        <v>460503427.95111299</v>
      </c>
      <c r="G114" s="139"/>
      <c r="H114" s="139">
        <v>390434492.92038161</v>
      </c>
      <c r="I114" s="139">
        <v>443542581.93571484</v>
      </c>
      <c r="J114" s="139"/>
      <c r="K114" s="139">
        <v>334012722.83944076</v>
      </c>
      <c r="L114" s="139">
        <v>3963397414.4740396</v>
      </c>
      <c r="M114" s="139">
        <v>194451.92341685999</v>
      </c>
      <c r="N114" s="139">
        <v>999314625.61935222</v>
      </c>
      <c r="O114" s="139">
        <v>118124719.5215812</v>
      </c>
      <c r="P114" s="139">
        <v>578686526.54354203</v>
      </c>
      <c r="Q114" s="139">
        <v>246098591.96771833</v>
      </c>
      <c r="R114" s="139">
        <v>123257584.09827425</v>
      </c>
      <c r="S114" s="139">
        <v>30510228814.360001</v>
      </c>
      <c r="T114" s="139">
        <v>9371992798.3500004</v>
      </c>
      <c r="U114" s="139">
        <v>850471379.86809587</v>
      </c>
      <c r="V114" s="139">
        <v>8018118.3124507004</v>
      </c>
      <c r="W114" s="139">
        <v>1743610457.256695</v>
      </c>
    </row>
    <row r="115" spans="1:23" s="113" customFormat="1">
      <c r="A115" s="138">
        <v>41294</v>
      </c>
      <c r="B115" s="139">
        <v>342434822.48275357</v>
      </c>
      <c r="C115" s="139">
        <v>252741271.35223877</v>
      </c>
      <c r="D115" s="139"/>
      <c r="E115" s="139">
        <v>888404211.5880301</v>
      </c>
      <c r="F115" s="139">
        <v>460606070.26492274</v>
      </c>
      <c r="G115" s="139"/>
      <c r="H115" s="139">
        <v>390521955.03557032</v>
      </c>
      <c r="I115" s="139">
        <v>443641228.24860835</v>
      </c>
      <c r="J115" s="139"/>
      <c r="K115" s="139">
        <v>334085902.8143273</v>
      </c>
      <c r="L115" s="139">
        <v>3964430783.4045529</v>
      </c>
      <c r="M115" s="139">
        <v>194473.86931741901</v>
      </c>
      <c r="N115" s="139">
        <v>999233644.23430228</v>
      </c>
      <c r="O115" s="139">
        <v>118115302.55855121</v>
      </c>
      <c r="P115" s="139">
        <v>578781323.97313964</v>
      </c>
      <c r="Q115" s="139">
        <v>246079181.55667835</v>
      </c>
      <c r="R115" s="139">
        <v>123247862.16862425</v>
      </c>
      <c r="S115" s="139">
        <v>30515744301.459999</v>
      </c>
      <c r="T115" s="139">
        <v>9374260578.2000008</v>
      </c>
      <c r="U115" s="139">
        <v>850544227.51534593</v>
      </c>
      <c r="V115" s="139">
        <v>8017770.3699807003</v>
      </c>
      <c r="W115" s="139">
        <v>1743478054.6403954</v>
      </c>
    </row>
    <row r="116" spans="1:23" s="113" customFormat="1">
      <c r="A116" s="138">
        <v>41295</v>
      </c>
      <c r="B116" s="139">
        <v>343984530.28010356</v>
      </c>
      <c r="C116" s="139">
        <v>254333036.87386882</v>
      </c>
      <c r="D116" s="139"/>
      <c r="E116" s="139">
        <v>888609528.57762921</v>
      </c>
      <c r="F116" s="139">
        <v>460681441.32223612</v>
      </c>
      <c r="G116" s="139"/>
      <c r="H116" s="139">
        <v>390609400.23118275</v>
      </c>
      <c r="I116" s="139">
        <v>443727426.42534208</v>
      </c>
      <c r="J116" s="139"/>
      <c r="K116" s="139">
        <v>334162431.50954586</v>
      </c>
      <c r="L116" s="139">
        <v>3965437457.662333</v>
      </c>
      <c r="M116" s="139">
        <v>194495.814917354</v>
      </c>
      <c r="N116" s="139">
        <v>1003396329.2132322</v>
      </c>
      <c r="O116" s="139">
        <v>118106625.42967123</v>
      </c>
      <c r="P116" s="139">
        <v>578711278.7913605</v>
      </c>
      <c r="Q116" s="139">
        <v>246649393.13250837</v>
      </c>
      <c r="R116" s="139">
        <v>123950244.70501424</v>
      </c>
      <c r="S116" s="139">
        <v>31027131562.419998</v>
      </c>
      <c r="T116" s="139">
        <v>9374818551.5</v>
      </c>
      <c r="U116" s="139">
        <v>851717008.20190597</v>
      </c>
      <c r="V116" s="139">
        <v>8040742.2854707027</v>
      </c>
      <c r="W116" s="139">
        <v>1753246288.9889255</v>
      </c>
    </row>
    <row r="117" spans="1:23" s="113" customFormat="1">
      <c r="A117" s="138">
        <v>41296</v>
      </c>
      <c r="B117" s="139">
        <v>341266814.37845367</v>
      </c>
      <c r="C117" s="139">
        <v>251137677.31043887</v>
      </c>
      <c r="D117" s="139"/>
      <c r="E117" s="139">
        <v>888826513.94274712</v>
      </c>
      <c r="F117" s="139">
        <v>460788866.85523254</v>
      </c>
      <c r="G117" s="139"/>
      <c r="H117" s="139">
        <v>390696855.17719227</v>
      </c>
      <c r="I117" s="139">
        <v>443829988.13108444</v>
      </c>
      <c r="J117" s="139"/>
      <c r="K117" s="139">
        <v>334252531.94791353</v>
      </c>
      <c r="L117" s="139">
        <v>3749524419.3831105</v>
      </c>
      <c r="M117" s="139">
        <v>194517.760216669</v>
      </c>
      <c r="N117" s="139">
        <v>993820829.72691214</v>
      </c>
      <c r="O117" s="139">
        <v>116779205.95786123</v>
      </c>
      <c r="P117" s="139">
        <v>579743432.33151567</v>
      </c>
      <c r="Q117" s="139">
        <v>243708764.99238837</v>
      </c>
      <c r="R117" s="139">
        <v>122116043.94976425</v>
      </c>
      <c r="S117" s="139">
        <v>30855765282.330002</v>
      </c>
      <c r="T117" s="139">
        <v>9311562530.7999992</v>
      </c>
      <c r="U117" s="139">
        <v>849512758.4862361</v>
      </c>
      <c r="V117" s="139">
        <v>7905641.4270707062</v>
      </c>
      <c r="W117" s="139">
        <v>1736365631.5891058</v>
      </c>
    </row>
    <row r="118" spans="1:23" s="113" customFormat="1">
      <c r="A118" s="138">
        <v>41297</v>
      </c>
      <c r="B118" s="139">
        <v>341052443.16808373</v>
      </c>
      <c r="C118" s="139">
        <v>250114165.66031888</v>
      </c>
      <c r="D118" s="139"/>
      <c r="E118" s="139">
        <v>889044778.6698786</v>
      </c>
      <c r="F118" s="139">
        <v>460864827.12011832</v>
      </c>
      <c r="G118" s="139"/>
      <c r="H118" s="139">
        <v>390784321.74356699</v>
      </c>
      <c r="I118" s="139">
        <v>443916839.76887679</v>
      </c>
      <c r="J118" s="139"/>
      <c r="K118" s="139">
        <v>334336768.12549686</v>
      </c>
      <c r="L118" s="139">
        <v>3750475785.6124315</v>
      </c>
      <c r="M118" s="139">
        <v>194539.705215366</v>
      </c>
      <c r="N118" s="139">
        <v>992587501.35976195</v>
      </c>
      <c r="O118" s="139">
        <v>117770882.79683125</v>
      </c>
      <c r="P118" s="139">
        <v>579530201.12476659</v>
      </c>
      <c r="Q118" s="139">
        <v>241967063.74587834</v>
      </c>
      <c r="R118" s="139">
        <v>119245541.64267425</v>
      </c>
      <c r="S118" s="139">
        <v>30411781958.23</v>
      </c>
      <c r="T118" s="139">
        <v>9474929372.4200001</v>
      </c>
      <c r="U118" s="139">
        <v>843614932.76182628</v>
      </c>
      <c r="V118" s="139">
        <v>7908988.5198907061</v>
      </c>
      <c r="W118" s="139">
        <v>1730629144.4453661</v>
      </c>
    </row>
    <row r="119" spans="1:23" s="113" customFormat="1">
      <c r="A119" s="138">
        <v>41298</v>
      </c>
      <c r="B119" s="139">
        <v>337522346.48516375</v>
      </c>
      <c r="C119" s="139">
        <v>245725222.13308886</v>
      </c>
      <c r="D119" s="139"/>
      <c r="E119" s="139">
        <v>889238269.86689615</v>
      </c>
      <c r="F119" s="139">
        <v>460941122.65597498</v>
      </c>
      <c r="G119" s="139"/>
      <c r="H119" s="139">
        <v>390871668.76063436</v>
      </c>
      <c r="I119" s="139">
        <v>444003030.99052852</v>
      </c>
      <c r="J119" s="139"/>
      <c r="K119" s="139">
        <v>334435030.98386651</v>
      </c>
      <c r="L119" s="139">
        <v>3806956513.8851786</v>
      </c>
      <c r="M119" s="139">
        <v>194557.86996523201</v>
      </c>
      <c r="N119" s="139">
        <v>978436064.88397205</v>
      </c>
      <c r="O119" s="139">
        <v>116813008.62059125</v>
      </c>
      <c r="P119" s="139">
        <v>579294212.30637038</v>
      </c>
      <c r="Q119" s="139">
        <v>239330011.60306838</v>
      </c>
      <c r="R119" s="139">
        <v>117194891.99293424</v>
      </c>
      <c r="S119" s="139">
        <v>29623022996.689999</v>
      </c>
      <c r="T119" s="139">
        <v>9488121428.0699997</v>
      </c>
      <c r="U119" s="139">
        <v>841697558.54279661</v>
      </c>
      <c r="V119" s="139">
        <v>7873819.0054007061</v>
      </c>
      <c r="W119" s="139">
        <v>1702968149.5508065</v>
      </c>
    </row>
    <row r="120" spans="1:23" s="113" customFormat="1">
      <c r="A120" s="138">
        <v>41299</v>
      </c>
      <c r="B120" s="139">
        <v>340908044.64845371</v>
      </c>
      <c r="C120" s="139">
        <v>250435304.54457885</v>
      </c>
      <c r="D120" s="139"/>
      <c r="E120" s="139">
        <v>889431767.00378382</v>
      </c>
      <c r="F120" s="139">
        <v>461044429.17879969</v>
      </c>
      <c r="G120" s="139"/>
      <c r="H120" s="139">
        <v>390959017.51838976</v>
      </c>
      <c r="I120" s="139">
        <v>444102138.91065127</v>
      </c>
      <c r="J120" s="139"/>
      <c r="K120" s="139">
        <v>334507942.61247796</v>
      </c>
      <c r="L120" s="139">
        <v>4108036605.2965436</v>
      </c>
      <c r="M120" s="139">
        <v>194576.02446640699</v>
      </c>
      <c r="N120" s="139">
        <v>993325880.30088222</v>
      </c>
      <c r="O120" s="139">
        <v>119747979.2025613</v>
      </c>
      <c r="P120" s="139">
        <v>579598924.00534034</v>
      </c>
      <c r="Q120" s="139">
        <v>241215077.8011384</v>
      </c>
      <c r="R120" s="139">
        <v>116147142.27775423</v>
      </c>
      <c r="S120" s="139">
        <v>29629303088.860001</v>
      </c>
      <c r="T120" s="139">
        <v>9501433620.1000004</v>
      </c>
      <c r="U120" s="139">
        <v>845806065.82256699</v>
      </c>
      <c r="V120" s="139">
        <v>7948410.5181707088</v>
      </c>
      <c r="W120" s="139">
        <v>1730259217.9906666</v>
      </c>
    </row>
    <row r="121" spans="1:23" s="113" customFormat="1">
      <c r="A121" s="138">
        <v>41300</v>
      </c>
      <c r="B121" s="139">
        <v>340858394.3144238</v>
      </c>
      <c r="C121" s="139">
        <v>250294330.59415886</v>
      </c>
      <c r="D121" s="139"/>
      <c r="E121" s="139">
        <v>889625261.0705502</v>
      </c>
      <c r="F121" s="139">
        <v>461147783.99846011</v>
      </c>
      <c r="G121" s="139"/>
      <c r="H121" s="139">
        <v>391046365.89683425</v>
      </c>
      <c r="I121" s="139">
        <v>444201279.54915547</v>
      </c>
      <c r="J121" s="139"/>
      <c r="K121" s="139">
        <v>334580852.03133726</v>
      </c>
      <c r="L121" s="139">
        <v>4109078828.8370509</v>
      </c>
      <c r="M121" s="139">
        <v>194594.188718755</v>
      </c>
      <c r="N121" s="139">
        <v>993103228.51818216</v>
      </c>
      <c r="O121" s="139">
        <v>119659609.2705313</v>
      </c>
      <c r="P121" s="139">
        <v>579693470.55876291</v>
      </c>
      <c r="Q121" s="139">
        <v>240913487.45066839</v>
      </c>
      <c r="R121" s="139">
        <v>115963757.03802423</v>
      </c>
      <c r="S121" s="139">
        <v>29636107633.049999</v>
      </c>
      <c r="T121" s="139">
        <v>9503750801.2600002</v>
      </c>
      <c r="U121" s="139">
        <v>845878892.8892771</v>
      </c>
      <c r="V121" s="139">
        <v>7896669.5441307127</v>
      </c>
      <c r="W121" s="139">
        <v>1729870764.0139668</v>
      </c>
    </row>
    <row r="122" spans="1:23" s="113" customFormat="1">
      <c r="A122" s="138">
        <v>41301</v>
      </c>
      <c r="B122" s="139">
        <v>340831291.17404372</v>
      </c>
      <c r="C122" s="139">
        <v>250274758.31404886</v>
      </c>
      <c r="D122" s="139"/>
      <c r="E122" s="139">
        <v>889818757.06718957</v>
      </c>
      <c r="F122" s="139">
        <v>461251183.15483469</v>
      </c>
      <c r="G122" s="139"/>
      <c r="H122" s="139">
        <v>391133714.14596802</v>
      </c>
      <c r="I122" s="139">
        <v>444300447.86596525</v>
      </c>
      <c r="J122" s="139"/>
      <c r="K122" s="139">
        <v>334653762.22044241</v>
      </c>
      <c r="L122" s="139">
        <v>4110121106.7364044</v>
      </c>
      <c r="M122" s="139">
        <v>194612.34272241799</v>
      </c>
      <c r="N122" s="139">
        <v>993022372.91907215</v>
      </c>
      <c r="O122" s="139">
        <v>119650069.9228113</v>
      </c>
      <c r="P122" s="139">
        <v>579788026.60624719</v>
      </c>
      <c r="Q122" s="139">
        <v>240894486.66504839</v>
      </c>
      <c r="R122" s="139">
        <v>115954611.30163424</v>
      </c>
      <c r="S122" s="139">
        <v>29641473218.43</v>
      </c>
      <c r="T122" s="139">
        <v>9506068267.8400002</v>
      </c>
      <c r="U122" s="139">
        <v>845951730.22252715</v>
      </c>
      <c r="V122" s="139">
        <v>7896327.1371307122</v>
      </c>
      <c r="W122" s="139">
        <v>1729735542.7215674</v>
      </c>
    </row>
    <row r="123" spans="1:23" s="113" customFormat="1">
      <c r="A123" s="138">
        <v>41302</v>
      </c>
      <c r="B123" s="139">
        <v>340128660.82488376</v>
      </c>
      <c r="C123" s="139">
        <v>251560352.53480884</v>
      </c>
      <c r="D123" s="139"/>
      <c r="E123" s="139">
        <v>890012269.5936569</v>
      </c>
      <c r="F123" s="139">
        <v>461332926.64725429</v>
      </c>
      <c r="G123" s="139"/>
      <c r="H123" s="139">
        <v>391220237.43805134</v>
      </c>
      <c r="I123" s="139">
        <v>444389450.84893095</v>
      </c>
      <c r="J123" s="139"/>
      <c r="K123" s="139">
        <v>334726675.51978481</v>
      </c>
      <c r="L123" s="139">
        <v>4111138547.2831335</v>
      </c>
      <c r="M123" s="139">
        <v>194634.666420277</v>
      </c>
      <c r="N123" s="139">
        <v>995100437.88408196</v>
      </c>
      <c r="O123" s="139">
        <v>120223803.56236133</v>
      </c>
      <c r="P123" s="139">
        <v>579717717.83318698</v>
      </c>
      <c r="Q123" s="139">
        <v>240560815.2953884</v>
      </c>
      <c r="R123" s="139">
        <v>115896078.84060425</v>
      </c>
      <c r="S123" s="139">
        <v>31506652066.060001</v>
      </c>
      <c r="T123" s="139">
        <v>9505455126.5900002</v>
      </c>
      <c r="U123" s="139">
        <v>846601393.84601712</v>
      </c>
      <c r="V123" s="139">
        <v>7896184.9430507123</v>
      </c>
      <c r="W123" s="139">
        <v>1735463713.9973676</v>
      </c>
    </row>
    <row r="124" spans="1:23" s="113" customFormat="1">
      <c r="A124" s="138">
        <v>41303</v>
      </c>
      <c r="B124" s="139">
        <v>337464082.85382384</v>
      </c>
      <c r="C124" s="139">
        <v>249361783.64232886</v>
      </c>
      <c r="D124" s="139"/>
      <c r="E124" s="139">
        <v>890205784.4399457</v>
      </c>
      <c r="F124" s="139">
        <v>461497143.37976444</v>
      </c>
      <c r="G124" s="139"/>
      <c r="H124" s="139">
        <v>391306751.49310946</v>
      </c>
      <c r="I124" s="139">
        <v>444517362.98145199</v>
      </c>
      <c r="J124" s="139"/>
      <c r="K124" s="139">
        <v>334799589.31936312</v>
      </c>
      <c r="L124" s="139">
        <v>4133898042.4481211</v>
      </c>
      <c r="M124" s="139">
        <v>195656.56611909901</v>
      </c>
      <c r="N124" s="139">
        <v>987595629.83323205</v>
      </c>
      <c r="O124" s="139">
        <v>119815824.25433135</v>
      </c>
      <c r="P124" s="139">
        <v>589901289.9493047</v>
      </c>
      <c r="Q124" s="139">
        <v>239162553.37530839</v>
      </c>
      <c r="R124" s="139">
        <v>114722063.27037425</v>
      </c>
      <c r="S124" s="139">
        <v>31597661584.48</v>
      </c>
      <c r="T124" s="139">
        <v>9441876765.0100002</v>
      </c>
      <c r="U124" s="139">
        <v>839205468.06999707</v>
      </c>
      <c r="V124" s="139">
        <v>7882670.4866807126</v>
      </c>
      <c r="W124" s="139">
        <v>1724067221.5792277</v>
      </c>
    </row>
    <row r="125" spans="1:23" s="113" customFormat="1">
      <c r="A125" s="138">
        <v>41304</v>
      </c>
      <c r="B125" s="139">
        <v>337577519.46534389</v>
      </c>
      <c r="C125" s="139">
        <v>248929099.40845886</v>
      </c>
      <c r="D125" s="139"/>
      <c r="E125" s="139">
        <v>890399296.22606444</v>
      </c>
      <c r="F125" s="139">
        <v>461484523.04685092</v>
      </c>
      <c r="G125" s="139"/>
      <c r="H125" s="139">
        <v>391392626.41289347</v>
      </c>
      <c r="I125" s="139">
        <v>444562041.99156451</v>
      </c>
      <c r="J125" s="139"/>
      <c r="K125" s="139">
        <v>334872500.90918326</v>
      </c>
      <c r="L125" s="139">
        <v>4334304424.9734955</v>
      </c>
      <c r="M125" s="139">
        <v>195677.46553162701</v>
      </c>
      <c r="N125" s="139">
        <v>992090065.13918197</v>
      </c>
      <c r="O125" s="139">
        <v>119388565.72667135</v>
      </c>
      <c r="P125" s="139">
        <v>587219634.13923824</v>
      </c>
      <c r="Q125" s="139">
        <v>237994898.3233484</v>
      </c>
      <c r="R125" s="139">
        <v>113293397.48758423</v>
      </c>
      <c r="S125" s="139">
        <v>30532664692.560001</v>
      </c>
      <c r="T125" s="139">
        <v>8911281804.2600002</v>
      </c>
      <c r="U125" s="139">
        <v>870777370.5841372</v>
      </c>
      <c r="V125" s="139">
        <v>7889656.4467507126</v>
      </c>
      <c r="W125" s="139">
        <v>1720850086.6289182</v>
      </c>
    </row>
    <row r="126" spans="1:23" s="113" customFormat="1">
      <c r="A126" s="138">
        <v>41305</v>
      </c>
      <c r="B126" s="139">
        <v>336120131.47128391</v>
      </c>
      <c r="C126" s="139">
        <v>251468280.3225089</v>
      </c>
      <c r="D126" s="139"/>
      <c r="E126" s="139">
        <v>890592804.95202148</v>
      </c>
      <c r="F126" s="139">
        <v>461349969.46257782</v>
      </c>
      <c r="G126" s="139"/>
      <c r="H126" s="139">
        <v>391477027.08144253</v>
      </c>
      <c r="I126" s="139">
        <v>444549856.0250634</v>
      </c>
      <c r="J126" s="139"/>
      <c r="K126" s="139">
        <v>334945414.26924062</v>
      </c>
      <c r="L126" s="139">
        <v>4335587004.3700619</v>
      </c>
      <c r="M126" s="139">
        <v>195698.60465458001</v>
      </c>
      <c r="N126" s="139">
        <v>1000214066.4828622</v>
      </c>
      <c r="O126" s="139">
        <v>119516420.17395136</v>
      </c>
      <c r="P126" s="139">
        <v>584059666.24319661</v>
      </c>
      <c r="Q126" s="139">
        <v>238046541.1197384</v>
      </c>
      <c r="R126" s="139">
        <v>113352225.33770423</v>
      </c>
      <c r="S126" s="139">
        <v>30273582690.48</v>
      </c>
      <c r="T126" s="139">
        <v>9423136210.7199993</v>
      </c>
      <c r="U126" s="139">
        <v>876316557.16984749</v>
      </c>
      <c r="V126" s="139">
        <v>7862267.1396307126</v>
      </c>
      <c r="W126" s="139">
        <v>1715718984.4115489</v>
      </c>
    </row>
    <row r="127" spans="1:23" s="113" customFormat="1">
      <c r="A127" s="138">
        <v>41306</v>
      </c>
      <c r="B127" s="139">
        <v>333607294.17911392</v>
      </c>
      <c r="C127" s="139">
        <v>250177875.72044891</v>
      </c>
      <c r="D127" s="139"/>
      <c r="E127" s="139">
        <v>890786296.19786489</v>
      </c>
      <c r="F127" s="139">
        <v>461307670.98419112</v>
      </c>
      <c r="G127" s="139"/>
      <c r="H127" s="139">
        <v>391559297.17459369</v>
      </c>
      <c r="I127" s="139">
        <v>444581363.56224006</v>
      </c>
      <c r="J127" s="139"/>
      <c r="K127" s="139">
        <v>335018319.52955729</v>
      </c>
      <c r="L127" s="139">
        <v>4236687598.6067929</v>
      </c>
      <c r="M127" s="139">
        <v>195690.50388850199</v>
      </c>
      <c r="N127" s="139">
        <v>998801409.45090246</v>
      </c>
      <c r="O127" s="139">
        <v>118151764.88262135</v>
      </c>
      <c r="P127" s="139">
        <v>583881494.94935739</v>
      </c>
      <c r="Q127" s="139">
        <v>237739092.38032839</v>
      </c>
      <c r="R127" s="139">
        <v>112480136.48380423</v>
      </c>
      <c r="S127" s="139">
        <v>28570288501.209999</v>
      </c>
      <c r="T127" s="139">
        <v>9406151296.0100002</v>
      </c>
      <c r="U127" s="139">
        <v>879615820.9565376</v>
      </c>
      <c r="V127" s="139">
        <v>7815559.3622807143</v>
      </c>
      <c r="W127" s="139">
        <v>1705650212.0158191</v>
      </c>
    </row>
    <row r="128" spans="1:23" s="113" customFormat="1">
      <c r="A128" s="138">
        <v>41307</v>
      </c>
      <c r="B128" s="139">
        <v>333535922.44889396</v>
      </c>
      <c r="C128" s="139">
        <v>250049409.13811889</v>
      </c>
      <c r="D128" s="139"/>
      <c r="E128" s="139">
        <v>890979786.87359571</v>
      </c>
      <c r="F128" s="139">
        <v>461414484.80316341</v>
      </c>
      <c r="G128" s="139"/>
      <c r="H128" s="139">
        <v>391641568.9023425</v>
      </c>
      <c r="I128" s="139">
        <v>444682781.68155849</v>
      </c>
      <c r="J128" s="139"/>
      <c r="K128" s="139">
        <v>335091225.19013214</v>
      </c>
      <c r="L128" s="139">
        <v>4268028203.7452621</v>
      </c>
      <c r="M128" s="139">
        <v>195710.36285038199</v>
      </c>
      <c r="N128" s="139">
        <v>998469020.25378263</v>
      </c>
      <c r="O128" s="139">
        <v>118520070.62677139</v>
      </c>
      <c r="P128" s="139">
        <v>583837903.04701793</v>
      </c>
      <c r="Q128" s="139">
        <v>237500893.47398838</v>
      </c>
      <c r="R128" s="139">
        <v>112494375.59422424</v>
      </c>
      <c r="S128" s="139">
        <v>28576452887.130001</v>
      </c>
      <c r="T128" s="139">
        <v>9422893199.5200005</v>
      </c>
      <c r="U128" s="139">
        <v>879643091.62419772</v>
      </c>
      <c r="V128" s="139">
        <v>7815220.5518907141</v>
      </c>
      <c r="W128" s="139">
        <v>1704318343.5061491</v>
      </c>
    </row>
    <row r="129" spans="1:23" s="113" customFormat="1">
      <c r="A129" s="138">
        <v>41308</v>
      </c>
      <c r="B129" s="139">
        <v>333509485.32217401</v>
      </c>
      <c r="C129" s="139">
        <v>250029885.25444892</v>
      </c>
      <c r="D129" s="139"/>
      <c r="E129" s="139">
        <v>891173276.9792161</v>
      </c>
      <c r="F129" s="139">
        <v>461521347.13936168</v>
      </c>
      <c r="G129" s="139"/>
      <c r="H129" s="139">
        <v>391723838.51469475</v>
      </c>
      <c r="I129" s="139">
        <v>444784229.49293727</v>
      </c>
      <c r="J129" s="139"/>
      <c r="K129" s="139">
        <v>335164129.61096859</v>
      </c>
      <c r="L129" s="139">
        <v>4269097986.7547398</v>
      </c>
      <c r="M129" s="139">
        <v>195730.221540225</v>
      </c>
      <c r="N129" s="139">
        <v>998388106.8737427</v>
      </c>
      <c r="O129" s="139">
        <v>118510677.8584014</v>
      </c>
      <c r="P129" s="139">
        <v>583935096.87035131</v>
      </c>
      <c r="Q129" s="139">
        <v>237482162.57178837</v>
      </c>
      <c r="R129" s="139">
        <v>112485511.43680425</v>
      </c>
      <c r="S129" s="139">
        <v>28581679287.099998</v>
      </c>
      <c r="T129" s="139">
        <v>9425180173.5</v>
      </c>
      <c r="U129" s="139">
        <v>879721103.05284774</v>
      </c>
      <c r="V129" s="139">
        <v>7814881.7584707141</v>
      </c>
      <c r="W129" s="139">
        <v>1704185279.6755197</v>
      </c>
    </row>
    <row r="130" spans="1:23" s="113" customFormat="1">
      <c r="A130" s="138">
        <v>41309</v>
      </c>
      <c r="B130" s="139">
        <v>332076984.05982411</v>
      </c>
      <c r="C130" s="139">
        <v>249418283.1969789</v>
      </c>
      <c r="D130" s="139"/>
      <c r="E130" s="139">
        <v>891366769.95471787</v>
      </c>
      <c r="F130" s="139">
        <v>461516412.6090793</v>
      </c>
      <c r="G130" s="139"/>
      <c r="H130" s="139">
        <v>391802093.75264871</v>
      </c>
      <c r="I130" s="139">
        <v>444833846.69837838</v>
      </c>
      <c r="J130" s="139"/>
      <c r="K130" s="139">
        <v>335237035.11206365</v>
      </c>
      <c r="L130" s="139">
        <v>4270152874.8058147</v>
      </c>
      <c r="M130" s="139">
        <v>195750.11995748599</v>
      </c>
      <c r="N130" s="139">
        <v>991786909.17252278</v>
      </c>
      <c r="O130" s="139">
        <v>117946145.30420139</v>
      </c>
      <c r="P130" s="139">
        <v>583343845.42205882</v>
      </c>
      <c r="Q130" s="139">
        <v>235337488.24230841</v>
      </c>
      <c r="R130" s="139">
        <v>111999565.57483424</v>
      </c>
      <c r="S130" s="139">
        <v>30279740842.110001</v>
      </c>
      <c r="T130" s="139">
        <v>9425384760.4599991</v>
      </c>
      <c r="U130" s="139">
        <v>877423140.86678791</v>
      </c>
      <c r="V130" s="139">
        <v>7799432.0825107144</v>
      </c>
      <c r="W130" s="139">
        <v>1699050410.92906</v>
      </c>
    </row>
    <row r="131" spans="1:23" s="113" customFormat="1">
      <c r="A131" s="138">
        <v>41310</v>
      </c>
      <c r="B131" s="139">
        <v>330127737.26880407</v>
      </c>
      <c r="C131" s="139">
        <v>246696111.81864884</v>
      </c>
      <c r="D131" s="139"/>
      <c r="E131" s="139">
        <v>891560264.87009573</v>
      </c>
      <c r="F131" s="139">
        <v>461469853.01635772</v>
      </c>
      <c r="G131" s="139"/>
      <c r="H131" s="139">
        <v>391884498.7448352</v>
      </c>
      <c r="I131" s="139">
        <v>444863638.80219716</v>
      </c>
      <c r="J131" s="139"/>
      <c r="K131" s="139">
        <v>335309941.39341521</v>
      </c>
      <c r="L131" s="139">
        <v>4271240459.2318306</v>
      </c>
      <c r="M131" s="139">
        <v>195771.22808545901</v>
      </c>
      <c r="N131" s="139">
        <v>985881788.13394284</v>
      </c>
      <c r="O131" s="139">
        <v>117217549.0957514</v>
      </c>
      <c r="P131" s="139">
        <v>581136367.14380944</v>
      </c>
      <c r="Q131" s="139">
        <v>234174846.4017784</v>
      </c>
      <c r="R131" s="139">
        <v>111129093.43461424</v>
      </c>
      <c r="S131" s="139">
        <v>28654923886.689999</v>
      </c>
      <c r="T131" s="139">
        <v>9257724816.9699993</v>
      </c>
      <c r="U131" s="139">
        <v>876907180.04761803</v>
      </c>
      <c r="V131" s="139">
        <v>7760707.7422807142</v>
      </c>
      <c r="W131" s="139">
        <v>1681891038.34481</v>
      </c>
    </row>
    <row r="132" spans="1:23" s="113" customFormat="1">
      <c r="A132" s="138">
        <v>41311</v>
      </c>
      <c r="B132" s="139">
        <v>330186675.8752442</v>
      </c>
      <c r="C132" s="139">
        <v>247585629.29605886</v>
      </c>
      <c r="D132" s="139"/>
      <c r="E132" s="139">
        <v>891753767.21532929</v>
      </c>
      <c r="F132" s="139">
        <v>461584987.03820002</v>
      </c>
      <c r="G132" s="139"/>
      <c r="H132" s="139">
        <v>383289181.19587326</v>
      </c>
      <c r="I132" s="139">
        <v>444970201.9840616</v>
      </c>
      <c r="J132" s="139"/>
      <c r="K132" s="139">
        <v>335382848.46502095</v>
      </c>
      <c r="L132" s="139">
        <v>4320868947.8879452</v>
      </c>
      <c r="M132" s="139">
        <v>195793.265911544</v>
      </c>
      <c r="N132" s="139">
        <v>989002171.51348281</v>
      </c>
      <c r="O132" s="139">
        <v>117479922.8867414</v>
      </c>
      <c r="P132" s="139">
        <v>586482132.07251918</v>
      </c>
      <c r="Q132" s="139">
        <v>233786145.00343841</v>
      </c>
      <c r="R132" s="139">
        <v>111139135.61544426</v>
      </c>
      <c r="S132" s="139">
        <v>29209569579.860001</v>
      </c>
      <c r="T132" s="139">
        <v>9240471556.8700008</v>
      </c>
      <c r="U132" s="139">
        <v>879615507.41935813</v>
      </c>
      <c r="V132" s="139">
        <v>7736327.5330207143</v>
      </c>
      <c r="W132" s="139">
        <v>1682180290.5970602</v>
      </c>
    </row>
    <row r="133" spans="1:23" s="113" customFormat="1">
      <c r="A133" s="138">
        <v>41312</v>
      </c>
      <c r="B133" s="139">
        <v>327916001.27716422</v>
      </c>
      <c r="C133" s="139">
        <v>244530846.13392892</v>
      </c>
      <c r="D133" s="139"/>
      <c r="E133" s="139">
        <v>891947268.00042284</v>
      </c>
      <c r="F133" s="139">
        <v>461693881.73170018</v>
      </c>
      <c r="G133" s="139"/>
      <c r="H133" s="139">
        <v>861.26351362299999</v>
      </c>
      <c r="I133" s="139">
        <v>445073004.46427506</v>
      </c>
      <c r="J133" s="139"/>
      <c r="K133" s="139">
        <v>335455754.30688441</v>
      </c>
      <c r="L133" s="139">
        <v>4218575895.5052218</v>
      </c>
      <c r="M133" s="139">
        <v>195815.153437798</v>
      </c>
      <c r="N133" s="139">
        <v>981243694.62714279</v>
      </c>
      <c r="O133" s="139">
        <v>111139662.9773014</v>
      </c>
      <c r="P133" s="139">
        <v>587717467.0832665</v>
      </c>
      <c r="Q133" s="139">
        <v>232940522.85961846</v>
      </c>
      <c r="R133" s="139">
        <v>109935561.45136426</v>
      </c>
      <c r="S133" s="139">
        <v>29654753456.380001</v>
      </c>
      <c r="T133" s="139">
        <v>8979763793.2299995</v>
      </c>
      <c r="U133" s="139">
        <v>876193541.79508841</v>
      </c>
      <c r="V133" s="139">
        <v>7709739.1601107148</v>
      </c>
      <c r="W133" s="139">
        <v>1669166962.6260099</v>
      </c>
    </row>
    <row r="134" spans="1:23" s="113" customFormat="1">
      <c r="A134" s="138">
        <v>41313</v>
      </c>
      <c r="B134" s="139">
        <v>325503699.68115425</v>
      </c>
      <c r="C134" s="139">
        <v>242779933.38719901</v>
      </c>
      <c r="D134" s="139"/>
      <c r="E134" s="139">
        <v>892140746.22543824</v>
      </c>
      <c r="F134" s="139">
        <v>461774608.28403151</v>
      </c>
      <c r="G134" s="139"/>
      <c r="H134" s="139"/>
      <c r="I134" s="139">
        <v>445162852.6883288</v>
      </c>
      <c r="J134" s="139"/>
      <c r="K134" s="139">
        <v>335528657.27901351</v>
      </c>
      <c r="L134" s="139">
        <v>4218351086.4734545</v>
      </c>
      <c r="M134" s="139">
        <v>195833.370714502</v>
      </c>
      <c r="N134" s="139">
        <v>974123544.56961286</v>
      </c>
      <c r="O134" s="139">
        <v>110222583.46257141</v>
      </c>
      <c r="P134" s="139">
        <v>587489043.00160265</v>
      </c>
      <c r="Q134" s="139">
        <v>230551651.49988845</v>
      </c>
      <c r="R134" s="139">
        <v>108786991.8471843</v>
      </c>
      <c r="S134" s="139">
        <v>29461634338.810001</v>
      </c>
      <c r="T134" s="139">
        <v>9051330546.75</v>
      </c>
      <c r="U134" s="139">
        <v>870323711.62549841</v>
      </c>
      <c r="V134" s="139">
        <v>7664187.2532207202</v>
      </c>
      <c r="W134" s="139">
        <v>1655925362.3772805</v>
      </c>
    </row>
    <row r="135" spans="1:23" s="113" customFormat="1">
      <c r="A135" s="138">
        <v>41314</v>
      </c>
      <c r="B135" s="139">
        <v>325377866.82975441</v>
      </c>
      <c r="C135" s="139">
        <v>246685946.49700901</v>
      </c>
      <c r="D135" s="139"/>
      <c r="E135" s="139">
        <v>892334221.38038385</v>
      </c>
      <c r="F135" s="139">
        <v>461883759.55731773</v>
      </c>
      <c r="G135" s="139"/>
      <c r="H135" s="139"/>
      <c r="I135" s="139">
        <v>445265782.59038222</v>
      </c>
      <c r="J135" s="139"/>
      <c r="K135" s="139">
        <v>335601559.03141147</v>
      </c>
      <c r="L135" s="139">
        <v>4220677197.5982313</v>
      </c>
      <c r="M135" s="139">
        <v>195851.59774152099</v>
      </c>
      <c r="N135" s="139">
        <v>989020170.39427304</v>
      </c>
      <c r="O135" s="139">
        <v>110256953.23700143</v>
      </c>
      <c r="P135" s="139">
        <v>590802723.30875659</v>
      </c>
      <c r="Q135" s="139">
        <v>230398400.94842845</v>
      </c>
      <c r="R135" s="139">
        <v>108711503.65196431</v>
      </c>
      <c r="S135" s="139">
        <v>29468042465.869999</v>
      </c>
      <c r="T135" s="139">
        <v>9162333876.6100006</v>
      </c>
      <c r="U135" s="139">
        <v>871277186.41848838</v>
      </c>
      <c r="V135" s="139">
        <v>7652809.2001307206</v>
      </c>
      <c r="W135" s="139">
        <v>1655308230.2892907</v>
      </c>
    </row>
    <row r="136" spans="1:23" s="113" customFormat="1">
      <c r="A136" s="138">
        <v>41315</v>
      </c>
      <c r="B136" s="139">
        <v>325352274.48093444</v>
      </c>
      <c r="C136" s="139">
        <v>246667495.168749</v>
      </c>
      <c r="D136" s="139"/>
      <c r="E136" s="139">
        <v>892527699.97525048</v>
      </c>
      <c r="F136" s="139">
        <v>461992963.71141404</v>
      </c>
      <c r="G136" s="139"/>
      <c r="H136" s="139"/>
      <c r="I136" s="139">
        <v>445368742.20035416</v>
      </c>
      <c r="J136" s="139"/>
      <c r="K136" s="139">
        <v>335674461.56407619</v>
      </c>
      <c r="L136" s="139">
        <v>4221724471.3313618</v>
      </c>
      <c r="M136" s="139">
        <v>195869.814518995</v>
      </c>
      <c r="N136" s="139">
        <v>988939895.23753297</v>
      </c>
      <c r="O136" s="139">
        <v>110248164.02081145</v>
      </c>
      <c r="P136" s="139">
        <v>590899432.3715055</v>
      </c>
      <c r="Q136" s="139">
        <v>230380230.65882847</v>
      </c>
      <c r="R136" s="139">
        <v>108702930.16734432</v>
      </c>
      <c r="S136" s="139">
        <v>29473103796.529999</v>
      </c>
      <c r="T136" s="139">
        <v>9164638357.6900005</v>
      </c>
      <c r="U136" s="139">
        <v>871353627.46485841</v>
      </c>
      <c r="V136" s="139">
        <v>7652477.5538607202</v>
      </c>
      <c r="W136" s="139">
        <v>1655179215.3140206</v>
      </c>
    </row>
    <row r="137" spans="1:23" s="113" customFormat="1">
      <c r="A137" s="138">
        <v>41316</v>
      </c>
      <c r="B137" s="139">
        <v>324779093.99071449</v>
      </c>
      <c r="C137" s="139">
        <v>246242422.93838906</v>
      </c>
      <c r="D137" s="139"/>
      <c r="E137" s="139">
        <v>892721207.00995994</v>
      </c>
      <c r="F137" s="139">
        <v>462066816.743173</v>
      </c>
      <c r="G137" s="139">
        <v>859655584.66432977</v>
      </c>
      <c r="H137" s="139"/>
      <c r="I137" s="139">
        <v>445472221.4868207</v>
      </c>
      <c r="J137" s="139"/>
      <c r="K137" s="139">
        <v>335747366.53700107</v>
      </c>
      <c r="L137" s="139">
        <v>4222777796.5497899</v>
      </c>
      <c r="M137" s="139">
        <v>195891.70099665399</v>
      </c>
      <c r="N137" s="139">
        <v>985926787.05664301</v>
      </c>
      <c r="O137" s="139">
        <v>110170662.07442145</v>
      </c>
      <c r="P137" s="139">
        <v>590756559.60582793</v>
      </c>
      <c r="Q137" s="139">
        <v>229747126.77091846</v>
      </c>
      <c r="R137" s="139">
        <v>108516492.25945431</v>
      </c>
      <c r="S137" s="139">
        <v>30432179840.34</v>
      </c>
      <c r="T137" s="139">
        <v>9165449023.4599991</v>
      </c>
      <c r="U137" s="139">
        <v>870902829.9228884</v>
      </c>
      <c r="V137" s="139">
        <v>7644797.6354007246</v>
      </c>
      <c r="W137" s="139">
        <v>1657609170.0766206</v>
      </c>
    </row>
    <row r="138" spans="1:23" s="113" customFormat="1">
      <c r="A138" s="138">
        <v>41317</v>
      </c>
      <c r="B138" s="139">
        <v>325846700.25026447</v>
      </c>
      <c r="C138" s="139">
        <v>246981726.78838912</v>
      </c>
      <c r="D138" s="139"/>
      <c r="E138" s="139">
        <v>892914699.00455368</v>
      </c>
      <c r="F138" s="139">
        <v>462145155.35030544</v>
      </c>
      <c r="G138" s="139">
        <v>859649904.16577899</v>
      </c>
      <c r="H138" s="139"/>
      <c r="I138" s="139">
        <v>445570228.82477367</v>
      </c>
      <c r="J138" s="139"/>
      <c r="K138" s="139">
        <v>335821793.12601709</v>
      </c>
      <c r="L138" s="139">
        <v>4224369826.570601</v>
      </c>
      <c r="M138" s="139">
        <v>192909.60832613101</v>
      </c>
      <c r="N138" s="139">
        <v>989765652.21723306</v>
      </c>
      <c r="O138" s="139">
        <v>110678080.94407144</v>
      </c>
      <c r="P138" s="139">
        <v>591733161.55506659</v>
      </c>
      <c r="Q138" s="139">
        <v>230743107.77511844</v>
      </c>
      <c r="R138" s="139">
        <v>109031515.18095431</v>
      </c>
      <c r="S138" s="139">
        <v>30601520153.16</v>
      </c>
      <c r="T138" s="139">
        <v>9173089622.7600002</v>
      </c>
      <c r="U138" s="139">
        <v>870977362.14219832</v>
      </c>
      <c r="V138" s="139">
        <v>7626548.9119207263</v>
      </c>
      <c r="W138" s="139">
        <v>1661918305.7704508</v>
      </c>
    </row>
    <row r="139" spans="1:23" s="113" customFormat="1">
      <c r="A139" s="138">
        <v>41318</v>
      </c>
      <c r="B139" s="139">
        <v>326211106.07516456</v>
      </c>
      <c r="C139" s="139">
        <v>246773582.96690911</v>
      </c>
      <c r="D139" s="139"/>
      <c r="E139" s="139">
        <v>893108187.90903997</v>
      </c>
      <c r="F139" s="139">
        <v>462154184.67269993</v>
      </c>
      <c r="G139" s="139">
        <v>859528460.87322211</v>
      </c>
      <c r="H139" s="139"/>
      <c r="I139" s="139">
        <v>445620849.5040397</v>
      </c>
      <c r="J139" s="139"/>
      <c r="K139" s="139">
        <v>335894645.85543638</v>
      </c>
      <c r="L139" s="139">
        <v>4228441802.6216321</v>
      </c>
      <c r="M139" s="139">
        <v>192929.62538140299</v>
      </c>
      <c r="N139" s="139">
        <v>988303764.32348323</v>
      </c>
      <c r="O139" s="139">
        <v>110439068.63617145</v>
      </c>
      <c r="P139" s="139">
        <v>595297536.93043208</v>
      </c>
      <c r="Q139" s="139">
        <v>230222386.65630847</v>
      </c>
      <c r="R139" s="139">
        <v>108360500.87022431</v>
      </c>
      <c r="S139" s="139">
        <v>30971070333.689999</v>
      </c>
      <c r="T139" s="139">
        <v>9159080897.3299999</v>
      </c>
      <c r="U139" s="139">
        <v>870369422.05215836</v>
      </c>
      <c r="V139" s="139">
        <v>7646895.8803507267</v>
      </c>
      <c r="W139" s="139">
        <v>1655723556.1133711</v>
      </c>
    </row>
    <row r="140" spans="1:23" s="113" customFormat="1">
      <c r="A140" s="138">
        <v>41319</v>
      </c>
      <c r="B140" s="139">
        <v>321326834.73072451</v>
      </c>
      <c r="C140" s="139">
        <v>244017459.35740909</v>
      </c>
      <c r="D140" s="139"/>
      <c r="E140" s="139">
        <v>893304037.16820824</v>
      </c>
      <c r="F140" s="139">
        <v>461980191.1617896</v>
      </c>
      <c r="G140" s="139">
        <v>858569297.61129761</v>
      </c>
      <c r="H140" s="139"/>
      <c r="I140" s="139">
        <v>445603523.73077369</v>
      </c>
      <c r="J140" s="139"/>
      <c r="K140" s="139">
        <v>335967500.74525297</v>
      </c>
      <c r="L140" s="139">
        <v>4242328665.9838634</v>
      </c>
      <c r="M140" s="139">
        <v>192950.41215192401</v>
      </c>
      <c r="N140" s="139">
        <v>974920237.95509315</v>
      </c>
      <c r="O140" s="139">
        <v>113963925.79139145</v>
      </c>
      <c r="P140" s="139">
        <v>596163877.84212065</v>
      </c>
      <c r="Q140" s="139">
        <v>227485022.15636846</v>
      </c>
      <c r="R140" s="139">
        <v>106765166.32828431</v>
      </c>
      <c r="S140" s="139">
        <v>31475526265.240002</v>
      </c>
      <c r="T140" s="139">
        <v>9095947587.9200001</v>
      </c>
      <c r="U140" s="139">
        <v>866570367.48231852</v>
      </c>
      <c r="V140" s="139">
        <v>7602858.4336807262</v>
      </c>
      <c r="W140" s="139">
        <v>1632759191.4845214</v>
      </c>
    </row>
    <row r="141" spans="1:23" s="113" customFormat="1">
      <c r="A141" s="138">
        <v>41320</v>
      </c>
      <c r="B141" s="139">
        <v>320925636.4786045</v>
      </c>
      <c r="C141" s="139">
        <v>243472494.65189913</v>
      </c>
      <c r="D141" s="139"/>
      <c r="E141" s="139">
        <v>893499882.87371981</v>
      </c>
      <c r="F141" s="139">
        <v>461967164.63656843</v>
      </c>
      <c r="G141" s="139">
        <v>858039523.41595423</v>
      </c>
      <c r="H141" s="139"/>
      <c r="I141" s="139">
        <v>445657221.62039006</v>
      </c>
      <c r="J141" s="139"/>
      <c r="K141" s="139">
        <v>336040353.02547395</v>
      </c>
      <c r="L141" s="139">
        <v>4211598583.7726698</v>
      </c>
      <c r="M141" s="139">
        <v>192971.428634546</v>
      </c>
      <c r="N141" s="139">
        <v>974566444.19173312</v>
      </c>
      <c r="O141" s="139">
        <v>114145760.24733144</v>
      </c>
      <c r="P141" s="139">
        <v>595944405.07336807</v>
      </c>
      <c r="Q141" s="139">
        <v>226688673.64342847</v>
      </c>
      <c r="R141" s="139">
        <v>106642698.21170431</v>
      </c>
      <c r="S141" s="139">
        <v>31004799110.799999</v>
      </c>
      <c r="T141" s="139">
        <v>8902057855.3899994</v>
      </c>
      <c r="U141" s="139">
        <v>866465500.25837851</v>
      </c>
      <c r="V141" s="139">
        <v>7591079.8090407262</v>
      </c>
      <c r="W141" s="139">
        <v>1632440974.3066518</v>
      </c>
    </row>
    <row r="142" spans="1:23" s="113" customFormat="1">
      <c r="A142" s="138">
        <v>41321</v>
      </c>
      <c r="B142" s="139">
        <v>320822498.86313444</v>
      </c>
      <c r="C142" s="139">
        <v>244132750.22390917</v>
      </c>
      <c r="D142" s="139"/>
      <c r="E142" s="139">
        <v>893695732.02557421</v>
      </c>
      <c r="F142" s="139">
        <v>462081033.6793769</v>
      </c>
      <c r="G142" s="139">
        <v>858239419.59818339</v>
      </c>
      <c r="H142" s="139"/>
      <c r="I142" s="139">
        <v>445762845.22062618</v>
      </c>
      <c r="J142" s="139"/>
      <c r="K142" s="139">
        <v>336113206.10609716</v>
      </c>
      <c r="L142" s="139">
        <v>4271350889.2129402</v>
      </c>
      <c r="M142" s="139">
        <v>192992.444829274</v>
      </c>
      <c r="N142" s="139">
        <v>975084319.37331319</v>
      </c>
      <c r="O142" s="139">
        <v>114607954.93569145</v>
      </c>
      <c r="P142" s="139">
        <v>596059179.28779626</v>
      </c>
      <c r="Q142" s="139">
        <v>227263931.39691851</v>
      </c>
      <c r="R142" s="139">
        <v>106764742.90658432</v>
      </c>
      <c r="S142" s="139">
        <v>31011610035.869999</v>
      </c>
      <c r="T142" s="139">
        <v>8869549448.2800007</v>
      </c>
      <c r="U142" s="139">
        <v>866548363.9126687</v>
      </c>
      <c r="V142" s="139">
        <v>7590751.1911507268</v>
      </c>
      <c r="W142" s="139">
        <v>1632596119.7600217</v>
      </c>
    </row>
    <row r="143" spans="1:23" s="113" customFormat="1">
      <c r="A143" s="138">
        <v>41322</v>
      </c>
      <c r="B143" s="139">
        <v>320797032.74263453</v>
      </c>
      <c r="C143" s="139">
        <v>244113663.44959921</v>
      </c>
      <c r="D143" s="139"/>
      <c r="E143" s="139">
        <v>893891577.12377238</v>
      </c>
      <c r="F143" s="139">
        <v>462194961.23005474</v>
      </c>
      <c r="G143" s="139">
        <v>858425322.72015607</v>
      </c>
      <c r="H143" s="139"/>
      <c r="I143" s="139">
        <v>445868506.60137856</v>
      </c>
      <c r="J143" s="139"/>
      <c r="K143" s="139">
        <v>336186059.34712213</v>
      </c>
      <c r="L143" s="139">
        <v>4272412526.6456337</v>
      </c>
      <c r="M143" s="139">
        <v>193013.46073611299</v>
      </c>
      <c r="N143" s="139">
        <v>975006332.00560331</v>
      </c>
      <c r="O143" s="139">
        <v>114598819.57954144</v>
      </c>
      <c r="P143" s="139">
        <v>596159916.40228057</v>
      </c>
      <c r="Q143" s="139">
        <v>227246009.54239851</v>
      </c>
      <c r="R143" s="139">
        <v>106756354.10473435</v>
      </c>
      <c r="S143" s="139">
        <v>31017115110.209999</v>
      </c>
      <c r="T143" s="139">
        <v>8871784192.0599995</v>
      </c>
      <c r="U143" s="139">
        <v>866625244.92285872</v>
      </c>
      <c r="V143" s="139">
        <v>7590422.5900207264</v>
      </c>
      <c r="W143" s="139">
        <v>1632470445.6676323</v>
      </c>
    </row>
    <row r="144" spans="1:23" s="113" customFormat="1">
      <c r="A144" s="138">
        <v>41323</v>
      </c>
      <c r="B144" s="139">
        <v>322083098.48420471</v>
      </c>
      <c r="C144" s="139">
        <v>243658564.71154919</v>
      </c>
      <c r="D144" s="139"/>
      <c r="E144" s="139">
        <v>894087421.6683147</v>
      </c>
      <c r="F144" s="139">
        <v>462245581.23204732</v>
      </c>
      <c r="G144" s="139">
        <v>858587401.97367013</v>
      </c>
      <c r="H144" s="139"/>
      <c r="I144" s="139">
        <v>445934513.34129041</v>
      </c>
      <c r="J144" s="139"/>
      <c r="K144" s="139">
        <v>336258911.97855061</v>
      </c>
      <c r="L144" s="139">
        <v>4273478451.9131594</v>
      </c>
      <c r="M144" s="139">
        <v>193034.466355068</v>
      </c>
      <c r="N144" s="139">
        <v>976054514.8184135</v>
      </c>
      <c r="O144" s="139">
        <v>114915861.29658145</v>
      </c>
      <c r="P144" s="139">
        <v>595864839.63339233</v>
      </c>
      <c r="Q144" s="139">
        <v>227692091.7461085</v>
      </c>
      <c r="R144" s="139">
        <v>107367174.78645438</v>
      </c>
      <c r="S144" s="139">
        <v>30187154250.5</v>
      </c>
      <c r="T144" s="139">
        <v>8872606535.5</v>
      </c>
      <c r="U144" s="139">
        <v>866576678.61589873</v>
      </c>
      <c r="V144" s="139">
        <v>7605773.8234407268</v>
      </c>
      <c r="W144" s="139">
        <v>1637541837.9323428</v>
      </c>
    </row>
    <row r="145" spans="1:23" s="113" customFormat="1">
      <c r="A145" s="138">
        <v>41324</v>
      </c>
      <c r="B145" s="139">
        <v>324513753.61744469</v>
      </c>
      <c r="C145" s="139">
        <v>247238266.34558916</v>
      </c>
      <c r="D145" s="139"/>
      <c r="E145" s="139">
        <v>894283272.65919888</v>
      </c>
      <c r="F145" s="139">
        <v>462360108.79026532</v>
      </c>
      <c r="G145" s="139">
        <v>858787674.42362273</v>
      </c>
      <c r="H145" s="139"/>
      <c r="I145" s="139">
        <v>446040699.77028006</v>
      </c>
      <c r="J145" s="139"/>
      <c r="K145" s="139">
        <v>336331764.41038316</v>
      </c>
      <c r="L145" s="139">
        <v>4275377207.7739458</v>
      </c>
      <c r="M145" s="139">
        <v>193055.47168627899</v>
      </c>
      <c r="N145" s="139">
        <v>987580923.02412343</v>
      </c>
      <c r="O145" s="139">
        <v>115978939.60874145</v>
      </c>
      <c r="P145" s="139">
        <v>594571292.34500003</v>
      </c>
      <c r="Q145" s="139">
        <v>230039408.67658851</v>
      </c>
      <c r="R145" s="139">
        <v>108493575.43900442</v>
      </c>
      <c r="S145" s="139">
        <v>30193734914.290001</v>
      </c>
      <c r="T145" s="139">
        <v>8901253277.4400005</v>
      </c>
      <c r="U145" s="139">
        <v>870894139.93133867</v>
      </c>
      <c r="V145" s="139">
        <v>7659677.4992307294</v>
      </c>
      <c r="W145" s="139">
        <v>1653045511.141813</v>
      </c>
    </row>
    <row r="146" spans="1:23" s="113" customFormat="1">
      <c r="A146" s="138">
        <v>41325</v>
      </c>
      <c r="B146" s="139">
        <v>324189510.99448466</v>
      </c>
      <c r="C146" s="139">
        <v>248307308.82697916</v>
      </c>
      <c r="D146" s="139"/>
      <c r="E146" s="139">
        <v>894479115.09642768</v>
      </c>
      <c r="F146" s="139">
        <v>462467347.28467882</v>
      </c>
      <c r="G146" s="139">
        <v>859764232.65051997</v>
      </c>
      <c r="H146" s="139"/>
      <c r="I146" s="139">
        <v>446124114.55073589</v>
      </c>
      <c r="J146" s="139"/>
      <c r="K146" s="139">
        <v>336404609.99263847</v>
      </c>
      <c r="L146" s="139">
        <v>4276460127.370573</v>
      </c>
      <c r="M146" s="139">
        <v>193075.47674344899</v>
      </c>
      <c r="N146" s="139">
        <v>990472365.3374337</v>
      </c>
      <c r="O146" s="139">
        <v>115301287.45382144</v>
      </c>
      <c r="P146" s="139">
        <v>595302171.45002401</v>
      </c>
      <c r="Q146" s="139">
        <v>230097692.19160849</v>
      </c>
      <c r="R146" s="139">
        <v>108442682.38340443</v>
      </c>
      <c r="S146" s="139">
        <v>32530559852.509998</v>
      </c>
      <c r="T146" s="139">
        <v>8958125871.9899998</v>
      </c>
      <c r="U146" s="139">
        <v>869293287.3068887</v>
      </c>
      <c r="V146" s="139">
        <v>7663887.7785007302</v>
      </c>
      <c r="W146" s="139">
        <v>1653364550.9963431</v>
      </c>
    </row>
    <row r="147" spans="1:23" s="113" customFormat="1">
      <c r="A147" s="138">
        <v>41326</v>
      </c>
      <c r="B147" s="139">
        <v>317728996.94060469</v>
      </c>
      <c r="C147" s="139">
        <v>243519902.88782915</v>
      </c>
      <c r="D147" s="139"/>
      <c r="E147" s="139">
        <v>894706126.97146142</v>
      </c>
      <c r="F147" s="139">
        <v>462582044.43485314</v>
      </c>
      <c r="G147" s="139">
        <v>860019566.63791656</v>
      </c>
      <c r="H147" s="139"/>
      <c r="I147" s="139">
        <v>446234605.49847639</v>
      </c>
      <c r="J147" s="139"/>
      <c r="K147" s="139">
        <v>336478243.53315777</v>
      </c>
      <c r="L147" s="139">
        <v>4280075778.5580955</v>
      </c>
      <c r="M147" s="139">
        <v>193096.48151288199</v>
      </c>
      <c r="N147" s="139">
        <v>971869545.94028354</v>
      </c>
      <c r="O147" s="139">
        <v>111968834.98416145</v>
      </c>
      <c r="P147" s="139">
        <v>596156279.24403489</v>
      </c>
      <c r="Q147" s="139">
        <v>226786816.47971851</v>
      </c>
      <c r="R147" s="139">
        <v>106067375.48301445</v>
      </c>
      <c r="S147" s="139">
        <v>33087152596.779999</v>
      </c>
      <c r="T147" s="139">
        <v>8682127225.1900005</v>
      </c>
      <c r="U147" s="139">
        <v>864814438.563169</v>
      </c>
      <c r="V147" s="139">
        <v>7549217.1040707286</v>
      </c>
      <c r="W147" s="139">
        <v>1615229262.2069731</v>
      </c>
    </row>
    <row r="148" spans="1:23" s="113" customFormat="1">
      <c r="A148" s="138">
        <v>41327</v>
      </c>
      <c r="B148" s="139">
        <v>319110974.07771468</v>
      </c>
      <c r="C148" s="139">
        <v>243784653.03150919</v>
      </c>
      <c r="D148" s="139"/>
      <c r="E148" s="139">
        <v>894900955.46311748</v>
      </c>
      <c r="F148" s="139">
        <v>462754573.19234532</v>
      </c>
      <c r="G148" s="139">
        <v>860444467.81478775</v>
      </c>
      <c r="H148" s="139"/>
      <c r="I148" s="139">
        <v>446393374.57123256</v>
      </c>
      <c r="J148" s="139"/>
      <c r="K148" s="139">
        <v>336551772.8922264</v>
      </c>
      <c r="L148" s="139">
        <v>4284670197.8254666</v>
      </c>
      <c r="M148" s="139">
        <v>193115.48602198</v>
      </c>
      <c r="N148" s="139">
        <v>973353323.31806374</v>
      </c>
      <c r="O148" s="139">
        <v>112238727.55375145</v>
      </c>
      <c r="P148" s="139">
        <v>596264256.06055367</v>
      </c>
      <c r="Q148" s="139">
        <v>226886245.4577685</v>
      </c>
      <c r="R148" s="139">
        <v>106587557.31705445</v>
      </c>
      <c r="S148" s="139">
        <v>32241172836.330002</v>
      </c>
      <c r="T148" s="139">
        <v>9013311895.3099995</v>
      </c>
      <c r="U148" s="139">
        <v>865211112.48417902</v>
      </c>
      <c r="V148" s="139">
        <v>7554591.3192107324</v>
      </c>
      <c r="W148" s="139">
        <v>1613219270.5628934</v>
      </c>
    </row>
    <row r="149" spans="1:23" s="113" customFormat="1">
      <c r="A149" s="138">
        <v>41328</v>
      </c>
      <c r="B149" s="139">
        <v>319082934.80489469</v>
      </c>
      <c r="C149" s="139">
        <v>243758048.89632919</v>
      </c>
      <c r="D149" s="139"/>
      <c r="E149" s="139">
        <v>895095784.4013958</v>
      </c>
      <c r="F149" s="139">
        <v>462868902.40660632</v>
      </c>
      <c r="G149" s="139">
        <v>860642507.19482744</v>
      </c>
      <c r="H149" s="139"/>
      <c r="I149" s="139">
        <v>446504116.27058625</v>
      </c>
      <c r="J149" s="139"/>
      <c r="K149" s="139">
        <v>336625256.64996952</v>
      </c>
      <c r="L149" s="139">
        <v>4291302187.2190638</v>
      </c>
      <c r="M149" s="139">
        <v>193134.490270746</v>
      </c>
      <c r="N149" s="139">
        <v>973044399.07633388</v>
      </c>
      <c r="O149" s="139">
        <v>112328006.93502145</v>
      </c>
      <c r="P149" s="139">
        <v>596415247.50184369</v>
      </c>
      <c r="Q149" s="139">
        <v>226258419.13783851</v>
      </c>
      <c r="R149" s="139">
        <v>105920412.26515448</v>
      </c>
      <c r="S149" s="139">
        <v>32248251928.599998</v>
      </c>
      <c r="T149" s="139">
        <v>9044802974.8099995</v>
      </c>
      <c r="U149" s="139">
        <v>865195586.00227916</v>
      </c>
      <c r="V149" s="139">
        <v>7554264.4410707355</v>
      </c>
      <c r="W149" s="139">
        <v>1612448507.9673734</v>
      </c>
    </row>
    <row r="150" spans="1:23" s="113" customFormat="1">
      <c r="A150" s="138">
        <v>41329</v>
      </c>
      <c r="B150" s="139">
        <v>319057728.93136472</v>
      </c>
      <c r="C150" s="139">
        <v>243739196.52680919</v>
      </c>
      <c r="D150" s="139"/>
      <c r="E150" s="139">
        <v>895290616.77629542</v>
      </c>
      <c r="F150" s="139">
        <v>462983290.76747411</v>
      </c>
      <c r="G150" s="139">
        <v>860840640.44775236</v>
      </c>
      <c r="H150" s="139"/>
      <c r="I150" s="139">
        <v>446614915.1263811</v>
      </c>
      <c r="J150" s="139"/>
      <c r="K150" s="139">
        <v>336698739.68638891</v>
      </c>
      <c r="L150" s="139">
        <v>4292386148.8793635</v>
      </c>
      <c r="M150" s="139">
        <v>193153.49425918201</v>
      </c>
      <c r="N150" s="139">
        <v>972965331.73040402</v>
      </c>
      <c r="O150" s="139">
        <v>112319054.00329144</v>
      </c>
      <c r="P150" s="139">
        <v>596515932.095348</v>
      </c>
      <c r="Q150" s="139">
        <v>226240576.97673851</v>
      </c>
      <c r="R150" s="139">
        <v>105912059.02510449</v>
      </c>
      <c r="S150" s="139">
        <v>32254113734.700001</v>
      </c>
      <c r="T150" s="139">
        <v>9047039857.2900009</v>
      </c>
      <c r="U150" s="139">
        <v>865273619.37049913</v>
      </c>
      <c r="V150" s="139">
        <v>7553937.5796507364</v>
      </c>
      <c r="W150" s="139">
        <v>1612325144.1426635</v>
      </c>
    </row>
    <row r="151" spans="1:23" s="113" customFormat="1">
      <c r="A151" s="138">
        <v>41330</v>
      </c>
      <c r="B151" s="139">
        <v>318573836.11459476</v>
      </c>
      <c r="C151" s="139">
        <v>241485644.34711921</v>
      </c>
      <c r="D151" s="139"/>
      <c r="E151" s="139">
        <v>895485454.43781471</v>
      </c>
      <c r="F151" s="139">
        <v>463097756.8847357</v>
      </c>
      <c r="G151" s="139">
        <v>860870347.05115044</v>
      </c>
      <c r="H151" s="139"/>
      <c r="I151" s="139">
        <v>446730578.31529009</v>
      </c>
      <c r="J151" s="139"/>
      <c r="K151" s="139">
        <v>336778882.81323779</v>
      </c>
      <c r="L151" s="139">
        <v>4293454313.5422401</v>
      </c>
      <c r="M151" s="139">
        <v>193174.497959898</v>
      </c>
      <c r="N151" s="139">
        <v>967907083.78162396</v>
      </c>
      <c r="O151" s="139">
        <v>112397643.56110145</v>
      </c>
      <c r="P151" s="139">
        <v>596285130.41399801</v>
      </c>
      <c r="Q151" s="139">
        <v>225304057.2712985</v>
      </c>
      <c r="R151" s="139">
        <v>104938110.05769451</v>
      </c>
      <c r="S151" s="139">
        <v>32929055643.049999</v>
      </c>
      <c r="T151" s="139">
        <v>9047944090.3500004</v>
      </c>
      <c r="U151" s="139">
        <v>863353305.41845918</v>
      </c>
      <c r="V151" s="139">
        <v>7559524.6234207414</v>
      </c>
      <c r="W151" s="139">
        <v>1604498665.0134037</v>
      </c>
    </row>
    <row r="152" spans="1:23" s="113" customFormat="1">
      <c r="A152" s="138">
        <v>41331</v>
      </c>
      <c r="B152" s="139">
        <v>313526020.87613475</v>
      </c>
      <c r="C152" s="139">
        <v>235903745.52674925</v>
      </c>
      <c r="D152" s="139"/>
      <c r="E152" s="139">
        <v>895680297.54595232</v>
      </c>
      <c r="F152" s="139">
        <v>463093421.69387454</v>
      </c>
      <c r="G152" s="139">
        <v>860508967.04364014</v>
      </c>
      <c r="H152" s="139"/>
      <c r="I152" s="139">
        <v>446733968.22491157</v>
      </c>
      <c r="J152" s="139"/>
      <c r="K152" s="139">
        <v>336858982.86063421</v>
      </c>
      <c r="L152" s="139">
        <v>3928187983.1063557</v>
      </c>
      <c r="M152" s="139">
        <v>193195.50137289299</v>
      </c>
      <c r="N152" s="139">
        <v>946691864.12545407</v>
      </c>
      <c r="O152" s="139">
        <v>110133136.31260145</v>
      </c>
      <c r="P152" s="139">
        <v>596146363.82541049</v>
      </c>
      <c r="Q152" s="139">
        <v>222041698.35149857</v>
      </c>
      <c r="R152" s="139">
        <v>102719399.61428453</v>
      </c>
      <c r="S152" s="139">
        <v>33895077008.91</v>
      </c>
      <c r="T152" s="139">
        <v>8508516396.46</v>
      </c>
      <c r="U152" s="139">
        <v>856259494.67575932</v>
      </c>
      <c r="V152" s="139">
        <v>7440273.5776107423</v>
      </c>
      <c r="W152" s="139">
        <v>1574342348.2477436</v>
      </c>
    </row>
    <row r="153" spans="1:23" s="113" customFormat="1">
      <c r="A153" s="138">
        <v>41332</v>
      </c>
      <c r="B153" s="139">
        <v>316278463.71350479</v>
      </c>
      <c r="C153" s="139">
        <v>241030140.93717924</v>
      </c>
      <c r="D153" s="139"/>
      <c r="E153" s="139">
        <v>895875140.10070848</v>
      </c>
      <c r="F153" s="139">
        <v>463174333.78133607</v>
      </c>
      <c r="G153" s="139">
        <v>860634771.80699193</v>
      </c>
      <c r="H153" s="139"/>
      <c r="I153" s="139">
        <v>446800085.70338905</v>
      </c>
      <c r="J153" s="139"/>
      <c r="K153" s="139">
        <v>336939080.51858461</v>
      </c>
      <c r="L153" s="139">
        <v>3775120800.2146945</v>
      </c>
      <c r="M153" s="139">
        <v>193216.504498175</v>
      </c>
      <c r="N153" s="139">
        <v>957628534.39877403</v>
      </c>
      <c r="O153" s="139">
        <v>111856074.63500145</v>
      </c>
      <c r="P153" s="139">
        <v>599325979.03527796</v>
      </c>
      <c r="Q153" s="139">
        <v>222210491.71594858</v>
      </c>
      <c r="R153" s="139">
        <v>104413010.83779453</v>
      </c>
      <c r="S153" s="139">
        <v>31663058434.220001</v>
      </c>
      <c r="T153" s="139">
        <v>8964604354.5599995</v>
      </c>
      <c r="U153" s="139">
        <v>859432786.52301931</v>
      </c>
      <c r="V153" s="139">
        <v>8477506.6483007483</v>
      </c>
      <c r="W153" s="139">
        <v>1595941645.5036042</v>
      </c>
    </row>
    <row r="154" spans="1:23" s="113" customFormat="1">
      <c r="A154" s="138">
        <v>41333</v>
      </c>
      <c r="B154" s="139">
        <v>309306023.6664148</v>
      </c>
      <c r="C154" s="139">
        <v>237569721.87031925</v>
      </c>
      <c r="D154" s="139"/>
      <c r="E154" s="139">
        <v>896069980.61208391</v>
      </c>
      <c r="F154" s="139">
        <v>463242144.60301429</v>
      </c>
      <c r="G154" s="139">
        <v>860761044.84979439</v>
      </c>
      <c r="H154" s="139"/>
      <c r="I154" s="139">
        <v>446867410.92741364</v>
      </c>
      <c r="J154" s="139"/>
      <c r="K154" s="139">
        <v>337019179.25708616</v>
      </c>
      <c r="L154" s="139">
        <v>3782733407.7909975</v>
      </c>
      <c r="M154" s="139">
        <v>193237.38733739199</v>
      </c>
      <c r="N154" s="139">
        <v>940934373.81675422</v>
      </c>
      <c r="O154" s="139">
        <v>107321058.16435145</v>
      </c>
      <c r="P154" s="139">
        <v>596818876.11849773</v>
      </c>
      <c r="Q154" s="139">
        <v>218584893.60663867</v>
      </c>
      <c r="R154" s="139">
        <v>101240343.32371454</v>
      </c>
      <c r="S154" s="139">
        <v>29295142489.02</v>
      </c>
      <c r="T154" s="139">
        <v>8374259934.2700005</v>
      </c>
      <c r="U154" s="139">
        <v>852983895.24292934</v>
      </c>
      <c r="V154" s="139">
        <v>8279624.3951607523</v>
      </c>
      <c r="W154" s="139">
        <v>1555873032.4048543</v>
      </c>
    </row>
    <row r="155" spans="1:23" s="113" customFormat="1">
      <c r="A155" s="138">
        <v>41334</v>
      </c>
      <c r="B155" s="139">
        <v>310966650.37464476</v>
      </c>
      <c r="C155" s="139">
        <v>238370917.99402925</v>
      </c>
      <c r="D155" s="139"/>
      <c r="E155" s="139">
        <v>896264811.59008074</v>
      </c>
      <c r="F155" s="139">
        <v>463389181.99184984</v>
      </c>
      <c r="G155" s="139">
        <v>861332401.1506995</v>
      </c>
      <c r="H155" s="139"/>
      <c r="I155" s="139">
        <v>447007251.62831235</v>
      </c>
      <c r="J155" s="139"/>
      <c r="K155" s="139">
        <v>337099268.14616579</v>
      </c>
      <c r="L155" s="139">
        <v>3784885491.7379122</v>
      </c>
      <c r="M155" s="139">
        <v>194258.126193473</v>
      </c>
      <c r="N155" s="139">
        <v>943969523.04036427</v>
      </c>
      <c r="O155" s="139">
        <v>107597932.00778145</v>
      </c>
      <c r="P155" s="139">
        <v>596039932.69364083</v>
      </c>
      <c r="Q155" s="139">
        <v>220597579.97818869</v>
      </c>
      <c r="R155" s="139">
        <v>101429374.89987454</v>
      </c>
      <c r="S155" s="139">
        <v>31226664532.799999</v>
      </c>
      <c r="T155" s="139">
        <v>8342660531.3199997</v>
      </c>
      <c r="U155" s="139">
        <v>850600284.19124961</v>
      </c>
      <c r="V155" s="139">
        <v>8318304.9471907569</v>
      </c>
      <c r="W155" s="139">
        <v>1563173665.3743649</v>
      </c>
    </row>
    <row r="156" spans="1:23" s="113" customFormat="1">
      <c r="A156" s="138">
        <v>41335</v>
      </c>
      <c r="B156" s="139">
        <v>310955330.46518499</v>
      </c>
      <c r="C156" s="139">
        <v>238677609.40429926</v>
      </c>
      <c r="D156" s="139"/>
      <c r="E156" s="139">
        <v>896459641.01469958</v>
      </c>
      <c r="F156" s="139">
        <v>463505351.89241123</v>
      </c>
      <c r="G156" s="139">
        <v>861532377.91893411</v>
      </c>
      <c r="H156" s="139"/>
      <c r="I156" s="139">
        <v>447120500.98893839</v>
      </c>
      <c r="J156" s="139"/>
      <c r="K156" s="139">
        <v>337179358.68581897</v>
      </c>
      <c r="L156" s="139">
        <v>3784468576.1228223</v>
      </c>
      <c r="M156" s="139">
        <v>194278.86476546299</v>
      </c>
      <c r="N156" s="139">
        <v>943971272.36856425</v>
      </c>
      <c r="O156" s="139">
        <v>107831568.94913146</v>
      </c>
      <c r="P156" s="139">
        <v>596144091.44822288</v>
      </c>
      <c r="Q156" s="139">
        <v>220722741.65736866</v>
      </c>
      <c r="R156" s="139">
        <v>101402046.72172454</v>
      </c>
      <c r="S156" s="139">
        <v>31233454930.880001</v>
      </c>
      <c r="T156" s="139">
        <v>8650849826.7099991</v>
      </c>
      <c r="U156" s="139">
        <v>850681784.60039961</v>
      </c>
      <c r="V156" s="139">
        <v>8307845.5941507574</v>
      </c>
      <c r="W156" s="139">
        <v>1563411940.3338652</v>
      </c>
    </row>
    <row r="157" spans="1:23" s="113" customFormat="1">
      <c r="A157" s="138">
        <v>41336</v>
      </c>
      <c r="B157" s="139">
        <v>310930078.61778504</v>
      </c>
      <c r="C157" s="139">
        <v>238658953.88348925</v>
      </c>
      <c r="D157" s="139"/>
      <c r="E157" s="139">
        <v>896654471.8759402</v>
      </c>
      <c r="F157" s="139">
        <v>463621581.53453481</v>
      </c>
      <c r="G157" s="139">
        <v>861732450.08421099</v>
      </c>
      <c r="H157" s="139"/>
      <c r="I157" s="139">
        <v>447233807.51913524</v>
      </c>
      <c r="J157" s="139"/>
      <c r="K157" s="139">
        <v>337259447.59605026</v>
      </c>
      <c r="L157" s="139">
        <v>3785425661.2203355</v>
      </c>
      <c r="M157" s="139">
        <v>194299.593053505</v>
      </c>
      <c r="N157" s="139">
        <v>943894418.44915426</v>
      </c>
      <c r="O157" s="139">
        <v>107822974.50078146</v>
      </c>
      <c r="P157" s="139">
        <v>596245263.82497311</v>
      </c>
      <c r="Q157" s="139">
        <v>220705336.7480087</v>
      </c>
      <c r="R157" s="139">
        <v>101394050.06126454</v>
      </c>
      <c r="S157" s="139">
        <v>31238932202.18</v>
      </c>
      <c r="T157" s="139">
        <v>8652976052.6299992</v>
      </c>
      <c r="U157" s="139">
        <v>850759340.85861969</v>
      </c>
      <c r="V157" s="139">
        <v>8307485.7885007588</v>
      </c>
      <c r="W157" s="139">
        <v>1563288990.8220356</v>
      </c>
    </row>
    <row r="158" spans="1:23" s="113" customFormat="1">
      <c r="A158" s="138">
        <v>41337</v>
      </c>
      <c r="B158" s="139">
        <v>309956990.83349502</v>
      </c>
      <c r="C158" s="139">
        <v>234676388.17789924</v>
      </c>
      <c r="D158" s="139"/>
      <c r="E158" s="139">
        <v>896849285.16380739</v>
      </c>
      <c r="F158" s="139">
        <v>463761073.82448715</v>
      </c>
      <c r="G158" s="139">
        <v>862098094.55754411</v>
      </c>
      <c r="H158" s="139"/>
      <c r="I158" s="139">
        <v>447386714.75040764</v>
      </c>
      <c r="J158" s="139"/>
      <c r="K158" s="139">
        <v>337343865.7149986</v>
      </c>
      <c r="L158" s="139">
        <v>3786346018.0654626</v>
      </c>
      <c r="M158" s="139">
        <v>194316.55110924601</v>
      </c>
      <c r="N158" s="139">
        <v>933481991.22136426</v>
      </c>
      <c r="O158" s="139">
        <v>107635199.33841147</v>
      </c>
      <c r="P158" s="139">
        <v>596496723.67759979</v>
      </c>
      <c r="Q158" s="139">
        <v>218958563.87370875</v>
      </c>
      <c r="R158" s="139">
        <v>99879225.911104545</v>
      </c>
      <c r="S158" s="139">
        <v>32772093983.59</v>
      </c>
      <c r="T158" s="139">
        <v>8653459471.5699997</v>
      </c>
      <c r="U158" s="139">
        <v>848776588.51569951</v>
      </c>
      <c r="V158" s="139">
        <v>8276205.5956107629</v>
      </c>
      <c r="W158" s="139">
        <v>1547886980.244046</v>
      </c>
    </row>
    <row r="159" spans="1:23" s="113" customFormat="1">
      <c r="A159" s="138">
        <v>41338</v>
      </c>
      <c r="B159" s="139">
        <v>315100488.29362506</v>
      </c>
      <c r="C159" s="139">
        <v>239250505.78756925</v>
      </c>
      <c r="D159" s="139"/>
      <c r="E159" s="139">
        <v>897044114.39829659</v>
      </c>
      <c r="F159" s="139">
        <v>463982577.1575802</v>
      </c>
      <c r="G159" s="139">
        <v>862683772.52581835</v>
      </c>
      <c r="H159" s="139"/>
      <c r="I159" s="139">
        <v>447583799.89171994</v>
      </c>
      <c r="J159" s="139"/>
      <c r="K159" s="139">
        <v>337408376.23659211</v>
      </c>
      <c r="L159" s="139">
        <v>3785908056.3407321</v>
      </c>
      <c r="M159" s="139">
        <v>194337.83887337201</v>
      </c>
      <c r="N159" s="139">
        <v>951771019.82786429</v>
      </c>
      <c r="O159" s="139">
        <v>110451846.94537146</v>
      </c>
      <c r="P159" s="139">
        <v>597177553.1604588</v>
      </c>
      <c r="Q159" s="139">
        <v>221255143.81183881</v>
      </c>
      <c r="R159" s="139">
        <v>101707222.93903455</v>
      </c>
      <c r="S159" s="139">
        <v>29999110516.470001</v>
      </c>
      <c r="T159" s="139">
        <v>8401665715.9700003</v>
      </c>
      <c r="U159" s="139">
        <v>852797185.01385975</v>
      </c>
      <c r="V159" s="139">
        <v>8383962.2684907624</v>
      </c>
      <c r="W159" s="139">
        <v>1579136597.8320463</v>
      </c>
    </row>
    <row r="160" spans="1:23" s="113" customFormat="1">
      <c r="A160" s="138">
        <v>41339</v>
      </c>
      <c r="B160" s="139">
        <v>317598356.56412506</v>
      </c>
      <c r="C160" s="139">
        <v>242188367.85117924</v>
      </c>
      <c r="D160" s="139">
        <v>215162466.62</v>
      </c>
      <c r="E160" s="139">
        <v>897238948.07940674</v>
      </c>
      <c r="F160" s="139">
        <v>464189261.82441312</v>
      </c>
      <c r="G160" s="139">
        <v>863543355.58356559</v>
      </c>
      <c r="H160" s="139"/>
      <c r="I160" s="139">
        <v>447763849.99974364</v>
      </c>
      <c r="J160" s="139"/>
      <c r="K160" s="139">
        <v>337472885.95170891</v>
      </c>
      <c r="L160" s="139">
        <v>3790619655.0200753</v>
      </c>
      <c r="M160" s="139">
        <v>194358.79635040899</v>
      </c>
      <c r="N160" s="139">
        <v>962461060.71950448</v>
      </c>
      <c r="O160" s="139">
        <v>112267216.17810147</v>
      </c>
      <c r="P160" s="139">
        <v>607322922.74263573</v>
      </c>
      <c r="Q160" s="139">
        <v>222539706.70741883</v>
      </c>
      <c r="R160" s="139">
        <v>103504995.09583455</v>
      </c>
      <c r="S160" s="139">
        <v>30252096547.970001</v>
      </c>
      <c r="T160" s="139">
        <v>8516098402.5299997</v>
      </c>
      <c r="U160" s="139">
        <v>856498866.21480989</v>
      </c>
      <c r="V160" s="139">
        <v>8440243.7748807687</v>
      </c>
      <c r="W160" s="139">
        <v>1600182687.2071166</v>
      </c>
    </row>
    <row r="161" spans="1:23" s="113" customFormat="1">
      <c r="A161" s="138">
        <v>41340</v>
      </c>
      <c r="B161" s="139">
        <v>319359982.84216505</v>
      </c>
      <c r="C161" s="139">
        <v>243946766.92299923</v>
      </c>
      <c r="D161" s="139">
        <v>215185383.84</v>
      </c>
      <c r="E161" s="139">
        <v>897433797.20713353</v>
      </c>
      <c r="F161" s="139">
        <v>464410597.23484683</v>
      </c>
      <c r="G161" s="139">
        <v>863814135.31526339</v>
      </c>
      <c r="H161" s="139"/>
      <c r="I161" s="139">
        <v>447920240.13930058</v>
      </c>
      <c r="J161" s="139"/>
      <c r="K161" s="139">
        <v>337537397.86023194</v>
      </c>
      <c r="L161" s="139">
        <v>3582085909.5977192</v>
      </c>
      <c r="M161" s="139">
        <v>194380.753526663</v>
      </c>
      <c r="N161" s="139">
        <v>969362765.98915446</v>
      </c>
      <c r="O161" s="139">
        <v>113129302.65752149</v>
      </c>
      <c r="P161" s="139">
        <v>607689180.29289806</v>
      </c>
      <c r="Q161" s="139">
        <v>223548705.13792884</v>
      </c>
      <c r="R161" s="139">
        <v>103708649.84192458</v>
      </c>
      <c r="S161" s="139">
        <v>29852346748.330002</v>
      </c>
      <c r="T161" s="139">
        <v>8202260990.1700001</v>
      </c>
      <c r="U161" s="139">
        <v>863792665.88389003</v>
      </c>
      <c r="V161" s="139">
        <v>8499171.3204007763</v>
      </c>
      <c r="W161" s="139">
        <v>1611756136.5320766</v>
      </c>
    </row>
    <row r="162" spans="1:23" s="113" customFormat="1">
      <c r="A162" s="138">
        <v>41341</v>
      </c>
      <c r="B162" s="139">
        <v>321770856.09422505</v>
      </c>
      <c r="C162" s="139">
        <v>246187815.0632292</v>
      </c>
      <c r="D162" s="139">
        <v>215296480.13000003</v>
      </c>
      <c r="E162" s="139">
        <v>897628601.95148909</v>
      </c>
      <c r="F162" s="139">
        <v>464453563.44756472</v>
      </c>
      <c r="G162" s="139">
        <v>863938145.71323073</v>
      </c>
      <c r="H162" s="139"/>
      <c r="I162" s="139">
        <v>447982205.92908812</v>
      </c>
      <c r="J162" s="139"/>
      <c r="K162" s="139">
        <v>337601833.96621102</v>
      </c>
      <c r="L162" s="139">
        <v>3584799023.1999693</v>
      </c>
      <c r="M162" s="139">
        <v>194396.370488849</v>
      </c>
      <c r="N162" s="139">
        <v>979559854.22679472</v>
      </c>
      <c r="O162" s="139">
        <v>114644153.95989153</v>
      </c>
      <c r="P162" s="139">
        <v>608226006.09148884</v>
      </c>
      <c r="Q162" s="139">
        <v>224856290.94121885</v>
      </c>
      <c r="R162" s="139">
        <v>104748797.57545461</v>
      </c>
      <c r="S162" s="139">
        <v>27599482799.790001</v>
      </c>
      <c r="T162" s="139">
        <v>8578472369.7299995</v>
      </c>
      <c r="U162" s="139">
        <v>866191190.07378995</v>
      </c>
      <c r="V162" s="139">
        <v>8605327.074590778</v>
      </c>
      <c r="W162" s="139">
        <v>1628637584.7231367</v>
      </c>
    </row>
    <row r="163" spans="1:23" s="113" customFormat="1">
      <c r="A163" s="138">
        <v>41342</v>
      </c>
      <c r="B163" s="139">
        <v>321608602.00618505</v>
      </c>
      <c r="C163" s="139">
        <v>246071444.09893921</v>
      </c>
      <c r="D163" s="139">
        <v>215344990.19000006</v>
      </c>
      <c r="E163" s="139">
        <v>897823402.14247477</v>
      </c>
      <c r="F163" s="139">
        <v>464567802.62729812</v>
      </c>
      <c r="G163" s="139">
        <v>864135522.9063623</v>
      </c>
      <c r="H163" s="139"/>
      <c r="I163" s="139">
        <v>448093118.39500535</v>
      </c>
      <c r="J163" s="139"/>
      <c r="K163" s="139">
        <v>337666265.769876</v>
      </c>
      <c r="L163" s="139">
        <v>3586462098.9701753</v>
      </c>
      <c r="M163" s="139">
        <v>194411.987237108</v>
      </c>
      <c r="N163" s="139">
        <v>979272414.86991477</v>
      </c>
      <c r="O163" s="139">
        <v>114779126.43567152</v>
      </c>
      <c r="P163" s="139">
        <v>603366219.21112561</v>
      </c>
      <c r="Q163" s="139">
        <v>224578075.60733888</v>
      </c>
      <c r="R163" s="139">
        <v>104548148.67028461</v>
      </c>
      <c r="S163" s="139">
        <v>27605456036.700001</v>
      </c>
      <c r="T163" s="139">
        <v>8602895217.3400002</v>
      </c>
      <c r="U163" s="139">
        <v>866232909.80646992</v>
      </c>
      <c r="V163" s="139">
        <v>8593842.4747707769</v>
      </c>
      <c r="W163" s="139">
        <v>1628173013.494277</v>
      </c>
    </row>
    <row r="164" spans="1:23" s="113" customFormat="1">
      <c r="A164" s="138">
        <v>41343</v>
      </c>
      <c r="B164" s="139">
        <v>321582482.94248509</v>
      </c>
      <c r="C164" s="139">
        <v>246052213.01327923</v>
      </c>
      <c r="D164" s="139">
        <v>215393522.97000006</v>
      </c>
      <c r="E164" s="139">
        <v>898018202.77009058</v>
      </c>
      <c r="F164" s="139">
        <v>464682099.05389023</v>
      </c>
      <c r="G164" s="139">
        <v>864332994.27437389</v>
      </c>
      <c r="H164" s="139"/>
      <c r="I164" s="139">
        <v>448204088.52689439</v>
      </c>
      <c r="J164" s="139"/>
      <c r="K164" s="139">
        <v>337730692.27151006</v>
      </c>
      <c r="L164" s="139">
        <v>3587363153.7770653</v>
      </c>
      <c r="M164" s="139">
        <v>194427.59377158</v>
      </c>
      <c r="N164" s="139">
        <v>979192687.03864479</v>
      </c>
      <c r="O164" s="139">
        <v>114769978.67752153</v>
      </c>
      <c r="P164" s="139">
        <v>603466062.26756084</v>
      </c>
      <c r="Q164" s="139">
        <v>224560367.34695891</v>
      </c>
      <c r="R164" s="139">
        <v>104539903.97265461</v>
      </c>
      <c r="S164" s="139">
        <v>27610348048.720001</v>
      </c>
      <c r="T164" s="139">
        <v>8605025094.5799999</v>
      </c>
      <c r="U164" s="139">
        <v>866306751.83577991</v>
      </c>
      <c r="V164" s="139">
        <v>8593470.2925907765</v>
      </c>
      <c r="W164" s="139">
        <v>1628046093.946187</v>
      </c>
    </row>
    <row r="165" spans="1:23" s="113" customFormat="1">
      <c r="A165" s="138">
        <v>41344</v>
      </c>
      <c r="B165" s="139">
        <v>321174019.41902524</v>
      </c>
      <c r="C165" s="139">
        <v>245485607.51276925</v>
      </c>
      <c r="D165" s="139">
        <v>215425222.17000005</v>
      </c>
      <c r="E165" s="139">
        <v>898213034.18432796</v>
      </c>
      <c r="F165" s="139">
        <v>464796524.45698762</v>
      </c>
      <c r="G165" s="139">
        <v>864458318.16469657</v>
      </c>
      <c r="H165" s="139"/>
      <c r="I165" s="139">
        <v>448335020.94006407</v>
      </c>
      <c r="J165" s="139"/>
      <c r="K165" s="139">
        <v>337795186.84747624</v>
      </c>
      <c r="L165" s="139">
        <v>3588268586.7706652</v>
      </c>
      <c r="M165" s="139">
        <v>194448.540019117</v>
      </c>
      <c r="N165" s="139">
        <v>978908118.31982481</v>
      </c>
      <c r="O165" s="139">
        <v>114393971.38262153</v>
      </c>
      <c r="P165" s="139">
        <v>603621106.02223909</v>
      </c>
      <c r="Q165" s="139">
        <v>224343223.47317889</v>
      </c>
      <c r="R165" s="139">
        <v>104566507.1781446</v>
      </c>
      <c r="S165" s="139">
        <v>28234347174.560001</v>
      </c>
      <c r="T165" s="139">
        <v>8605592454.8799992</v>
      </c>
      <c r="U165" s="139">
        <v>866038680.99255991</v>
      </c>
      <c r="V165" s="139">
        <v>8587922.6844107769</v>
      </c>
      <c r="W165" s="139">
        <v>1626348303.8937972</v>
      </c>
    </row>
    <row r="166" spans="1:23" s="113" customFormat="1">
      <c r="A166" s="138">
        <v>41345</v>
      </c>
      <c r="B166" s="139">
        <v>319122287.05423522</v>
      </c>
      <c r="C166" s="139">
        <v>244112123.61144927</v>
      </c>
      <c r="D166" s="139">
        <v>215575967.88000005</v>
      </c>
      <c r="E166" s="139">
        <v>898407864.545187</v>
      </c>
      <c r="F166" s="139">
        <v>464948085.81484783</v>
      </c>
      <c r="G166" s="139">
        <v>865036415.79280543</v>
      </c>
      <c r="H166" s="139"/>
      <c r="I166" s="139">
        <v>448473169.43474412</v>
      </c>
      <c r="J166" s="139"/>
      <c r="K166" s="139">
        <v>337859671.7382921</v>
      </c>
      <c r="L166" s="139">
        <v>3389534609.8707905</v>
      </c>
      <c r="M166" s="139">
        <v>191465.297134227</v>
      </c>
      <c r="N166" s="139">
        <v>974972204.55918479</v>
      </c>
      <c r="O166" s="139">
        <v>114313760.60370153</v>
      </c>
      <c r="P166" s="139">
        <v>583055059.24272346</v>
      </c>
      <c r="Q166" s="139">
        <v>223976025.9472889</v>
      </c>
      <c r="R166" s="139">
        <v>103761114.40994459</v>
      </c>
      <c r="S166" s="139">
        <v>26548624076.240002</v>
      </c>
      <c r="T166" s="139">
        <v>8209989765.8100004</v>
      </c>
      <c r="U166" s="139">
        <v>864000698.8807199</v>
      </c>
      <c r="V166" s="139">
        <v>8549024.1355307773</v>
      </c>
      <c r="W166" s="139">
        <v>1617189922.4447274</v>
      </c>
    </row>
    <row r="167" spans="1:23" s="113" customFormat="1">
      <c r="A167" s="138">
        <v>41346</v>
      </c>
      <c r="B167" s="139">
        <v>315762206.07915527</v>
      </c>
      <c r="C167" s="139">
        <v>240179772.56559932</v>
      </c>
      <c r="D167" s="139">
        <v>215797963.60000005</v>
      </c>
      <c r="E167" s="139">
        <v>898602694.97266781</v>
      </c>
      <c r="F167" s="139">
        <v>465163302.81307167</v>
      </c>
      <c r="G167" s="139">
        <v>865884192.45596814</v>
      </c>
      <c r="H167" s="139"/>
      <c r="I167" s="139">
        <v>448636969.38065654</v>
      </c>
      <c r="J167" s="139"/>
      <c r="K167" s="139">
        <v>337924151.74421865</v>
      </c>
      <c r="L167" s="139">
        <v>3380501620.038765</v>
      </c>
      <c r="M167" s="139">
        <v>191485.13397759999</v>
      </c>
      <c r="N167" s="139">
        <v>961279002.94965482</v>
      </c>
      <c r="O167" s="139">
        <v>113190421.52641153</v>
      </c>
      <c r="P167" s="139">
        <v>582961155.61232793</v>
      </c>
      <c r="Q167" s="139">
        <v>221566089.93232891</v>
      </c>
      <c r="R167" s="139">
        <v>101859687.24084461</v>
      </c>
      <c r="S167" s="139">
        <v>26512102184.25</v>
      </c>
      <c r="T167" s="139">
        <v>8281583560.0299997</v>
      </c>
      <c r="U167" s="139">
        <v>862224286.43006992</v>
      </c>
      <c r="V167" s="139">
        <v>8457736.5924707782</v>
      </c>
      <c r="W167" s="139">
        <v>1594783144.874378</v>
      </c>
    </row>
    <row r="168" spans="1:23" s="113" customFormat="1">
      <c r="A168" s="138">
        <v>41347</v>
      </c>
      <c r="B168" s="139">
        <v>318992880.58437532</v>
      </c>
      <c r="C168" s="139">
        <v>243311650.15894929</v>
      </c>
      <c r="D168" s="139">
        <v>216110162.86000004</v>
      </c>
      <c r="E168" s="139">
        <v>898797523.99677098</v>
      </c>
      <c r="F168" s="139">
        <v>465555768.38604581</v>
      </c>
      <c r="G168" s="139">
        <v>867073148.45597208</v>
      </c>
      <c r="H168" s="139"/>
      <c r="I168" s="139">
        <v>448837596.2269057</v>
      </c>
      <c r="J168" s="139"/>
      <c r="K168" s="139">
        <v>337988634.32511824</v>
      </c>
      <c r="L168" s="139">
        <v>3073836974.2804031</v>
      </c>
      <c r="M168" s="139">
        <v>191505.590540745</v>
      </c>
      <c r="N168" s="139">
        <v>975941243.49995482</v>
      </c>
      <c r="O168" s="139">
        <v>116131214.92612153</v>
      </c>
      <c r="P168" s="139">
        <v>584258401.0496701</v>
      </c>
      <c r="Q168" s="139">
        <v>221961113.43403894</v>
      </c>
      <c r="R168" s="139">
        <v>103177893.82259464</v>
      </c>
      <c r="S168" s="139">
        <v>24463416869.959999</v>
      </c>
      <c r="T168" s="139">
        <v>8222095905.3699999</v>
      </c>
      <c r="U168" s="139">
        <v>865503113.46717</v>
      </c>
      <c r="V168" s="139">
        <v>8541235.4336407781</v>
      </c>
      <c r="W168" s="139">
        <v>1614632543.0851982</v>
      </c>
    </row>
    <row r="169" spans="1:23" s="113" customFormat="1">
      <c r="A169" s="138">
        <v>41348</v>
      </c>
      <c r="B169" s="139">
        <v>316588664.36432534</v>
      </c>
      <c r="C169" s="139">
        <v>243416244.44014937</v>
      </c>
      <c r="D169" s="139">
        <v>216178498.01000005</v>
      </c>
      <c r="E169" s="139">
        <v>898992357.69749498</v>
      </c>
      <c r="F169" s="139">
        <v>465672404.86946744</v>
      </c>
      <c r="G169" s="139">
        <v>867338584.64603043</v>
      </c>
      <c r="H169" s="139"/>
      <c r="I169" s="139">
        <v>448951347.13150799</v>
      </c>
      <c r="J169" s="139"/>
      <c r="K169" s="139">
        <v>338053123.80062246</v>
      </c>
      <c r="L169" s="139">
        <v>2869857055.1666117</v>
      </c>
      <c r="M169" s="139">
        <v>191527.336805995</v>
      </c>
      <c r="N169" s="139">
        <v>970278712.59070504</v>
      </c>
      <c r="O169" s="139">
        <v>109674518.30866157</v>
      </c>
      <c r="P169" s="139">
        <v>584929096.24378777</v>
      </c>
      <c r="Q169" s="139">
        <v>218086601.25075895</v>
      </c>
      <c r="R169" s="139">
        <v>102754173.76771465</v>
      </c>
      <c r="S169" s="139">
        <v>23886293478.439999</v>
      </c>
      <c r="T169" s="139">
        <v>7880456635.2600002</v>
      </c>
      <c r="U169" s="139">
        <v>864067087.8517499</v>
      </c>
      <c r="V169" s="139">
        <v>8487916.6904207785</v>
      </c>
      <c r="W169" s="139">
        <v>1598525721.9648886</v>
      </c>
    </row>
    <row r="170" spans="1:23" s="113" customFormat="1">
      <c r="A170" s="138">
        <v>41349</v>
      </c>
      <c r="B170" s="139">
        <v>316552799.13605535</v>
      </c>
      <c r="C170" s="139">
        <v>243328493.12666944</v>
      </c>
      <c r="D170" s="139">
        <v>216227751.18000004</v>
      </c>
      <c r="E170" s="139">
        <v>899187195.34483898</v>
      </c>
      <c r="F170" s="139">
        <v>465783019.52983487</v>
      </c>
      <c r="G170" s="139">
        <v>867531779.74385619</v>
      </c>
      <c r="H170" s="139"/>
      <c r="I170" s="139">
        <v>449060735.71641511</v>
      </c>
      <c r="J170" s="139"/>
      <c r="K170" s="139">
        <v>338117609.47093475</v>
      </c>
      <c r="L170" s="139">
        <v>2869881245.7908545</v>
      </c>
      <c r="M170" s="139">
        <v>191549.082773356</v>
      </c>
      <c r="N170" s="139">
        <v>968311377.52307522</v>
      </c>
      <c r="O170" s="139">
        <v>112110786.65741158</v>
      </c>
      <c r="P170" s="139">
        <v>582572604.52186978</v>
      </c>
      <c r="Q170" s="139">
        <v>218596107.856029</v>
      </c>
      <c r="R170" s="139">
        <v>102635453.57930465</v>
      </c>
      <c r="S170" s="139">
        <v>23891832424.689999</v>
      </c>
      <c r="T170" s="139">
        <v>7868077012.7399998</v>
      </c>
      <c r="U170" s="139">
        <v>861422127.70336008</v>
      </c>
      <c r="V170" s="139">
        <v>8454362.3066907786</v>
      </c>
      <c r="W170" s="139">
        <v>1598280782.8006387</v>
      </c>
    </row>
    <row r="171" spans="1:23" s="113" customFormat="1">
      <c r="A171" s="138">
        <v>41350</v>
      </c>
      <c r="B171" s="139">
        <v>316527628.70494545</v>
      </c>
      <c r="C171" s="139">
        <v>243309476.47446945</v>
      </c>
      <c r="D171" s="139">
        <v>216277025.96000004</v>
      </c>
      <c r="E171" s="139">
        <v>899382028.93880391</v>
      </c>
      <c r="F171" s="139">
        <v>465893687.59700167</v>
      </c>
      <c r="G171" s="139">
        <v>867725065.85917521</v>
      </c>
      <c r="H171" s="139"/>
      <c r="I171" s="139">
        <v>449170500.47059655</v>
      </c>
      <c r="J171" s="139"/>
      <c r="K171" s="139">
        <v>338182091.83623159</v>
      </c>
      <c r="L171" s="139">
        <v>2870620667.724648</v>
      </c>
      <c r="M171" s="139">
        <v>191570.818442969</v>
      </c>
      <c r="N171" s="139">
        <v>968233103.11344516</v>
      </c>
      <c r="O171" s="139">
        <v>112103378.16122158</v>
      </c>
      <c r="P171" s="139">
        <v>582668932.63120198</v>
      </c>
      <c r="Q171" s="139">
        <v>218578872.40602905</v>
      </c>
      <c r="R171" s="139">
        <v>102627360.01243465</v>
      </c>
      <c r="S171" s="139">
        <v>23896671147.990002</v>
      </c>
      <c r="T171" s="139">
        <v>7870052832.5</v>
      </c>
      <c r="U171" s="139">
        <v>861498731.22189021</v>
      </c>
      <c r="V171" s="139">
        <v>8453996.1804907788</v>
      </c>
      <c r="W171" s="139">
        <v>1598155941.8861089</v>
      </c>
    </row>
    <row r="172" spans="1:23" s="113" customFormat="1">
      <c r="A172" s="138">
        <v>41351</v>
      </c>
      <c r="B172" s="139">
        <v>314023012.25020546</v>
      </c>
      <c r="C172" s="139">
        <v>241690543.09762946</v>
      </c>
      <c r="D172" s="139">
        <v>216340501.28000003</v>
      </c>
      <c r="E172" s="139">
        <v>899576859.93939042</v>
      </c>
      <c r="F172" s="139">
        <v>466029746.54140377</v>
      </c>
      <c r="G172" s="139">
        <v>867972080.77006483</v>
      </c>
      <c r="H172" s="139"/>
      <c r="I172" s="139">
        <v>449291887.9222092</v>
      </c>
      <c r="J172" s="139"/>
      <c r="K172" s="139">
        <v>338246558.02737707</v>
      </c>
      <c r="L172" s="139">
        <v>2871385056.828578</v>
      </c>
      <c r="M172" s="139">
        <v>191590.99383620601</v>
      </c>
      <c r="N172" s="139">
        <v>959881004.68861508</v>
      </c>
      <c r="O172" s="139">
        <v>111015957.79369159</v>
      </c>
      <c r="P172" s="139">
        <v>582020731.36934614</v>
      </c>
      <c r="Q172" s="139">
        <v>216954801.16644907</v>
      </c>
      <c r="R172" s="139">
        <v>101236068.38821465</v>
      </c>
      <c r="S172" s="139">
        <v>24844355713.139999</v>
      </c>
      <c r="T172" s="139">
        <v>7870912335.4399996</v>
      </c>
      <c r="U172" s="139">
        <v>858894995.38703024</v>
      </c>
      <c r="V172" s="139">
        <v>8402674.7288607825</v>
      </c>
      <c r="W172" s="139">
        <v>1584428422.4144893</v>
      </c>
    </row>
    <row r="173" spans="1:23" s="113" customFormat="1">
      <c r="A173" s="138">
        <v>41352</v>
      </c>
      <c r="B173" s="139">
        <v>307992857.37454557</v>
      </c>
      <c r="C173" s="139">
        <v>236406765.56001946</v>
      </c>
      <c r="D173" s="139">
        <v>216413376.69000006</v>
      </c>
      <c r="E173" s="139">
        <v>899771686.42659962</v>
      </c>
      <c r="F173" s="139">
        <v>466154666.00356042</v>
      </c>
      <c r="G173" s="139">
        <v>868254628.7094394</v>
      </c>
      <c r="H173" s="139"/>
      <c r="I173" s="139">
        <v>449402748.65009338</v>
      </c>
      <c r="J173" s="139"/>
      <c r="K173" s="139">
        <v>338311018.28468829</v>
      </c>
      <c r="L173" s="139">
        <v>2868887469.6385784</v>
      </c>
      <c r="M173" s="139">
        <v>191612.06894074401</v>
      </c>
      <c r="N173" s="139">
        <v>941557591.67205548</v>
      </c>
      <c r="O173" s="139">
        <v>109011441.53028162</v>
      </c>
      <c r="P173" s="139">
        <v>580783890.9973433</v>
      </c>
      <c r="Q173" s="139">
        <v>214170022.49938908</v>
      </c>
      <c r="R173" s="139">
        <v>98639862.76496464</v>
      </c>
      <c r="S173" s="139">
        <v>24043483430.580002</v>
      </c>
      <c r="T173" s="139">
        <v>8097037329.54</v>
      </c>
      <c r="U173" s="139">
        <v>863924030.27784014</v>
      </c>
      <c r="V173" s="139">
        <v>8273177.7681907844</v>
      </c>
      <c r="W173" s="139">
        <v>1550711311.6345394</v>
      </c>
    </row>
    <row r="174" spans="1:23" s="113" customFormat="1">
      <c r="A174" s="138">
        <v>41353</v>
      </c>
      <c r="B174" s="139">
        <v>303083960.96382546</v>
      </c>
      <c r="C174" s="139">
        <v>231364000.42742947</v>
      </c>
      <c r="D174" s="139">
        <v>216594574.67000005</v>
      </c>
      <c r="E174" s="139">
        <v>899966511.36043215</v>
      </c>
      <c r="F174" s="139">
        <v>466309321.16200358</v>
      </c>
      <c r="G174" s="139">
        <v>868946713.90307534</v>
      </c>
      <c r="H174" s="139"/>
      <c r="I174" s="139">
        <v>449512309.05781156</v>
      </c>
      <c r="J174" s="139"/>
      <c r="K174" s="139">
        <v>338375469.73863554</v>
      </c>
      <c r="L174" s="139">
        <v>2869616747.3685789</v>
      </c>
      <c r="M174" s="139">
        <v>191632.14377028399</v>
      </c>
      <c r="N174" s="139">
        <v>924919810.03190565</v>
      </c>
      <c r="O174" s="139">
        <v>120148653.98019162</v>
      </c>
      <c r="P174" s="139">
        <v>580992173.98578537</v>
      </c>
      <c r="Q174" s="139">
        <v>212187574.82017908</v>
      </c>
      <c r="R174" s="139">
        <v>96144866.341894642</v>
      </c>
      <c r="S174" s="139">
        <v>24984881718.779999</v>
      </c>
      <c r="T174" s="139">
        <v>7188314301.1599998</v>
      </c>
      <c r="U174" s="139">
        <v>863398823.17867029</v>
      </c>
      <c r="V174" s="139">
        <v>8198487.8822807847</v>
      </c>
      <c r="W174" s="139">
        <v>1526965557.8090994</v>
      </c>
    </row>
    <row r="175" spans="1:23" s="113" customFormat="1">
      <c r="A175" s="138">
        <v>41354</v>
      </c>
      <c r="B175" s="139">
        <v>300845973.07838553</v>
      </c>
      <c r="C175" s="139">
        <v>230106506.02160951</v>
      </c>
      <c r="D175" s="139">
        <v>216723508.11000007</v>
      </c>
      <c r="E175" s="139">
        <v>900164809.23993659</v>
      </c>
      <c r="F175" s="139">
        <v>466473860.4296537</v>
      </c>
      <c r="G175" s="139">
        <v>869441008.88705361</v>
      </c>
      <c r="H175" s="139"/>
      <c r="I175" s="139">
        <v>449628050.61842912</v>
      </c>
      <c r="J175" s="139"/>
      <c r="K175" s="139">
        <v>338439911.38974249</v>
      </c>
      <c r="L175" s="139">
        <v>2759073055.8585792</v>
      </c>
      <c r="M175" s="139">
        <v>191652.208324829</v>
      </c>
      <c r="N175" s="139">
        <v>915252980.50229561</v>
      </c>
      <c r="O175" s="139">
        <v>120578823.57415162</v>
      </c>
      <c r="P175" s="139">
        <v>580815962.84593856</v>
      </c>
      <c r="Q175" s="139">
        <v>210414088.32729912</v>
      </c>
      <c r="R175" s="139">
        <v>94556822.757954657</v>
      </c>
      <c r="S175" s="139">
        <v>23876165145.360001</v>
      </c>
      <c r="T175" s="139">
        <v>7057196571.8800001</v>
      </c>
      <c r="U175" s="139">
        <v>860934582.57494032</v>
      </c>
      <c r="V175" s="139">
        <v>8147542.4432207849</v>
      </c>
      <c r="W175" s="139">
        <v>1506638923.4991896</v>
      </c>
    </row>
    <row r="176" spans="1:23" s="113" customFormat="1">
      <c r="A176" s="138">
        <v>41355</v>
      </c>
      <c r="B176" s="139">
        <v>300083604.96486551</v>
      </c>
      <c r="C176" s="139">
        <v>230096699.78162956</v>
      </c>
      <c r="D176" s="139">
        <v>216819204.47000012</v>
      </c>
      <c r="E176" s="139">
        <v>900339995.90144479</v>
      </c>
      <c r="F176" s="139">
        <v>466646313.18482971</v>
      </c>
      <c r="G176" s="139">
        <v>869809595.08022308</v>
      </c>
      <c r="H176" s="139"/>
      <c r="I176" s="139">
        <v>449743158.83368129</v>
      </c>
      <c r="J176" s="139">
        <v>202014371.99000004</v>
      </c>
      <c r="K176" s="139">
        <v>338504327.64936566</v>
      </c>
      <c r="L176" s="139">
        <v>2754082601.0585794</v>
      </c>
      <c r="M176" s="139">
        <v>191670.27263191901</v>
      </c>
      <c r="N176" s="139">
        <v>914406205.18228567</v>
      </c>
      <c r="O176" s="139">
        <v>121192892.47671163</v>
      </c>
      <c r="P176" s="139">
        <v>579590760.01776004</v>
      </c>
      <c r="Q176" s="139">
        <v>210389421.73436916</v>
      </c>
      <c r="R176" s="139">
        <v>94743905.081684679</v>
      </c>
      <c r="S176" s="139">
        <v>21400216205.41</v>
      </c>
      <c r="T176" s="139">
        <v>6548697602.3900003</v>
      </c>
      <c r="U176" s="139">
        <v>859441105.92260039</v>
      </c>
      <c r="V176" s="139">
        <v>8136943.6119507868</v>
      </c>
      <c r="W176" s="139">
        <v>1505204757.4906602</v>
      </c>
    </row>
    <row r="177" spans="1:23" s="113" customFormat="1">
      <c r="A177" s="138">
        <v>41356</v>
      </c>
      <c r="B177" s="139">
        <v>299980365.22415555</v>
      </c>
      <c r="C177" s="139">
        <v>230263939.94399956</v>
      </c>
      <c r="D177" s="139">
        <v>216867828.52000013</v>
      </c>
      <c r="E177" s="139">
        <v>900549832.50546348</v>
      </c>
      <c r="F177" s="139">
        <v>466755137.41185677</v>
      </c>
      <c r="G177" s="139">
        <v>870000262.49877787</v>
      </c>
      <c r="H177" s="139"/>
      <c r="I177" s="139">
        <v>449852486.72940457</v>
      </c>
      <c r="J177" s="139">
        <v>202080481.42000005</v>
      </c>
      <c r="K177" s="139">
        <v>338568739.60773498</v>
      </c>
      <c r="L177" s="139">
        <v>2735918686.5885797</v>
      </c>
      <c r="M177" s="139">
        <v>191688.33669155501</v>
      </c>
      <c r="N177" s="139">
        <v>913668679.46681583</v>
      </c>
      <c r="O177" s="139">
        <v>117810699.24131162</v>
      </c>
      <c r="P177" s="139">
        <v>579428884.5321418</v>
      </c>
      <c r="Q177" s="139">
        <v>210434918.3439692</v>
      </c>
      <c r="R177" s="139">
        <v>94741333.14759469</v>
      </c>
      <c r="S177" s="139">
        <v>21405450874.419998</v>
      </c>
      <c r="T177" s="139">
        <v>6515347584.0500002</v>
      </c>
      <c r="U177" s="139">
        <v>857370823.47698045</v>
      </c>
      <c r="V177" s="139">
        <v>8136591.3979107914</v>
      </c>
      <c r="W177" s="139">
        <v>1504726517.8024406</v>
      </c>
    </row>
    <row r="178" spans="1:23" s="113" customFormat="1">
      <c r="A178" s="138">
        <v>41357</v>
      </c>
      <c r="B178" s="139">
        <v>299957187.3304956</v>
      </c>
      <c r="C178" s="139">
        <v>230246597.11032954</v>
      </c>
      <c r="D178" s="139">
        <v>216916473.72000018</v>
      </c>
      <c r="E178" s="139">
        <v>900759667.55199325</v>
      </c>
      <c r="F178" s="139">
        <v>466864017.31058222</v>
      </c>
      <c r="G178" s="139">
        <v>870191008.03248239</v>
      </c>
      <c r="H178" s="139"/>
      <c r="I178" s="139">
        <v>449962338.784163</v>
      </c>
      <c r="J178" s="139">
        <v>202122559.23000005</v>
      </c>
      <c r="K178" s="139">
        <v>338633147.76505345</v>
      </c>
      <c r="L178" s="139">
        <v>2736692167.5185804</v>
      </c>
      <c r="M178" s="139">
        <v>191706.400503743</v>
      </c>
      <c r="N178" s="139">
        <v>913596495.71223581</v>
      </c>
      <c r="O178" s="139">
        <v>117802823.26274163</v>
      </c>
      <c r="P178" s="139">
        <v>579527180.3269099</v>
      </c>
      <c r="Q178" s="139">
        <v>210418326.41271922</v>
      </c>
      <c r="R178" s="139">
        <v>94733862.090304688</v>
      </c>
      <c r="S178" s="139">
        <v>21409851045.119999</v>
      </c>
      <c r="T178" s="139">
        <v>6516995074.6800003</v>
      </c>
      <c r="U178" s="139">
        <v>857454075.36416042</v>
      </c>
      <c r="V178" s="139">
        <v>8136239.2011107923</v>
      </c>
      <c r="W178" s="139">
        <v>1504610222.247401</v>
      </c>
    </row>
    <row r="179" spans="1:23" s="113" customFormat="1">
      <c r="A179" s="138">
        <v>41358</v>
      </c>
      <c r="B179" s="139">
        <v>298220632.32811564</v>
      </c>
      <c r="C179" s="139">
        <v>229206329.66381955</v>
      </c>
      <c r="D179" s="139">
        <v>216951185.17000017</v>
      </c>
      <c r="E179" s="139">
        <v>900856697.32193923</v>
      </c>
      <c r="F179" s="139">
        <v>466810759.55521977</v>
      </c>
      <c r="G179" s="139">
        <v>870329106.86999822</v>
      </c>
      <c r="H179" s="139"/>
      <c r="I179" s="139">
        <v>449883093.49603212</v>
      </c>
      <c r="J179" s="139">
        <v>202160794.92000005</v>
      </c>
      <c r="K179" s="139">
        <v>338697579.0900833</v>
      </c>
      <c r="L179" s="139">
        <v>2737460672.1285815</v>
      </c>
      <c r="M179" s="139">
        <v>191726.464041086</v>
      </c>
      <c r="N179" s="139">
        <v>909916668.5101558</v>
      </c>
      <c r="O179" s="139">
        <v>116787264.82572162</v>
      </c>
      <c r="P179" s="139">
        <v>579932789.50255656</v>
      </c>
      <c r="Q179" s="139">
        <v>209962717.84169924</v>
      </c>
      <c r="R179" s="139">
        <v>94130724.634214699</v>
      </c>
      <c r="S179" s="139">
        <v>20844853709.139999</v>
      </c>
      <c r="T179" s="139">
        <v>6517536260.29</v>
      </c>
      <c r="U179" s="139">
        <v>857207506.57929039</v>
      </c>
      <c r="V179" s="139">
        <v>8110667.5197707927</v>
      </c>
      <c r="W179" s="139">
        <v>1503597781.2127712</v>
      </c>
    </row>
    <row r="180" spans="1:23" s="113" customFormat="1">
      <c r="A180" s="138">
        <v>41359</v>
      </c>
      <c r="B180" s="139">
        <v>297508361.79801565</v>
      </c>
      <c r="C180" s="139">
        <v>228581859.82424954</v>
      </c>
      <c r="D180" s="139">
        <v>216883791.74000019</v>
      </c>
      <c r="E180" s="139"/>
      <c r="F180" s="139">
        <v>466732354.44466603</v>
      </c>
      <c r="G180" s="139">
        <v>869817292.49996996</v>
      </c>
      <c r="H180" s="139"/>
      <c r="I180" s="139">
        <v>449993227.26616436</v>
      </c>
      <c r="J180" s="139">
        <v>202272654.92000005</v>
      </c>
      <c r="K180" s="139">
        <v>338762075.72933519</v>
      </c>
      <c r="L180" s="139">
        <v>2382423789.4985824</v>
      </c>
      <c r="M180" s="139">
        <v>191751.997228661</v>
      </c>
      <c r="N180" s="139">
        <v>904914255.93973589</v>
      </c>
      <c r="O180" s="139">
        <v>119996433.90560162</v>
      </c>
      <c r="P180" s="139">
        <v>580299440.12009442</v>
      </c>
      <c r="Q180" s="139">
        <v>208700985.47625923</v>
      </c>
      <c r="R180" s="139">
        <v>93475887.23322472</v>
      </c>
      <c r="S180" s="139">
        <v>14987770440.290001</v>
      </c>
      <c r="T180" s="139">
        <v>2525211556.5</v>
      </c>
      <c r="U180" s="139">
        <v>856062136.03908038</v>
      </c>
      <c r="V180" s="139">
        <v>8118587.7156807994</v>
      </c>
      <c r="W180" s="139">
        <v>1500185290.3230011</v>
      </c>
    </row>
    <row r="181" spans="1:23" s="113" customFormat="1">
      <c r="A181" s="138">
        <v>41360</v>
      </c>
      <c r="B181" s="139">
        <v>297458368.91125566</v>
      </c>
      <c r="C181" s="139">
        <v>228583010.50526956</v>
      </c>
      <c r="D181" s="139">
        <v>216932958.67000023</v>
      </c>
      <c r="E181" s="139"/>
      <c r="F181" s="139">
        <v>466843749.34892023</v>
      </c>
      <c r="G181" s="139">
        <v>870010728.43698335</v>
      </c>
      <c r="H181" s="139"/>
      <c r="I181" s="139">
        <v>450103362.21455669</v>
      </c>
      <c r="J181" s="139">
        <v>202135256.12000003</v>
      </c>
      <c r="K181" s="139">
        <v>338826568.063039</v>
      </c>
      <c r="L181" s="139">
        <v>2391027956.9285822</v>
      </c>
      <c r="M181" s="139">
        <v>191777.52006660699</v>
      </c>
      <c r="N181" s="139">
        <v>905788408.9795258</v>
      </c>
      <c r="O181" s="139">
        <v>119983794.86417162</v>
      </c>
      <c r="P181" s="139">
        <v>580266286.44014931</v>
      </c>
      <c r="Q181" s="139">
        <v>208616313.06464925</v>
      </c>
      <c r="R181" s="139">
        <v>93460667.846864715</v>
      </c>
      <c r="S181" s="139">
        <v>14991855921.219999</v>
      </c>
      <c r="T181" s="139">
        <v>2441243237.6900001</v>
      </c>
      <c r="U181" s="139">
        <v>853293527.21812034</v>
      </c>
      <c r="V181" s="139">
        <v>8118236.3088108003</v>
      </c>
      <c r="W181" s="139">
        <v>1499518258.7098911</v>
      </c>
    </row>
    <row r="182" spans="1:23" s="113" customFormat="1">
      <c r="A182" s="138">
        <v>41361</v>
      </c>
      <c r="B182" s="139">
        <v>299484369.82678562</v>
      </c>
      <c r="C182" s="139">
        <v>232173887.02566954</v>
      </c>
      <c r="D182" s="139">
        <v>216973261.54000023</v>
      </c>
      <c r="E182" s="139"/>
      <c r="F182" s="139">
        <v>466954492.62976784</v>
      </c>
      <c r="G182" s="139">
        <v>870170431.83269835</v>
      </c>
      <c r="H182" s="139"/>
      <c r="I182" s="139">
        <v>450214339.5289011</v>
      </c>
      <c r="J182" s="139">
        <v>202173050.97000006</v>
      </c>
      <c r="K182" s="139">
        <v>338891312.46772724</v>
      </c>
      <c r="L182" s="139">
        <v>2391802432.0585828</v>
      </c>
      <c r="M182" s="139">
        <v>192199.02713034701</v>
      </c>
      <c r="N182" s="139">
        <v>912679676.98642576</v>
      </c>
      <c r="O182" s="139">
        <v>121355685.74433163</v>
      </c>
      <c r="P182" s="139">
        <v>580695779.10955501</v>
      </c>
      <c r="Q182" s="139">
        <v>210570043.6060493</v>
      </c>
      <c r="R182" s="139">
        <v>94626044.652904719</v>
      </c>
      <c r="S182" s="139">
        <v>7151498975.2700005</v>
      </c>
      <c r="T182" s="139">
        <v>2442359044.8299999</v>
      </c>
      <c r="U182" s="139">
        <v>855903973.00696039</v>
      </c>
      <c r="V182" s="139">
        <v>8176410.436560805</v>
      </c>
      <c r="W182" s="139">
        <v>1516797558.9673412</v>
      </c>
    </row>
    <row r="183" spans="1:23" s="113" customFormat="1">
      <c r="A183" s="138">
        <v>41362</v>
      </c>
      <c r="B183" s="139">
        <v>299495049.60858566</v>
      </c>
      <c r="C183" s="139">
        <v>232206859.89681956</v>
      </c>
      <c r="D183" s="139">
        <v>217022858.48000023</v>
      </c>
      <c r="E183" s="139"/>
      <c r="F183" s="139">
        <v>467066252.8844226</v>
      </c>
      <c r="G183" s="139">
        <v>870365208.81141341</v>
      </c>
      <c r="H183" s="139"/>
      <c r="I183" s="139">
        <v>450325315.50920129</v>
      </c>
      <c r="J183" s="139">
        <v>202219716.72000006</v>
      </c>
      <c r="K183" s="139">
        <v>338956053.05360448</v>
      </c>
      <c r="L183" s="139">
        <v>2393170419.1685824</v>
      </c>
      <c r="M183" s="139">
        <v>1145478.8351646641</v>
      </c>
      <c r="N183" s="139">
        <v>915001503.41469586</v>
      </c>
      <c r="O183" s="139">
        <v>122023351.85668163</v>
      </c>
      <c r="P183" s="139">
        <v>581040118.00779831</v>
      </c>
      <c r="Q183" s="139">
        <v>211354579.28975931</v>
      </c>
      <c r="R183" s="139">
        <v>94771667.303714722</v>
      </c>
      <c r="S183" s="139">
        <v>7153880869.71</v>
      </c>
      <c r="T183" s="139">
        <v>2578921069.1999998</v>
      </c>
      <c r="U183" s="139">
        <v>879496249.98131049</v>
      </c>
      <c r="V183" s="139">
        <v>8184031.1677108062</v>
      </c>
      <c r="W183" s="139">
        <v>1516964863.3764312</v>
      </c>
    </row>
    <row r="184" spans="1:23" s="113" customFormat="1">
      <c r="A184" s="138">
        <v>41363</v>
      </c>
      <c r="B184" s="139">
        <v>299472245.6349057</v>
      </c>
      <c r="C184" s="139">
        <v>232189504.17236954</v>
      </c>
      <c r="D184" s="139">
        <v>217072477.97000024</v>
      </c>
      <c r="E184" s="139"/>
      <c r="F184" s="139">
        <v>467178068.90273172</v>
      </c>
      <c r="G184" s="139">
        <v>870560074.5028615</v>
      </c>
      <c r="H184" s="139"/>
      <c r="I184" s="139">
        <v>450436291.16545814</v>
      </c>
      <c r="J184" s="139">
        <v>202266402.16000006</v>
      </c>
      <c r="K184" s="139">
        <v>339020790.32084811</v>
      </c>
      <c r="L184" s="139">
        <v>2393868865.4085827</v>
      </c>
      <c r="M184" s="139">
        <v>1145857.9280057901</v>
      </c>
      <c r="N184" s="139">
        <v>914929972.48450601</v>
      </c>
      <c r="O184" s="139">
        <v>122015602.90996163</v>
      </c>
      <c r="P184" s="139">
        <v>581131697.62243903</v>
      </c>
      <c r="Q184" s="139">
        <v>211337915.22548932</v>
      </c>
      <c r="R184" s="139">
        <v>94764193.971424729</v>
      </c>
      <c r="S184" s="139">
        <v>7155366496.8500004</v>
      </c>
      <c r="T184" s="139">
        <v>2579591774.4099998</v>
      </c>
      <c r="U184" s="139">
        <v>879542297.17469049</v>
      </c>
      <c r="V184" s="139">
        <v>8183676.9361408064</v>
      </c>
      <c r="W184" s="139">
        <v>1516845891.7916613</v>
      </c>
    </row>
    <row r="185" spans="1:23" s="113" customFormat="1">
      <c r="A185" s="138">
        <v>41364</v>
      </c>
      <c r="B185" s="139">
        <v>299449443.52562571</v>
      </c>
      <c r="C185" s="139">
        <v>232172149.80226955</v>
      </c>
      <c r="D185" s="139">
        <v>217122118.86000028</v>
      </c>
      <c r="E185" s="139"/>
      <c r="F185" s="139">
        <v>467289936.83455282</v>
      </c>
      <c r="G185" s="139">
        <v>870755024.59678829</v>
      </c>
      <c r="H185" s="139"/>
      <c r="I185" s="139">
        <v>450547266.9876712</v>
      </c>
      <c r="J185" s="139">
        <v>202313108.26000005</v>
      </c>
      <c r="K185" s="139">
        <v>339085523.26968879</v>
      </c>
      <c r="L185" s="139">
        <v>2394569520.3485832</v>
      </c>
      <c r="M185" s="139">
        <v>1146236.995653935</v>
      </c>
      <c r="N185" s="139">
        <v>914858447.38551605</v>
      </c>
      <c r="O185" s="139">
        <v>122007854.57413162</v>
      </c>
      <c r="P185" s="139">
        <v>581235022.5107882</v>
      </c>
      <c r="Q185" s="139">
        <v>211321252.47318932</v>
      </c>
      <c r="R185" s="139">
        <v>94756721.216004729</v>
      </c>
      <c r="S185" s="139">
        <v>7156852290.6700001</v>
      </c>
      <c r="T185" s="139">
        <v>2580225339.1700001</v>
      </c>
      <c r="U185" s="139">
        <v>879635337.72201049</v>
      </c>
      <c r="V185" s="139">
        <v>8183322.7218508068</v>
      </c>
      <c r="W185" s="139">
        <v>1516726928.9725714</v>
      </c>
    </row>
    <row r="186" spans="1:23" s="113" customFormat="1">
      <c r="A186" s="138"/>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row>
    <row r="187" spans="1:23" s="113" customFormat="1">
      <c r="A187" s="138"/>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row>
    <row r="188" spans="1:23" s="113" customFormat="1">
      <c r="A188" s="138"/>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row>
    <row r="189" spans="1:23" s="113" customFormat="1">
      <c r="A189" s="138"/>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row>
    <row r="190" spans="1:23" s="113" customFormat="1" ht="12.75" thickBot="1">
      <c r="A190" s="140" t="s">
        <v>955</v>
      </c>
      <c r="B190" s="141">
        <f>SUMIF(B$4:B$186,"&gt;1",B$4:B$186)/COUNTIF(B$4:B$186,"&gt;1")</f>
        <v>323592831.57479686</v>
      </c>
      <c r="C190" s="141">
        <f t="shared" ref="C190:W190" si="0">SUMIF(C$4:C$186,"&gt;1",C$4:C$186)/COUNTIF(C$4:C$186,"&gt;1")</f>
        <v>255743285.35232523</v>
      </c>
      <c r="D190" s="141">
        <f t="shared" si="0"/>
        <v>216292675.20384628</v>
      </c>
      <c r="E190" s="141">
        <f t="shared" si="0"/>
        <v>883470981.77109385</v>
      </c>
      <c r="F190" s="141">
        <f t="shared" si="0"/>
        <v>458193388.2390613</v>
      </c>
      <c r="G190" s="141">
        <f t="shared" si="0"/>
        <v>864179246.03110051</v>
      </c>
      <c r="H190" s="141">
        <f t="shared" si="0"/>
        <v>383373574.98851675</v>
      </c>
      <c r="I190" s="141">
        <f t="shared" si="0"/>
        <v>441495251.22709805</v>
      </c>
      <c r="J190" s="141">
        <f t="shared" si="0"/>
        <v>202175839.67100006</v>
      </c>
      <c r="K190" s="141">
        <f t="shared" si="0"/>
        <v>332467318.76233029</v>
      </c>
      <c r="L190" s="141">
        <f t="shared" si="0"/>
        <v>3064056485.1612959</v>
      </c>
      <c r="M190" s="141">
        <f t="shared" si="0"/>
        <v>247315.79587419299</v>
      </c>
      <c r="N190" s="141">
        <f t="shared" si="0"/>
        <v>957002657.56167352</v>
      </c>
      <c r="O190" s="141">
        <f t="shared" si="0"/>
        <v>114717382.47222684</v>
      </c>
      <c r="P190" s="141">
        <f t="shared" si="0"/>
        <v>568844621.15585911</v>
      </c>
      <c r="Q190" s="141">
        <f t="shared" si="0"/>
        <v>240174169.23561788</v>
      </c>
      <c r="R190" s="141">
        <f t="shared" si="0"/>
        <v>117043085.7894379</v>
      </c>
      <c r="S190" s="141">
        <f t="shared" si="0"/>
        <v>26468623444.804558</v>
      </c>
      <c r="T190" s="141">
        <f t="shared" si="0"/>
        <v>7234549567.386591</v>
      </c>
      <c r="U190" s="141">
        <f t="shared" si="0"/>
        <v>853252308.2596457</v>
      </c>
      <c r="V190" s="141">
        <f t="shared" si="0"/>
        <v>8180721.4236505767</v>
      </c>
      <c r="W190" s="141">
        <f t="shared" si="0"/>
        <v>1670544928.8289433</v>
      </c>
    </row>
    <row r="191" spans="1:23">
      <c r="B191" s="115"/>
    </row>
    <row r="192" spans="1:23">
      <c r="B192" s="115"/>
      <c r="C192" s="115"/>
      <c r="D192" s="115"/>
      <c r="E192" s="115"/>
      <c r="F192" s="115"/>
      <c r="G192" s="115"/>
      <c r="H192" s="115"/>
      <c r="I192" s="115"/>
      <c r="J192" s="115"/>
      <c r="K192" s="115"/>
      <c r="L192" s="115"/>
      <c r="M192" s="115"/>
      <c r="N192" s="115"/>
      <c r="O192" s="115"/>
      <c r="P192" s="115"/>
      <c r="Q192" s="115"/>
      <c r="R192" s="115"/>
      <c r="S192" s="115"/>
      <c r="T192" s="115"/>
      <c r="U192" s="115"/>
      <c r="V192" s="115"/>
      <c r="W192" s="115"/>
    </row>
    <row r="193" spans="2:23">
      <c r="B193" s="38">
        <f>+COUNT(B4:B186)</f>
        <v>182</v>
      </c>
      <c r="C193" s="38">
        <f t="shared" ref="C193:U193" si="1">+COUNT(C4:C186)</f>
        <v>182</v>
      </c>
      <c r="D193" s="38">
        <f t="shared" si="1"/>
        <v>26</v>
      </c>
      <c r="E193" s="38">
        <f t="shared" si="1"/>
        <v>176</v>
      </c>
      <c r="F193" s="38">
        <f t="shared" si="1"/>
        <v>182</v>
      </c>
      <c r="G193" s="38">
        <f t="shared" si="1"/>
        <v>49</v>
      </c>
      <c r="H193" s="38">
        <f t="shared" si="1"/>
        <v>130</v>
      </c>
      <c r="I193" s="38">
        <f t="shared" si="1"/>
        <v>182</v>
      </c>
      <c r="J193" s="38">
        <f t="shared" si="1"/>
        <v>10</v>
      </c>
      <c r="K193" s="38">
        <f t="shared" si="1"/>
        <v>182</v>
      </c>
      <c r="L193" s="38">
        <f t="shared" si="1"/>
        <v>182</v>
      </c>
      <c r="M193" s="38">
        <f t="shared" si="1"/>
        <v>182</v>
      </c>
      <c r="N193" s="38">
        <f t="shared" si="1"/>
        <v>182</v>
      </c>
      <c r="O193" s="38">
        <f t="shared" si="1"/>
        <v>182</v>
      </c>
      <c r="P193" s="38">
        <f t="shared" si="1"/>
        <v>182</v>
      </c>
      <c r="Q193" s="38">
        <f t="shared" si="1"/>
        <v>182</v>
      </c>
      <c r="R193" s="38">
        <f t="shared" si="1"/>
        <v>182</v>
      </c>
      <c r="S193" s="38">
        <f t="shared" si="1"/>
        <v>182</v>
      </c>
      <c r="T193" s="38">
        <f t="shared" si="1"/>
        <v>182</v>
      </c>
      <c r="U193" s="38">
        <f t="shared" si="1"/>
        <v>182</v>
      </c>
      <c r="V193" s="38">
        <f>+COUNT(V4:V186)</f>
        <v>182</v>
      </c>
      <c r="W193" s="38">
        <f>+COUNT(W4:W186)</f>
        <v>182</v>
      </c>
    </row>
    <row r="194" spans="2:23">
      <c r="B194" s="115"/>
      <c r="C194" s="115"/>
      <c r="D194" s="115"/>
      <c r="E194" s="115"/>
      <c r="F194" s="115"/>
      <c r="G194" s="115"/>
      <c r="H194" s="115"/>
      <c r="I194" s="115"/>
      <c r="J194" s="115"/>
      <c r="K194" s="115"/>
      <c r="L194" s="115"/>
      <c r="M194" s="115"/>
      <c r="N194" s="115"/>
      <c r="O194" s="115"/>
      <c r="P194" s="115"/>
      <c r="Q194" s="115"/>
      <c r="R194" s="115"/>
      <c r="S194" s="115"/>
      <c r="T194" s="115"/>
      <c r="U194" s="115"/>
      <c r="V194" s="115"/>
      <c r="W194" s="115"/>
    </row>
    <row r="195" spans="2:23">
      <c r="F195" s="38"/>
      <c r="G195" s="38"/>
      <c r="H195" s="38"/>
      <c r="I195" s="38"/>
      <c r="J195" s="38"/>
      <c r="K195" s="38"/>
      <c r="L195" s="38"/>
      <c r="M195" s="38"/>
      <c r="N195" s="38"/>
      <c r="O195" s="38"/>
      <c r="P195" s="38"/>
      <c r="Q195" s="38"/>
      <c r="R195" s="38"/>
      <c r="S195" s="38"/>
      <c r="T195" s="38"/>
      <c r="U195" s="38"/>
      <c r="V195" s="38"/>
      <c r="W195" s="38"/>
    </row>
    <row r="196" spans="2:23">
      <c r="B196" s="115"/>
      <c r="C196" s="115"/>
      <c r="D196" s="115"/>
      <c r="E196" s="115"/>
      <c r="F196" s="115"/>
      <c r="G196" s="115"/>
      <c r="H196" s="115"/>
      <c r="I196" s="115"/>
      <c r="J196" s="115"/>
      <c r="K196" s="115"/>
      <c r="L196" s="115"/>
      <c r="M196" s="115"/>
      <c r="N196" s="115"/>
      <c r="O196" s="115"/>
      <c r="P196" s="115"/>
      <c r="Q196" s="115"/>
      <c r="R196" s="115"/>
      <c r="S196" s="115"/>
      <c r="T196" s="115"/>
      <c r="U196" s="115"/>
      <c r="V196" s="115"/>
      <c r="W196" s="115"/>
    </row>
    <row r="197" spans="2:23">
      <c r="F197" s="38"/>
      <c r="G197" s="38"/>
      <c r="H197" s="38"/>
      <c r="I197" s="38"/>
      <c r="J197" s="38"/>
      <c r="K197" s="38"/>
      <c r="L197" s="38"/>
      <c r="M197" s="38"/>
      <c r="N197" s="38"/>
      <c r="O197" s="38"/>
      <c r="P197" s="38"/>
      <c r="Q197" s="38"/>
      <c r="R197" s="38"/>
      <c r="S197" s="38"/>
      <c r="T197" s="38"/>
      <c r="U197" s="38"/>
      <c r="V197" s="38"/>
      <c r="W197" s="38"/>
    </row>
  </sheetData>
  <pageMargins left="0.7" right="0.7" top="0.75" bottom="0.75" header="0.3" footer="0.3"/>
  <pageSetup paperSize="9" orientation="portrait" r:id="rId1"/>
  <headerFooter>
    <oddFooter>&amp;CFor internal use only</oddFooter>
  </headerFooter>
</worksheet>
</file>

<file path=xl/worksheets/sheet11.xml><?xml version="1.0" encoding="utf-8"?>
<worksheet xmlns="http://schemas.openxmlformats.org/spreadsheetml/2006/main" xmlns:r="http://schemas.openxmlformats.org/officeDocument/2006/relationships">
  <sheetPr codeName="Sheet5"/>
  <dimension ref="A1:O1685"/>
  <sheetViews>
    <sheetView workbookViewId="0"/>
  </sheetViews>
  <sheetFormatPr defaultRowHeight="12.75"/>
  <cols>
    <col min="1" max="1" width="8.85546875" customWidth="1"/>
    <col min="2" max="2" width="13.140625" style="39" bestFit="1" customWidth="1"/>
    <col min="3" max="3" width="43.85546875" style="39" bestFit="1" customWidth="1"/>
    <col min="4" max="4" width="22" style="39" hidden="1" customWidth="1"/>
    <col min="5" max="5" width="21.7109375" style="39" hidden="1" customWidth="1"/>
    <col min="6" max="6" width="21" style="39" hidden="1" customWidth="1"/>
    <col min="7" max="7" width="19.7109375" style="39" hidden="1" customWidth="1"/>
    <col min="8" max="8" width="21.85546875" style="39" hidden="1" customWidth="1"/>
    <col min="9" max="9" width="20.7109375" style="39" hidden="1" customWidth="1"/>
    <col min="10" max="10" width="20.7109375" style="57" customWidth="1"/>
    <col min="11" max="11" width="21.85546875" style="53" customWidth="1"/>
    <col min="12" max="12" width="63" style="39" customWidth="1"/>
    <col min="13" max="13" width="20.7109375" style="39" customWidth="1"/>
    <col min="14" max="16384" width="9.140625" style="39"/>
  </cols>
  <sheetData>
    <row r="1" spans="1:13" ht="15" customHeight="1">
      <c r="A1" t="s">
        <v>673</v>
      </c>
      <c r="B1" t="s">
        <v>674</v>
      </c>
      <c r="C1" t="s">
        <v>675</v>
      </c>
      <c r="D1" t="s">
        <v>676</v>
      </c>
      <c r="E1" t="s">
        <v>677</v>
      </c>
      <c r="F1" t="s">
        <v>678</v>
      </c>
      <c r="G1" t="s">
        <v>679</v>
      </c>
      <c r="H1" t="s">
        <v>680</v>
      </c>
      <c r="I1" t="s">
        <v>681</v>
      </c>
      <c r="J1" s="54" t="s">
        <v>758</v>
      </c>
      <c r="K1" s="51" t="s">
        <v>757</v>
      </c>
      <c r="L1" s="40" t="s">
        <v>661</v>
      </c>
      <c r="M1" s="40" t="s">
        <v>662</v>
      </c>
    </row>
    <row r="2" spans="1:13">
      <c r="A2" s="45" t="s">
        <v>260</v>
      </c>
      <c r="B2" s="46" t="s">
        <v>282</v>
      </c>
      <c r="C2" s="46" t="s">
        <v>283</v>
      </c>
      <c r="D2" s="47">
        <v>307606123.35000002</v>
      </c>
      <c r="E2" s="47">
        <v>0</v>
      </c>
      <c r="F2" s="47">
        <v>293771630.25999999</v>
      </c>
      <c r="G2" s="47">
        <v>326221578.26999998</v>
      </c>
      <c r="H2" s="47">
        <v>275156175.33999997</v>
      </c>
      <c r="I2" s="47">
        <v>0</v>
      </c>
      <c r="J2" s="55">
        <f>+F2-G2</f>
        <v>-32449948.00999999</v>
      </c>
      <c r="K2" s="52">
        <f>H2-I2</f>
        <v>275156175.33999997</v>
      </c>
      <c r="L2" s="48" t="s">
        <v>18</v>
      </c>
      <c r="M2" s="48" t="str">
        <f>A2&amp;L2</f>
        <v>BOI92Total Net Assets at the end of the period</v>
      </c>
    </row>
    <row r="3" spans="1:13">
      <c r="A3" s="45" t="s">
        <v>260</v>
      </c>
      <c r="B3" s="46" t="s">
        <v>284</v>
      </c>
      <c r="C3" s="46" t="s">
        <v>285</v>
      </c>
      <c r="D3" s="47">
        <v>64245623.630000003</v>
      </c>
      <c r="E3" s="47">
        <v>0</v>
      </c>
      <c r="F3" s="47">
        <v>9647438050.2900009</v>
      </c>
      <c r="G3" s="47">
        <v>9678481147.2800007</v>
      </c>
      <c r="H3" s="47">
        <v>33202526.640000001</v>
      </c>
      <c r="I3" s="47">
        <v>0</v>
      </c>
      <c r="J3" s="55">
        <f t="shared" ref="J3:J66" si="0">+F3-G3</f>
        <v>-31043096.989999771</v>
      </c>
      <c r="K3" s="52">
        <f t="shared" ref="K3:K66" si="1">H3-I3</f>
        <v>33202526.640000001</v>
      </c>
      <c r="L3" s="48" t="s">
        <v>18</v>
      </c>
      <c r="M3" s="48" t="str">
        <f t="shared" ref="M3:M66" si="2">A3&amp;L3</f>
        <v>BOI92Total Net Assets at the end of the period</v>
      </c>
    </row>
    <row r="4" spans="1:13">
      <c r="A4" s="45" t="s">
        <v>260</v>
      </c>
      <c r="B4" s="46" t="s">
        <v>437</v>
      </c>
      <c r="C4" s="46" t="s">
        <v>438</v>
      </c>
      <c r="D4" s="47">
        <v>0</v>
      </c>
      <c r="E4" s="47">
        <v>0</v>
      </c>
      <c r="F4" s="47">
        <v>161285305.68000001</v>
      </c>
      <c r="G4" s="47">
        <v>161285305.68000001</v>
      </c>
      <c r="H4" s="47">
        <v>0</v>
      </c>
      <c r="I4" s="47">
        <v>0</v>
      </c>
      <c r="J4" s="55">
        <f t="shared" si="0"/>
        <v>0</v>
      </c>
      <c r="K4" s="52">
        <f t="shared" si="1"/>
        <v>0</v>
      </c>
      <c r="L4" s="48" t="s">
        <v>18</v>
      </c>
      <c r="M4" s="48" t="str">
        <f t="shared" si="2"/>
        <v>BOI92Total Net Assets at the end of the period</v>
      </c>
    </row>
    <row r="5" spans="1:13">
      <c r="A5" s="45" t="s">
        <v>260</v>
      </c>
      <c r="B5" s="46" t="s">
        <v>286</v>
      </c>
      <c r="C5" s="46" t="s">
        <v>287</v>
      </c>
      <c r="D5" s="47">
        <v>0</v>
      </c>
      <c r="E5" s="47">
        <v>1.45</v>
      </c>
      <c r="F5" s="47">
        <v>1.45</v>
      </c>
      <c r="G5" s="47">
        <v>0</v>
      </c>
      <c r="H5" s="47">
        <v>0</v>
      </c>
      <c r="I5" s="47">
        <v>0</v>
      </c>
      <c r="J5" s="55">
        <f t="shared" si="0"/>
        <v>1.45</v>
      </c>
      <c r="K5" s="52">
        <f t="shared" si="1"/>
        <v>0</v>
      </c>
      <c r="L5" s="48" t="s">
        <v>18</v>
      </c>
      <c r="M5" s="48" t="str">
        <f t="shared" si="2"/>
        <v>BOI92Total Net Assets at the end of the period</v>
      </c>
    </row>
    <row r="6" spans="1:13">
      <c r="A6" s="45" t="s">
        <v>260</v>
      </c>
      <c r="B6" s="46" t="s">
        <v>288</v>
      </c>
      <c r="C6" s="46" t="s">
        <v>289</v>
      </c>
      <c r="D6" s="47">
        <v>2000</v>
      </c>
      <c r="E6" s="47">
        <v>0</v>
      </c>
      <c r="F6" s="47">
        <v>10021327.42</v>
      </c>
      <c r="G6" s="47">
        <v>9853873.75</v>
      </c>
      <c r="H6" s="47">
        <v>169453.67</v>
      </c>
      <c r="I6" s="47">
        <v>0</v>
      </c>
      <c r="J6" s="55">
        <f t="shared" si="0"/>
        <v>167453.66999999993</v>
      </c>
      <c r="K6" s="52">
        <f t="shared" si="1"/>
        <v>169453.67</v>
      </c>
      <c r="L6" s="48" t="s">
        <v>18</v>
      </c>
      <c r="M6" s="48" t="str">
        <f t="shared" si="2"/>
        <v>BOI92Total Net Assets at the end of the period</v>
      </c>
    </row>
    <row r="7" spans="1:13">
      <c r="A7" s="45" t="s">
        <v>260</v>
      </c>
      <c r="B7" s="46" t="s">
        <v>290</v>
      </c>
      <c r="C7" s="46" t="s">
        <v>291</v>
      </c>
      <c r="D7" s="47">
        <v>2745995.17</v>
      </c>
      <c r="E7" s="47">
        <v>0</v>
      </c>
      <c r="F7" s="47">
        <v>0</v>
      </c>
      <c r="G7" s="47">
        <v>67051.33</v>
      </c>
      <c r="H7" s="47">
        <v>2678943.84</v>
      </c>
      <c r="I7" s="47">
        <v>0</v>
      </c>
      <c r="J7" s="55">
        <f t="shared" si="0"/>
        <v>-67051.33</v>
      </c>
      <c r="K7" s="52">
        <f t="shared" si="1"/>
        <v>2678943.84</v>
      </c>
      <c r="L7" s="48" t="s">
        <v>18</v>
      </c>
      <c r="M7" s="48" t="str">
        <f t="shared" si="2"/>
        <v>BOI92Total Net Assets at the end of the period</v>
      </c>
    </row>
    <row r="8" spans="1:13">
      <c r="A8" s="45" t="s">
        <v>260</v>
      </c>
      <c r="B8" s="46" t="s">
        <v>292</v>
      </c>
      <c r="C8" s="46" t="s">
        <v>293</v>
      </c>
      <c r="D8" s="47">
        <v>1981773.15</v>
      </c>
      <c r="E8" s="47">
        <v>0</v>
      </c>
      <c r="F8" s="47">
        <v>267584993.86000001</v>
      </c>
      <c r="G8" s="47">
        <v>241692158.65000001</v>
      </c>
      <c r="H8" s="47">
        <v>27874608.359999999</v>
      </c>
      <c r="I8" s="47">
        <v>0</v>
      </c>
      <c r="J8" s="55">
        <f t="shared" si="0"/>
        <v>25892835.210000008</v>
      </c>
      <c r="K8" s="52">
        <f t="shared" si="1"/>
        <v>27874608.359999999</v>
      </c>
      <c r="L8" s="48" t="s">
        <v>18</v>
      </c>
      <c r="M8" s="48" t="str">
        <f t="shared" si="2"/>
        <v>BOI92Total Net Assets at the end of the period</v>
      </c>
    </row>
    <row r="9" spans="1:13">
      <c r="A9" s="45" t="s">
        <v>260</v>
      </c>
      <c r="B9" s="46" t="s">
        <v>294</v>
      </c>
      <c r="C9" s="46" t="s">
        <v>295</v>
      </c>
      <c r="D9" s="47">
        <v>253178.85</v>
      </c>
      <c r="E9" s="47">
        <v>0</v>
      </c>
      <c r="F9" s="47">
        <v>499161.97</v>
      </c>
      <c r="G9" s="47">
        <v>514304.61</v>
      </c>
      <c r="H9" s="47">
        <v>238036.21</v>
      </c>
      <c r="I9" s="47">
        <v>0</v>
      </c>
      <c r="J9" s="55">
        <f t="shared" si="0"/>
        <v>-15142.640000000014</v>
      </c>
      <c r="K9" s="52">
        <f t="shared" si="1"/>
        <v>238036.21</v>
      </c>
      <c r="L9" s="48" t="s">
        <v>18</v>
      </c>
      <c r="M9" s="48" t="str">
        <f t="shared" si="2"/>
        <v>BOI92Total Net Assets at the end of the period</v>
      </c>
    </row>
    <row r="10" spans="1:13">
      <c r="A10" s="45" t="s">
        <v>260</v>
      </c>
      <c r="B10" s="46" t="s">
        <v>296</v>
      </c>
      <c r="C10" s="46" t="s">
        <v>297</v>
      </c>
      <c r="D10" s="47">
        <v>100101.5</v>
      </c>
      <c r="E10" s="47">
        <v>0</v>
      </c>
      <c r="F10" s="47">
        <v>20502.04</v>
      </c>
      <c r="G10" s="47">
        <v>20510.61</v>
      </c>
      <c r="H10" s="47">
        <v>100092.93</v>
      </c>
      <c r="I10" s="47">
        <v>0</v>
      </c>
      <c r="J10" s="55">
        <f t="shared" si="0"/>
        <v>-8.569999999999709</v>
      </c>
      <c r="K10" s="52">
        <f t="shared" si="1"/>
        <v>100092.93</v>
      </c>
      <c r="L10" s="48" t="s">
        <v>18</v>
      </c>
      <c r="M10" s="48" t="str">
        <f t="shared" si="2"/>
        <v>BOI92Total Net Assets at the end of the period</v>
      </c>
    </row>
    <row r="11" spans="1:13">
      <c r="A11" s="45" t="s">
        <v>260</v>
      </c>
      <c r="B11" s="46" t="s">
        <v>298</v>
      </c>
      <c r="C11" s="46" t="s">
        <v>299</v>
      </c>
      <c r="D11" s="47">
        <v>38733.660000000003</v>
      </c>
      <c r="E11" s="47">
        <v>0</v>
      </c>
      <c r="F11" s="47">
        <v>0</v>
      </c>
      <c r="G11" s="47">
        <v>38733.660000000003</v>
      </c>
      <c r="H11" s="47">
        <v>0</v>
      </c>
      <c r="I11" s="47">
        <v>0</v>
      </c>
      <c r="J11" s="55">
        <f t="shared" si="0"/>
        <v>-38733.660000000003</v>
      </c>
      <c r="K11" s="52">
        <f t="shared" si="1"/>
        <v>0</v>
      </c>
      <c r="L11" s="48" t="s">
        <v>18</v>
      </c>
      <c r="M11" s="48" t="str">
        <f t="shared" si="2"/>
        <v>BOI92Total Net Assets at the end of the period</v>
      </c>
    </row>
    <row r="12" spans="1:13">
      <c r="A12" s="45" t="s">
        <v>260</v>
      </c>
      <c r="B12" s="46" t="s">
        <v>300</v>
      </c>
      <c r="C12" s="46" t="s">
        <v>301</v>
      </c>
      <c r="D12" s="47">
        <v>0</v>
      </c>
      <c r="E12" s="47">
        <v>0</v>
      </c>
      <c r="F12" s="47">
        <v>1595000</v>
      </c>
      <c r="G12" s="47">
        <v>1595000</v>
      </c>
      <c r="H12" s="47">
        <v>0</v>
      </c>
      <c r="I12" s="47">
        <v>0</v>
      </c>
      <c r="J12" s="55">
        <f t="shared" si="0"/>
        <v>0</v>
      </c>
      <c r="K12" s="52">
        <f t="shared" si="1"/>
        <v>0</v>
      </c>
      <c r="L12" s="48" t="s">
        <v>18</v>
      </c>
      <c r="M12" s="48" t="str">
        <f t="shared" si="2"/>
        <v>BOI92Total Net Assets at the end of the period</v>
      </c>
    </row>
    <row r="13" spans="1:13">
      <c r="A13" s="45" t="s">
        <v>260</v>
      </c>
      <c r="B13" s="46" t="s">
        <v>234</v>
      </c>
      <c r="C13" s="46" t="s">
        <v>304</v>
      </c>
      <c r="D13" s="47">
        <v>7552655.29</v>
      </c>
      <c r="E13" s="47">
        <v>0</v>
      </c>
      <c r="F13" s="47">
        <v>399014919.93000001</v>
      </c>
      <c r="G13" s="47">
        <v>399194992.75999999</v>
      </c>
      <c r="H13" s="47">
        <v>7372582.46</v>
      </c>
      <c r="I13" s="47">
        <v>0</v>
      </c>
      <c r="J13" s="55">
        <f t="shared" si="0"/>
        <v>-180072.82999998331</v>
      </c>
      <c r="K13" s="52">
        <f t="shared" si="1"/>
        <v>7372582.46</v>
      </c>
      <c r="L13" s="48" t="s">
        <v>18</v>
      </c>
      <c r="M13" s="48" t="str">
        <f t="shared" si="2"/>
        <v>BOI92Total Net Assets at the end of the period</v>
      </c>
    </row>
    <row r="14" spans="1:13">
      <c r="A14" s="45" t="s">
        <v>260</v>
      </c>
      <c r="B14" s="46" t="s">
        <v>682</v>
      </c>
      <c r="C14" s="46" t="s">
        <v>683</v>
      </c>
      <c r="D14" s="47">
        <v>0</v>
      </c>
      <c r="E14" s="47">
        <v>0</v>
      </c>
      <c r="F14" s="47">
        <v>0</v>
      </c>
      <c r="G14" s="47">
        <v>108306.66</v>
      </c>
      <c r="H14" s="47">
        <v>0</v>
      </c>
      <c r="I14" s="47">
        <v>108306.66</v>
      </c>
      <c r="J14" s="55">
        <f t="shared" si="0"/>
        <v>-108306.66</v>
      </c>
      <c r="K14" s="52">
        <f t="shared" si="1"/>
        <v>-108306.66</v>
      </c>
      <c r="L14" s="48" t="s">
        <v>18</v>
      </c>
      <c r="M14" s="48" t="str">
        <f t="shared" si="2"/>
        <v>BOI92Total Net Assets at the end of the period</v>
      </c>
    </row>
    <row r="15" spans="1:13">
      <c r="A15" s="45" t="s">
        <v>260</v>
      </c>
      <c r="B15" s="46" t="s">
        <v>684</v>
      </c>
      <c r="C15" s="46" t="s">
        <v>685</v>
      </c>
      <c r="D15" s="47">
        <v>0</v>
      </c>
      <c r="E15" s="47">
        <v>0</v>
      </c>
      <c r="F15" s="47">
        <v>1862496.02</v>
      </c>
      <c r="G15" s="47">
        <v>1862496.02</v>
      </c>
      <c r="H15" s="47">
        <v>0</v>
      </c>
      <c r="I15" s="47">
        <v>0</v>
      </c>
      <c r="J15" s="55">
        <f t="shared" si="0"/>
        <v>0</v>
      </c>
      <c r="K15" s="52">
        <f t="shared" si="1"/>
        <v>0</v>
      </c>
      <c r="L15" s="48" t="s">
        <v>18</v>
      </c>
      <c r="M15" s="48" t="str">
        <f t="shared" si="2"/>
        <v>BOI92Total Net Assets at the end of the period</v>
      </c>
    </row>
    <row r="16" spans="1:13">
      <c r="A16" s="45" t="s">
        <v>260</v>
      </c>
      <c r="B16" s="46" t="s">
        <v>157</v>
      </c>
      <c r="C16" s="46" t="s">
        <v>305</v>
      </c>
      <c r="D16" s="47">
        <v>5539169.0300000003</v>
      </c>
      <c r="E16" s="47">
        <v>0</v>
      </c>
      <c r="F16" s="47">
        <v>339888498.77999997</v>
      </c>
      <c r="G16" s="47">
        <v>330828414.82999998</v>
      </c>
      <c r="H16" s="47">
        <v>14599252.98</v>
      </c>
      <c r="I16" s="47">
        <v>0</v>
      </c>
      <c r="J16" s="55">
        <f t="shared" si="0"/>
        <v>9060083.9499999881</v>
      </c>
      <c r="K16" s="52">
        <f t="shared" si="1"/>
        <v>14599252.98</v>
      </c>
      <c r="L16" s="48" t="s">
        <v>18</v>
      </c>
      <c r="M16" s="48" t="str">
        <f t="shared" si="2"/>
        <v>BOI92Total Net Assets at the end of the period</v>
      </c>
    </row>
    <row r="17" spans="1:13">
      <c r="A17" s="45" t="s">
        <v>260</v>
      </c>
      <c r="B17" s="46" t="s">
        <v>306</v>
      </c>
      <c r="C17" s="46" t="s">
        <v>307</v>
      </c>
      <c r="D17" s="47">
        <v>0</v>
      </c>
      <c r="E17" s="47">
        <v>5539169</v>
      </c>
      <c r="F17" s="47">
        <v>0</v>
      </c>
      <c r="G17" s="47">
        <v>0</v>
      </c>
      <c r="H17" s="47">
        <v>0</v>
      </c>
      <c r="I17" s="47">
        <v>5539169</v>
      </c>
      <c r="J17" s="55">
        <f t="shared" si="0"/>
        <v>0</v>
      </c>
      <c r="K17" s="52">
        <f t="shared" si="1"/>
        <v>-5539169</v>
      </c>
      <c r="L17" s="48" t="s">
        <v>18</v>
      </c>
      <c r="M17" s="48" t="str">
        <f t="shared" si="2"/>
        <v>BOI92Total Net Assets at the end of the period</v>
      </c>
    </row>
    <row r="18" spans="1:13">
      <c r="A18" s="45" t="s">
        <v>260</v>
      </c>
      <c r="B18" s="46" t="s">
        <v>160</v>
      </c>
      <c r="C18" s="46" t="s">
        <v>308</v>
      </c>
      <c r="D18" s="47">
        <v>2000.04</v>
      </c>
      <c r="E18" s="47">
        <v>0</v>
      </c>
      <c r="F18" s="47">
        <v>1704499.49</v>
      </c>
      <c r="G18" s="47">
        <v>1695999.97</v>
      </c>
      <c r="H18" s="47">
        <v>10499.56</v>
      </c>
      <c r="I18" s="47">
        <v>0</v>
      </c>
      <c r="J18" s="55">
        <f t="shared" si="0"/>
        <v>8499.5200000000186</v>
      </c>
      <c r="K18" s="52">
        <f t="shared" si="1"/>
        <v>10499.56</v>
      </c>
      <c r="L18" s="48" t="s">
        <v>18</v>
      </c>
      <c r="M18" s="48" t="str">
        <f t="shared" si="2"/>
        <v>BOI92Total Net Assets at the end of the period</v>
      </c>
    </row>
    <row r="19" spans="1:13">
      <c r="A19" s="45" t="s">
        <v>260</v>
      </c>
      <c r="B19" s="46" t="s">
        <v>309</v>
      </c>
      <c r="C19" s="46" t="s">
        <v>310</v>
      </c>
      <c r="D19" s="47">
        <v>245420</v>
      </c>
      <c r="E19" s="47">
        <v>0</v>
      </c>
      <c r="F19" s="47">
        <v>2429461</v>
      </c>
      <c r="G19" s="47">
        <v>2666713.1</v>
      </c>
      <c r="H19" s="47">
        <v>8167.9</v>
      </c>
      <c r="I19" s="47">
        <v>0</v>
      </c>
      <c r="J19" s="55">
        <f t="shared" si="0"/>
        <v>-237252.10000000009</v>
      </c>
      <c r="K19" s="52">
        <f t="shared" si="1"/>
        <v>8167.9</v>
      </c>
      <c r="L19" s="48" t="s">
        <v>18</v>
      </c>
      <c r="M19" s="48" t="str">
        <f t="shared" si="2"/>
        <v>BOI92Total Net Assets at the end of the period</v>
      </c>
    </row>
    <row r="20" spans="1:13">
      <c r="A20" s="45" t="s">
        <v>260</v>
      </c>
      <c r="B20" s="46" t="s">
        <v>311</v>
      </c>
      <c r="C20" s="46" t="s">
        <v>312</v>
      </c>
      <c r="D20" s="47">
        <v>0.62</v>
      </c>
      <c r="E20" s="47">
        <v>0</v>
      </c>
      <c r="F20" s="47">
        <v>0</v>
      </c>
      <c r="G20" s="47">
        <v>0</v>
      </c>
      <c r="H20" s="47">
        <v>0.62</v>
      </c>
      <c r="I20" s="47">
        <v>0</v>
      </c>
      <c r="J20" s="55">
        <f t="shared" si="0"/>
        <v>0</v>
      </c>
      <c r="K20" s="52">
        <f t="shared" si="1"/>
        <v>0.62</v>
      </c>
      <c r="L20" s="48" t="s">
        <v>18</v>
      </c>
      <c r="M20" s="48" t="str">
        <f t="shared" si="2"/>
        <v>BOI92Total Net Assets at the end of the period</v>
      </c>
    </row>
    <row r="21" spans="1:13">
      <c r="A21" s="45" t="s">
        <v>260</v>
      </c>
      <c r="B21" s="46" t="s">
        <v>439</v>
      </c>
      <c r="C21" s="46" t="s">
        <v>440</v>
      </c>
      <c r="D21" s="47">
        <v>0</v>
      </c>
      <c r="E21" s="47">
        <v>0</v>
      </c>
      <c r="F21" s="47">
        <v>39099.22</v>
      </c>
      <c r="G21" s="47">
        <v>39099.22</v>
      </c>
      <c r="H21" s="47">
        <v>0</v>
      </c>
      <c r="I21" s="47">
        <v>0</v>
      </c>
      <c r="J21" s="55">
        <f t="shared" si="0"/>
        <v>0</v>
      </c>
      <c r="K21" s="52">
        <f t="shared" si="1"/>
        <v>0</v>
      </c>
      <c r="L21" s="48" t="s">
        <v>18</v>
      </c>
      <c r="M21" s="48" t="str">
        <f t="shared" si="2"/>
        <v>BOI92Total Net Assets at the end of the period</v>
      </c>
    </row>
    <row r="22" spans="1:13">
      <c r="A22" s="45" t="s">
        <v>260</v>
      </c>
      <c r="B22" s="46" t="s">
        <v>253</v>
      </c>
      <c r="C22" s="46" t="s">
        <v>686</v>
      </c>
      <c r="D22" s="47">
        <v>0</v>
      </c>
      <c r="E22" s="47">
        <v>0</v>
      </c>
      <c r="F22" s="47">
        <v>28221444.43</v>
      </c>
      <c r="G22" s="47">
        <v>28221444.43</v>
      </c>
      <c r="H22" s="47">
        <v>0</v>
      </c>
      <c r="I22" s="47">
        <v>0</v>
      </c>
      <c r="J22" s="55">
        <f t="shared" si="0"/>
        <v>0</v>
      </c>
      <c r="K22" s="52">
        <f t="shared" si="1"/>
        <v>0</v>
      </c>
      <c r="L22" s="48" t="s">
        <v>18</v>
      </c>
      <c r="M22" s="48" t="str">
        <f t="shared" si="2"/>
        <v>BOI92Total Net Assets at the end of the period</v>
      </c>
    </row>
    <row r="23" spans="1:13">
      <c r="A23" s="45" t="s">
        <v>260</v>
      </c>
      <c r="B23" s="46" t="s">
        <v>687</v>
      </c>
      <c r="C23" s="46" t="s">
        <v>688</v>
      </c>
      <c r="D23" s="47">
        <v>0</v>
      </c>
      <c r="E23" s="47">
        <v>0</v>
      </c>
      <c r="F23" s="47">
        <v>7576625</v>
      </c>
      <c r="G23" s="47">
        <v>7576625</v>
      </c>
      <c r="H23" s="47">
        <v>0</v>
      </c>
      <c r="I23" s="47">
        <v>0</v>
      </c>
      <c r="J23" s="55">
        <f t="shared" si="0"/>
        <v>0</v>
      </c>
      <c r="K23" s="52">
        <f t="shared" si="1"/>
        <v>0</v>
      </c>
      <c r="L23" s="48" t="s">
        <v>18</v>
      </c>
      <c r="M23" s="48" t="str">
        <f t="shared" si="2"/>
        <v>BOI92Total Net Assets at the end of the period</v>
      </c>
    </row>
    <row r="24" spans="1:13">
      <c r="A24" s="45" t="s">
        <v>260</v>
      </c>
      <c r="B24" s="46" t="s">
        <v>313</v>
      </c>
      <c r="C24" s="46" t="s">
        <v>314</v>
      </c>
      <c r="D24" s="47">
        <v>6255.01</v>
      </c>
      <c r="E24" s="47">
        <v>0</v>
      </c>
      <c r="F24" s="47">
        <v>3859.06</v>
      </c>
      <c r="G24" s="47">
        <v>7680.07</v>
      </c>
      <c r="H24" s="47">
        <v>2434</v>
      </c>
      <c r="I24" s="47">
        <v>0</v>
      </c>
      <c r="J24" s="55">
        <f t="shared" si="0"/>
        <v>-3821.0099999999998</v>
      </c>
      <c r="K24" s="52">
        <f t="shared" si="1"/>
        <v>2434</v>
      </c>
      <c r="L24" s="48" t="s">
        <v>18</v>
      </c>
      <c r="M24" s="48" t="str">
        <f t="shared" si="2"/>
        <v>BOI92Total Net Assets at the end of the period</v>
      </c>
    </row>
    <row r="25" spans="1:13">
      <c r="A25" s="45" t="s">
        <v>260</v>
      </c>
      <c r="B25" s="46" t="s">
        <v>315</v>
      </c>
      <c r="C25" s="46" t="s">
        <v>316</v>
      </c>
      <c r="D25" s="47">
        <v>0</v>
      </c>
      <c r="E25" s="47">
        <v>12.85</v>
      </c>
      <c r="F25" s="47">
        <v>17005012.850000001</v>
      </c>
      <c r="G25" s="47">
        <v>17005000</v>
      </c>
      <c r="H25" s="47">
        <v>0</v>
      </c>
      <c r="I25" s="47">
        <v>0</v>
      </c>
      <c r="J25" s="55">
        <f t="shared" si="0"/>
        <v>12.850000001490116</v>
      </c>
      <c r="K25" s="52">
        <f t="shared" si="1"/>
        <v>0</v>
      </c>
      <c r="L25" s="48" t="s">
        <v>18</v>
      </c>
      <c r="M25" s="48" t="str">
        <f t="shared" si="2"/>
        <v>BOI92Total Net Assets at the end of the period</v>
      </c>
    </row>
    <row r="26" spans="1:13">
      <c r="A26" s="45" t="s">
        <v>260</v>
      </c>
      <c r="B26" s="46" t="s">
        <v>477</v>
      </c>
      <c r="C26" s="46" t="s">
        <v>478</v>
      </c>
      <c r="D26" s="47">
        <v>0</v>
      </c>
      <c r="E26" s="47">
        <v>0</v>
      </c>
      <c r="F26" s="47">
        <v>6089.02</v>
      </c>
      <c r="G26" s="47">
        <v>3044.51</v>
      </c>
      <c r="H26" s="47">
        <v>3044.51</v>
      </c>
      <c r="I26" s="47">
        <v>0</v>
      </c>
      <c r="J26" s="55">
        <f t="shared" si="0"/>
        <v>3044.51</v>
      </c>
      <c r="K26" s="52">
        <f t="shared" si="1"/>
        <v>3044.51</v>
      </c>
      <c r="L26" s="48" t="s">
        <v>18</v>
      </c>
      <c r="M26" s="48" t="str">
        <f t="shared" si="2"/>
        <v>BOI92Total Net Assets at the end of the period</v>
      </c>
    </row>
    <row r="27" spans="1:13">
      <c r="A27" s="45" t="s">
        <v>260</v>
      </c>
      <c r="B27" s="46" t="s">
        <v>689</v>
      </c>
      <c r="C27" s="46" t="s">
        <v>690</v>
      </c>
      <c r="D27" s="47">
        <v>0</v>
      </c>
      <c r="E27" s="47">
        <v>0</v>
      </c>
      <c r="F27" s="47">
        <v>21997423.300000001</v>
      </c>
      <c r="G27" s="47">
        <v>21997423.300000001</v>
      </c>
      <c r="H27" s="47">
        <v>0</v>
      </c>
      <c r="I27" s="47">
        <v>0</v>
      </c>
      <c r="J27" s="55">
        <f t="shared" si="0"/>
        <v>0</v>
      </c>
      <c r="K27" s="52">
        <f t="shared" si="1"/>
        <v>0</v>
      </c>
      <c r="L27" s="48" t="s">
        <v>18</v>
      </c>
      <c r="M27" s="48" t="str">
        <f t="shared" si="2"/>
        <v>BOI92Total Net Assets at the end of the period</v>
      </c>
    </row>
    <row r="28" spans="1:13">
      <c r="A28" s="45" t="s">
        <v>260</v>
      </c>
      <c r="B28" s="46" t="s">
        <v>167</v>
      </c>
      <c r="C28" s="46" t="s">
        <v>424</v>
      </c>
      <c r="D28" s="47">
        <v>0</v>
      </c>
      <c r="E28" s="47">
        <v>0</v>
      </c>
      <c r="F28" s="47">
        <v>293771630.25999999</v>
      </c>
      <c r="G28" s="47">
        <v>293771630.25999999</v>
      </c>
      <c r="H28" s="47">
        <v>0</v>
      </c>
      <c r="I28" s="47">
        <v>0</v>
      </c>
      <c r="J28" s="55">
        <f t="shared" si="0"/>
        <v>0</v>
      </c>
      <c r="K28" s="52">
        <f t="shared" si="1"/>
        <v>0</v>
      </c>
      <c r="L28" s="48" t="s">
        <v>18</v>
      </c>
      <c r="M28" s="48" t="str">
        <f t="shared" si="2"/>
        <v>BOI92Total Net Assets at the end of the period</v>
      </c>
    </row>
    <row r="29" spans="1:13">
      <c r="A29" s="45" t="s">
        <v>260</v>
      </c>
      <c r="B29" s="46" t="s">
        <v>168</v>
      </c>
      <c r="C29" s="46" t="s">
        <v>317</v>
      </c>
      <c r="D29" s="47">
        <v>0</v>
      </c>
      <c r="E29" s="47">
        <v>3691793.25</v>
      </c>
      <c r="F29" s="47">
        <v>10640090.380000001</v>
      </c>
      <c r="G29" s="47">
        <v>7080263.1600000001</v>
      </c>
      <c r="H29" s="47">
        <v>0</v>
      </c>
      <c r="I29" s="47">
        <v>131966.03</v>
      </c>
      <c r="J29" s="55">
        <f t="shared" si="0"/>
        <v>3559827.2200000007</v>
      </c>
      <c r="K29" s="52">
        <f t="shared" si="1"/>
        <v>-131966.03</v>
      </c>
      <c r="L29" s="48" t="s">
        <v>18</v>
      </c>
      <c r="M29" s="48" t="str">
        <f t="shared" si="2"/>
        <v>BOI92Total Net Assets at the end of the period</v>
      </c>
    </row>
    <row r="30" spans="1:13">
      <c r="A30" s="45" t="s">
        <v>260</v>
      </c>
      <c r="B30" s="46" t="s">
        <v>318</v>
      </c>
      <c r="C30" s="46" t="s">
        <v>319</v>
      </c>
      <c r="D30" s="47">
        <v>0</v>
      </c>
      <c r="E30" s="47">
        <v>293993</v>
      </c>
      <c r="F30" s="47">
        <v>0</v>
      </c>
      <c r="G30" s="47">
        <v>0</v>
      </c>
      <c r="H30" s="47">
        <v>0</v>
      </c>
      <c r="I30" s="47">
        <v>293993</v>
      </c>
      <c r="J30" s="55">
        <f t="shared" si="0"/>
        <v>0</v>
      </c>
      <c r="K30" s="52">
        <f t="shared" si="1"/>
        <v>-293993</v>
      </c>
      <c r="L30" s="48" t="s">
        <v>18</v>
      </c>
      <c r="M30" s="48" t="str">
        <f t="shared" si="2"/>
        <v>BOI92Total Net Assets at the end of the period</v>
      </c>
    </row>
    <row r="31" spans="1:13">
      <c r="A31" s="45" t="s">
        <v>260</v>
      </c>
      <c r="B31" s="46" t="s">
        <v>320</v>
      </c>
      <c r="C31" s="46" t="s">
        <v>321</v>
      </c>
      <c r="D31" s="47">
        <v>0</v>
      </c>
      <c r="E31" s="47">
        <v>2714539.3</v>
      </c>
      <c r="F31" s="47">
        <v>6583.33</v>
      </c>
      <c r="G31" s="47">
        <v>0</v>
      </c>
      <c r="H31" s="47">
        <v>0</v>
      </c>
      <c r="I31" s="47">
        <v>2707955.97</v>
      </c>
      <c r="J31" s="55">
        <f t="shared" si="0"/>
        <v>6583.33</v>
      </c>
      <c r="K31" s="52">
        <f t="shared" si="1"/>
        <v>-2707955.97</v>
      </c>
      <c r="L31" s="48" t="s">
        <v>18</v>
      </c>
      <c r="M31" s="48" t="str">
        <f t="shared" si="2"/>
        <v>BOI92Total Net Assets at the end of the period</v>
      </c>
    </row>
    <row r="32" spans="1:13">
      <c r="A32" s="45" t="s">
        <v>260</v>
      </c>
      <c r="B32" s="46" t="s">
        <v>322</v>
      </c>
      <c r="C32" s="46" t="s">
        <v>323</v>
      </c>
      <c r="D32" s="47">
        <v>0</v>
      </c>
      <c r="E32" s="47">
        <v>0.19</v>
      </c>
      <c r="F32" s="47">
        <v>0.19</v>
      </c>
      <c r="G32" s="47">
        <v>0</v>
      </c>
      <c r="H32" s="47">
        <v>0</v>
      </c>
      <c r="I32" s="47">
        <v>0</v>
      </c>
      <c r="J32" s="55">
        <f t="shared" si="0"/>
        <v>0.19</v>
      </c>
      <c r="K32" s="52">
        <f t="shared" si="1"/>
        <v>0</v>
      </c>
      <c r="L32" s="48" t="s">
        <v>18</v>
      </c>
      <c r="M32" s="48" t="str">
        <f t="shared" si="2"/>
        <v>BOI92Total Net Assets at the end of the period</v>
      </c>
    </row>
    <row r="33" spans="1:13">
      <c r="A33" s="45" t="s">
        <v>260</v>
      </c>
      <c r="B33" s="46" t="s">
        <v>324</v>
      </c>
      <c r="C33" s="46" t="s">
        <v>325</v>
      </c>
      <c r="D33" s="47">
        <v>0</v>
      </c>
      <c r="E33" s="47">
        <v>264711.94</v>
      </c>
      <c r="F33" s="47">
        <v>274925.17</v>
      </c>
      <c r="G33" s="47">
        <v>10213.23</v>
      </c>
      <c r="H33" s="47">
        <v>0</v>
      </c>
      <c r="I33" s="47">
        <v>0</v>
      </c>
      <c r="J33" s="55">
        <f t="shared" si="0"/>
        <v>264711.94</v>
      </c>
      <c r="K33" s="52">
        <f t="shared" si="1"/>
        <v>0</v>
      </c>
      <c r="L33" s="48" t="s">
        <v>18</v>
      </c>
      <c r="M33" s="48" t="str">
        <f t="shared" si="2"/>
        <v>BOI92Total Net Assets at the end of the period</v>
      </c>
    </row>
    <row r="34" spans="1:13">
      <c r="A34" s="45" t="s">
        <v>260</v>
      </c>
      <c r="B34" s="46" t="s">
        <v>326</v>
      </c>
      <c r="C34" s="46" t="s">
        <v>327</v>
      </c>
      <c r="D34" s="47">
        <v>0</v>
      </c>
      <c r="E34" s="47">
        <v>144994.22</v>
      </c>
      <c r="F34" s="47">
        <v>0</v>
      </c>
      <c r="G34" s="47">
        <v>0</v>
      </c>
      <c r="H34" s="47">
        <v>0</v>
      </c>
      <c r="I34" s="47">
        <v>144994.22</v>
      </c>
      <c r="J34" s="55">
        <f t="shared" si="0"/>
        <v>0</v>
      </c>
      <c r="K34" s="52">
        <f t="shared" si="1"/>
        <v>-144994.22</v>
      </c>
      <c r="L34" s="48" t="s">
        <v>18</v>
      </c>
      <c r="M34" s="48" t="str">
        <f t="shared" si="2"/>
        <v>BOI92Total Net Assets at the end of the period</v>
      </c>
    </row>
    <row r="35" spans="1:13">
      <c r="A35" s="45" t="s">
        <v>260</v>
      </c>
      <c r="B35" s="46" t="s">
        <v>328</v>
      </c>
      <c r="C35" s="46" t="s">
        <v>329</v>
      </c>
      <c r="D35" s="47">
        <v>0</v>
      </c>
      <c r="E35" s="47">
        <v>246888.66</v>
      </c>
      <c r="F35" s="47">
        <v>0</v>
      </c>
      <c r="G35" s="47">
        <v>0</v>
      </c>
      <c r="H35" s="47">
        <v>0</v>
      </c>
      <c r="I35" s="47">
        <v>246888.66</v>
      </c>
      <c r="J35" s="55">
        <f t="shared" si="0"/>
        <v>0</v>
      </c>
      <c r="K35" s="52">
        <f t="shared" si="1"/>
        <v>-246888.66</v>
      </c>
      <c r="L35" s="48" t="s">
        <v>18</v>
      </c>
      <c r="M35" s="48" t="str">
        <f t="shared" si="2"/>
        <v>BOI92Total Net Assets at the end of the period</v>
      </c>
    </row>
    <row r="36" spans="1:13">
      <c r="A36" s="45" t="s">
        <v>260</v>
      </c>
      <c r="B36" s="46" t="s">
        <v>330</v>
      </c>
      <c r="C36" s="46" t="s">
        <v>331</v>
      </c>
      <c r="D36" s="47">
        <v>0</v>
      </c>
      <c r="E36" s="47">
        <v>47924.54</v>
      </c>
      <c r="F36" s="47">
        <v>51061.13</v>
      </c>
      <c r="G36" s="47">
        <v>0</v>
      </c>
      <c r="H36" s="47">
        <v>3136.59</v>
      </c>
      <c r="I36" s="47">
        <v>0</v>
      </c>
      <c r="J36" s="55">
        <f t="shared" si="0"/>
        <v>51061.13</v>
      </c>
      <c r="K36" s="52">
        <f t="shared" si="1"/>
        <v>3136.59</v>
      </c>
      <c r="L36" s="48" t="s">
        <v>18</v>
      </c>
      <c r="M36" s="48" t="str">
        <f t="shared" si="2"/>
        <v>BOI92Total Net Assets at the end of the period</v>
      </c>
    </row>
    <row r="37" spans="1:13">
      <c r="A37" s="45" t="s">
        <v>260</v>
      </c>
      <c r="B37" s="46" t="s">
        <v>332</v>
      </c>
      <c r="C37" s="46" t="s">
        <v>333</v>
      </c>
      <c r="D37" s="47">
        <v>0</v>
      </c>
      <c r="E37" s="47">
        <v>48401</v>
      </c>
      <c r="F37" s="47">
        <v>303207.14</v>
      </c>
      <c r="G37" s="47">
        <v>305533.14</v>
      </c>
      <c r="H37" s="47">
        <v>0</v>
      </c>
      <c r="I37" s="47">
        <v>50727</v>
      </c>
      <c r="J37" s="55">
        <f t="shared" si="0"/>
        <v>-2326</v>
      </c>
      <c r="K37" s="52">
        <f t="shared" si="1"/>
        <v>-50727</v>
      </c>
      <c r="L37" s="48" t="s">
        <v>18</v>
      </c>
      <c r="M37" s="48" t="str">
        <f t="shared" si="2"/>
        <v>BOI92Total Net Assets at the end of the period</v>
      </c>
    </row>
    <row r="38" spans="1:13">
      <c r="A38" s="45" t="s">
        <v>260</v>
      </c>
      <c r="B38" s="46" t="s">
        <v>334</v>
      </c>
      <c r="C38" s="46" t="s">
        <v>335</v>
      </c>
      <c r="D38" s="47">
        <v>0</v>
      </c>
      <c r="E38" s="47">
        <v>4.08</v>
      </c>
      <c r="F38" s="47">
        <v>4.08</v>
      </c>
      <c r="G38" s="47">
        <v>0</v>
      </c>
      <c r="H38" s="47">
        <v>0</v>
      </c>
      <c r="I38" s="47">
        <v>0</v>
      </c>
      <c r="J38" s="55">
        <f t="shared" si="0"/>
        <v>4.08</v>
      </c>
      <c r="K38" s="52">
        <f t="shared" si="1"/>
        <v>0</v>
      </c>
      <c r="L38" s="48" t="s">
        <v>18</v>
      </c>
      <c r="M38" s="48" t="str">
        <f t="shared" si="2"/>
        <v>BOI92Total Net Assets at the end of the period</v>
      </c>
    </row>
    <row r="39" spans="1:13">
      <c r="A39" s="45" t="s">
        <v>260</v>
      </c>
      <c r="B39" s="46" t="s">
        <v>169</v>
      </c>
      <c r="C39" s="46" t="s">
        <v>336</v>
      </c>
      <c r="D39" s="47">
        <v>0</v>
      </c>
      <c r="E39" s="47">
        <v>379212.37</v>
      </c>
      <c r="F39" s="47">
        <v>2509465.75</v>
      </c>
      <c r="G39" s="47">
        <v>2485613.9300000002</v>
      </c>
      <c r="H39" s="47">
        <v>0</v>
      </c>
      <c r="I39" s="47">
        <v>355360.55</v>
      </c>
      <c r="J39" s="55">
        <f t="shared" si="0"/>
        <v>23851.819999999832</v>
      </c>
      <c r="K39" s="52">
        <f t="shared" si="1"/>
        <v>-355360.55</v>
      </c>
      <c r="L39" s="48" t="s">
        <v>18</v>
      </c>
      <c r="M39" s="48" t="str">
        <f t="shared" si="2"/>
        <v>BOI92Total Net Assets at the end of the period</v>
      </c>
    </row>
    <row r="40" spans="1:13">
      <c r="A40" s="45" t="s">
        <v>260</v>
      </c>
      <c r="B40" s="46" t="s">
        <v>222</v>
      </c>
      <c r="C40" s="46" t="s">
        <v>337</v>
      </c>
      <c r="D40" s="47">
        <v>0</v>
      </c>
      <c r="E40" s="47">
        <v>12973.15</v>
      </c>
      <c r="F40" s="47">
        <v>30945.360000000001</v>
      </c>
      <c r="G40" s="47">
        <v>32259.360000000001</v>
      </c>
      <c r="H40" s="47">
        <v>0</v>
      </c>
      <c r="I40" s="47">
        <v>14287.15</v>
      </c>
      <c r="J40" s="55">
        <f t="shared" si="0"/>
        <v>-1314</v>
      </c>
      <c r="K40" s="52">
        <f t="shared" si="1"/>
        <v>-14287.15</v>
      </c>
      <c r="L40" s="48" t="s">
        <v>18</v>
      </c>
      <c r="M40" s="48" t="str">
        <f t="shared" si="2"/>
        <v>BOI92Total Net Assets at the end of the period</v>
      </c>
    </row>
    <row r="41" spans="1:13">
      <c r="A41" s="45" t="s">
        <v>260</v>
      </c>
      <c r="B41" s="46" t="s">
        <v>171</v>
      </c>
      <c r="C41" s="46" t="s">
        <v>338</v>
      </c>
      <c r="D41" s="47">
        <v>0</v>
      </c>
      <c r="E41" s="47">
        <v>12767</v>
      </c>
      <c r="F41" s="47">
        <v>30499</v>
      </c>
      <c r="G41" s="47">
        <v>19198</v>
      </c>
      <c r="H41" s="47">
        <v>0</v>
      </c>
      <c r="I41" s="47">
        <v>1466</v>
      </c>
      <c r="J41" s="55">
        <f t="shared" si="0"/>
        <v>11301</v>
      </c>
      <c r="K41" s="52">
        <f t="shared" si="1"/>
        <v>-1466</v>
      </c>
      <c r="L41" s="48" t="s">
        <v>18</v>
      </c>
      <c r="M41" s="48" t="str">
        <f t="shared" si="2"/>
        <v>BOI92Total Net Assets at the end of the period</v>
      </c>
    </row>
    <row r="42" spans="1:13">
      <c r="A42" s="45" t="s">
        <v>260</v>
      </c>
      <c r="B42" s="46" t="s">
        <v>172</v>
      </c>
      <c r="C42" s="46" t="s">
        <v>339</v>
      </c>
      <c r="D42" s="47">
        <v>0</v>
      </c>
      <c r="E42" s="47">
        <v>626725.42000000004</v>
      </c>
      <c r="F42" s="47">
        <v>2171200.17</v>
      </c>
      <c r="G42" s="47">
        <v>2549997.04</v>
      </c>
      <c r="H42" s="47">
        <v>0</v>
      </c>
      <c r="I42" s="47">
        <v>1005522.29</v>
      </c>
      <c r="J42" s="55">
        <f t="shared" si="0"/>
        <v>-378796.87000000011</v>
      </c>
      <c r="K42" s="52">
        <f t="shared" si="1"/>
        <v>-1005522.29</v>
      </c>
      <c r="L42" s="48" t="s">
        <v>18</v>
      </c>
      <c r="M42" s="48" t="str">
        <f t="shared" si="2"/>
        <v>BOI92Total Net Assets at the end of the period</v>
      </c>
    </row>
    <row r="43" spans="1:13">
      <c r="A43" s="45" t="s">
        <v>260</v>
      </c>
      <c r="B43" s="46" t="s">
        <v>173</v>
      </c>
      <c r="C43" s="46" t="s">
        <v>340</v>
      </c>
      <c r="D43" s="47">
        <v>1</v>
      </c>
      <c r="E43" s="47">
        <v>0</v>
      </c>
      <c r="F43" s="47">
        <v>17</v>
      </c>
      <c r="G43" s="47">
        <v>18</v>
      </c>
      <c r="H43" s="47">
        <v>0</v>
      </c>
      <c r="I43" s="47">
        <v>0</v>
      </c>
      <c r="J43" s="55">
        <f t="shared" si="0"/>
        <v>-1</v>
      </c>
      <c r="K43" s="52">
        <f t="shared" si="1"/>
        <v>0</v>
      </c>
      <c r="L43" s="48" t="s">
        <v>18</v>
      </c>
      <c r="M43" s="48" t="str">
        <f t="shared" si="2"/>
        <v>BOI92Total Net Assets at the end of the period</v>
      </c>
    </row>
    <row r="44" spans="1:13">
      <c r="A44" s="45" t="s">
        <v>260</v>
      </c>
      <c r="B44" s="46" t="s">
        <v>174</v>
      </c>
      <c r="C44" s="46" t="s">
        <v>341</v>
      </c>
      <c r="D44" s="47">
        <v>0</v>
      </c>
      <c r="E44" s="47">
        <v>1128.26</v>
      </c>
      <c r="F44" s="47">
        <v>105299.05</v>
      </c>
      <c r="G44" s="47">
        <v>104170.79</v>
      </c>
      <c r="H44" s="47">
        <v>0</v>
      </c>
      <c r="I44" s="47">
        <v>0</v>
      </c>
      <c r="J44" s="55">
        <f t="shared" si="0"/>
        <v>1128.2600000000093</v>
      </c>
      <c r="K44" s="52">
        <f t="shared" si="1"/>
        <v>0</v>
      </c>
      <c r="L44" s="48" t="s">
        <v>18</v>
      </c>
      <c r="M44" s="48" t="str">
        <f t="shared" si="2"/>
        <v>BOI92Total Net Assets at the end of the period</v>
      </c>
    </row>
    <row r="45" spans="1:13">
      <c r="A45" s="45" t="s">
        <v>260</v>
      </c>
      <c r="B45" s="46" t="s">
        <v>183</v>
      </c>
      <c r="C45" s="46" t="s">
        <v>342</v>
      </c>
      <c r="D45" s="47">
        <v>4287.72</v>
      </c>
      <c r="E45" s="47">
        <v>0</v>
      </c>
      <c r="F45" s="47">
        <v>522872.65</v>
      </c>
      <c r="G45" s="47">
        <v>527160.37</v>
      </c>
      <c r="H45" s="47">
        <v>0</v>
      </c>
      <c r="I45" s="47">
        <v>0</v>
      </c>
      <c r="J45" s="55">
        <f t="shared" si="0"/>
        <v>-4287.7199999999721</v>
      </c>
      <c r="K45" s="52">
        <f t="shared" si="1"/>
        <v>0</v>
      </c>
      <c r="L45" s="48" t="s">
        <v>18</v>
      </c>
      <c r="M45" s="48" t="str">
        <f t="shared" si="2"/>
        <v>BOI92Total Net Assets at the end of the period</v>
      </c>
    </row>
    <row r="46" spans="1:13">
      <c r="A46" s="45" t="s">
        <v>260</v>
      </c>
      <c r="B46" s="46" t="s">
        <v>184</v>
      </c>
      <c r="C46" s="46" t="s">
        <v>343</v>
      </c>
      <c r="D46" s="47">
        <v>238569.3</v>
      </c>
      <c r="E46" s="47">
        <v>0</v>
      </c>
      <c r="F46" s="47">
        <v>724611.6</v>
      </c>
      <c r="G46" s="47">
        <v>963180.9</v>
      </c>
      <c r="H46" s="47">
        <v>0</v>
      </c>
      <c r="I46" s="47">
        <v>0</v>
      </c>
      <c r="J46" s="55">
        <f t="shared" si="0"/>
        <v>-238569.30000000005</v>
      </c>
      <c r="K46" s="52">
        <f t="shared" si="1"/>
        <v>0</v>
      </c>
      <c r="L46" s="48" t="s">
        <v>18</v>
      </c>
      <c r="M46" s="48" t="str">
        <f t="shared" si="2"/>
        <v>BOI92Total Net Assets at the end of the period</v>
      </c>
    </row>
    <row r="47" spans="1:13">
      <c r="A47" s="45" t="s">
        <v>260</v>
      </c>
      <c r="B47" s="46" t="s">
        <v>344</v>
      </c>
      <c r="C47" s="46" t="s">
        <v>345</v>
      </c>
      <c r="D47" s="47">
        <v>0</v>
      </c>
      <c r="E47" s="47">
        <v>8945182.2899999991</v>
      </c>
      <c r="F47" s="47">
        <v>1350808.07</v>
      </c>
      <c r="G47" s="47">
        <v>1215953.72</v>
      </c>
      <c r="H47" s="47">
        <v>0</v>
      </c>
      <c r="I47" s="47">
        <v>8810327.9399999995</v>
      </c>
      <c r="J47" s="55">
        <f t="shared" si="0"/>
        <v>134854.35000000009</v>
      </c>
      <c r="K47" s="52">
        <f t="shared" si="1"/>
        <v>-8810327.9399999995</v>
      </c>
      <c r="L47" s="48" t="s">
        <v>15</v>
      </c>
      <c r="M47" s="48" t="str">
        <f t="shared" si="2"/>
        <v>BOI92Unit Capital at the end of the period</v>
      </c>
    </row>
    <row r="48" spans="1:13">
      <c r="A48" s="45" t="s">
        <v>260</v>
      </c>
      <c r="B48" s="46" t="s">
        <v>346</v>
      </c>
      <c r="C48" s="46" t="s">
        <v>347</v>
      </c>
      <c r="D48" s="47">
        <v>0</v>
      </c>
      <c r="E48" s="47">
        <v>73300475.530000001</v>
      </c>
      <c r="F48" s="47">
        <v>8708731.0899999999</v>
      </c>
      <c r="G48" s="47">
        <v>7759597.8200000003</v>
      </c>
      <c r="H48" s="47">
        <v>0</v>
      </c>
      <c r="I48" s="47">
        <v>72351342.260000005</v>
      </c>
      <c r="J48" s="55">
        <f t="shared" si="0"/>
        <v>949133.26999999955</v>
      </c>
      <c r="K48" s="52">
        <f t="shared" si="1"/>
        <v>-72351342.260000005</v>
      </c>
      <c r="L48" s="48" t="s">
        <v>15</v>
      </c>
      <c r="M48" s="48" t="str">
        <f t="shared" si="2"/>
        <v>BOI92Unit Capital at the end of the period</v>
      </c>
    </row>
    <row r="49" spans="1:13">
      <c r="A49" s="45" t="s">
        <v>260</v>
      </c>
      <c r="B49" s="46" t="s">
        <v>348</v>
      </c>
      <c r="C49" s="46" t="s">
        <v>349</v>
      </c>
      <c r="D49" s="47">
        <v>0</v>
      </c>
      <c r="E49" s="47">
        <v>2375897.04</v>
      </c>
      <c r="F49" s="47">
        <v>813653.89</v>
      </c>
      <c r="G49" s="47">
        <v>311386.98</v>
      </c>
      <c r="H49" s="47">
        <v>0</v>
      </c>
      <c r="I49" s="47">
        <v>1873630.13</v>
      </c>
      <c r="J49" s="55">
        <f t="shared" si="0"/>
        <v>502266.91000000003</v>
      </c>
      <c r="K49" s="52">
        <f t="shared" si="1"/>
        <v>-1873630.13</v>
      </c>
      <c r="L49" s="48" t="s">
        <v>141</v>
      </c>
      <c r="M49" s="48" t="str">
        <f t="shared" si="2"/>
        <v>BOI92Dummy</v>
      </c>
    </row>
    <row r="50" spans="1:13" ht="15.75" customHeight="1">
      <c r="A50" s="45" t="s">
        <v>260</v>
      </c>
      <c r="B50" s="46" t="s">
        <v>350</v>
      </c>
      <c r="C50" s="46" t="s">
        <v>351</v>
      </c>
      <c r="D50" s="47">
        <v>0</v>
      </c>
      <c r="E50" s="47">
        <v>18219529.82</v>
      </c>
      <c r="F50" s="47">
        <v>5239644.8499999996</v>
      </c>
      <c r="G50" s="47">
        <v>1951391.57</v>
      </c>
      <c r="H50" s="47">
        <v>0</v>
      </c>
      <c r="I50" s="47">
        <v>14931276.539999999</v>
      </c>
      <c r="J50" s="55">
        <f t="shared" si="0"/>
        <v>3288253.2799999993</v>
      </c>
      <c r="K50" s="52">
        <f t="shared" si="1"/>
        <v>-14931276.539999999</v>
      </c>
      <c r="L50" s="48" t="s">
        <v>141</v>
      </c>
      <c r="M50" s="48" t="str">
        <f t="shared" si="2"/>
        <v>BOI92Dummy</v>
      </c>
    </row>
    <row r="51" spans="1:13">
      <c r="A51" s="45" t="s">
        <v>260</v>
      </c>
      <c r="B51" s="46" t="s">
        <v>352</v>
      </c>
      <c r="C51" s="46" t="s">
        <v>353</v>
      </c>
      <c r="D51" s="47">
        <v>3253905.15</v>
      </c>
      <c r="E51" s="47">
        <v>0</v>
      </c>
      <c r="F51" s="47">
        <v>0</v>
      </c>
      <c r="G51" s="47">
        <v>0</v>
      </c>
      <c r="H51" s="47">
        <v>3253905.15</v>
      </c>
      <c r="I51" s="47">
        <v>0</v>
      </c>
      <c r="J51" s="55">
        <f t="shared" si="0"/>
        <v>0</v>
      </c>
      <c r="K51" s="52">
        <f t="shared" si="1"/>
        <v>3253905.15</v>
      </c>
      <c r="L51" s="48" t="s">
        <v>141</v>
      </c>
      <c r="M51" s="48" t="str">
        <f t="shared" si="2"/>
        <v>BOI92Dummy</v>
      </c>
    </row>
    <row r="52" spans="1:13">
      <c r="A52" s="45" t="s">
        <v>260</v>
      </c>
      <c r="B52" s="46" t="s">
        <v>354</v>
      </c>
      <c r="C52" s="46" t="s">
        <v>355</v>
      </c>
      <c r="D52" s="47">
        <v>236061363.86000001</v>
      </c>
      <c r="E52" s="47">
        <v>0</v>
      </c>
      <c r="F52" s="47">
        <v>0</v>
      </c>
      <c r="G52" s="47">
        <v>0</v>
      </c>
      <c r="H52" s="47">
        <v>236061363.86000001</v>
      </c>
      <c r="I52" s="47">
        <v>0</v>
      </c>
      <c r="J52" s="55">
        <f t="shared" si="0"/>
        <v>0</v>
      </c>
      <c r="K52" s="52">
        <f t="shared" si="1"/>
        <v>236061363.86000001</v>
      </c>
      <c r="L52" s="48" t="s">
        <v>141</v>
      </c>
      <c r="M52" s="48" t="str">
        <f t="shared" si="2"/>
        <v>BOI92Dummy</v>
      </c>
    </row>
    <row r="53" spans="1:13">
      <c r="A53" s="45" t="s">
        <v>260</v>
      </c>
      <c r="B53" s="46" t="s">
        <v>188</v>
      </c>
      <c r="C53" s="46" t="s">
        <v>356</v>
      </c>
      <c r="D53" s="47">
        <v>0</v>
      </c>
      <c r="E53" s="47">
        <v>413456578.91000003</v>
      </c>
      <c r="F53" s="47">
        <v>0</v>
      </c>
      <c r="G53" s="47">
        <v>0</v>
      </c>
      <c r="H53" s="47">
        <v>0</v>
      </c>
      <c r="I53" s="47">
        <v>413456578.91000003</v>
      </c>
      <c r="J53" s="55">
        <f t="shared" si="0"/>
        <v>0</v>
      </c>
      <c r="K53" s="52">
        <f t="shared" si="1"/>
        <v>-413456578.91000003</v>
      </c>
      <c r="L53" s="48" t="s">
        <v>141</v>
      </c>
      <c r="M53" s="48" t="str">
        <f t="shared" si="2"/>
        <v>BOI92Dummy</v>
      </c>
    </row>
    <row r="54" spans="1:13">
      <c r="A54" s="45" t="s">
        <v>260</v>
      </c>
      <c r="B54" s="46" t="s">
        <v>357</v>
      </c>
      <c r="C54" s="46" t="s">
        <v>358</v>
      </c>
      <c r="D54" s="47">
        <v>0</v>
      </c>
      <c r="E54" s="47">
        <v>64245623.630000003</v>
      </c>
      <c r="F54" s="47">
        <v>9678481147.2800007</v>
      </c>
      <c r="G54" s="47">
        <v>9647438050.2900009</v>
      </c>
      <c r="H54" s="47">
        <v>0</v>
      </c>
      <c r="I54" s="47">
        <v>33202526.640000001</v>
      </c>
      <c r="J54" s="55">
        <f t="shared" si="0"/>
        <v>31043096.989999771</v>
      </c>
      <c r="K54" s="52">
        <f t="shared" si="1"/>
        <v>-33202526.640000001</v>
      </c>
      <c r="L54" s="48" t="s">
        <v>141</v>
      </c>
      <c r="M54" s="48" t="str">
        <f t="shared" si="2"/>
        <v>BOI92Dummy</v>
      </c>
    </row>
    <row r="55" spans="1:13">
      <c r="A55" s="45" t="s">
        <v>260</v>
      </c>
      <c r="B55" s="46" t="s">
        <v>359</v>
      </c>
      <c r="C55" s="46" t="s">
        <v>360</v>
      </c>
      <c r="D55" s="47">
        <v>0</v>
      </c>
      <c r="E55" s="47">
        <v>3014512.45</v>
      </c>
      <c r="F55" s="47">
        <v>1391370.5</v>
      </c>
      <c r="G55" s="47">
        <v>2429461</v>
      </c>
      <c r="H55" s="47">
        <v>0</v>
      </c>
      <c r="I55" s="47">
        <v>4052602.95</v>
      </c>
      <c r="J55" s="55">
        <f t="shared" si="0"/>
        <v>-1038090.5</v>
      </c>
      <c r="K55" s="52">
        <f t="shared" si="1"/>
        <v>-4052602.95</v>
      </c>
      <c r="L55" s="48" t="s">
        <v>55</v>
      </c>
      <c r="M55" s="48" t="str">
        <f t="shared" si="2"/>
        <v>BOI92Dividend</v>
      </c>
    </row>
    <row r="56" spans="1:13">
      <c r="A56" s="45" t="s">
        <v>260</v>
      </c>
      <c r="B56" s="46" t="s">
        <v>361</v>
      </c>
      <c r="C56" s="46" t="s">
        <v>362</v>
      </c>
      <c r="D56" s="47">
        <v>0</v>
      </c>
      <c r="E56" s="47">
        <v>88805.55</v>
      </c>
      <c r="F56" s="47">
        <v>0</v>
      </c>
      <c r="G56" s="47">
        <v>0</v>
      </c>
      <c r="H56" s="47">
        <v>0</v>
      </c>
      <c r="I56" s="47">
        <v>88805.55</v>
      </c>
      <c r="J56" s="55">
        <f t="shared" si="0"/>
        <v>0</v>
      </c>
      <c r="K56" s="52">
        <f t="shared" si="1"/>
        <v>-88805.55</v>
      </c>
      <c r="L56" s="48" t="s">
        <v>56</v>
      </c>
      <c r="M56" s="48" t="str">
        <f t="shared" si="2"/>
        <v>BOI92Interest</v>
      </c>
    </row>
    <row r="57" spans="1:13">
      <c r="A57" s="45" t="s">
        <v>260</v>
      </c>
      <c r="B57" s="46" t="s">
        <v>363</v>
      </c>
      <c r="C57" s="46" t="s">
        <v>364</v>
      </c>
      <c r="D57" s="47">
        <v>0</v>
      </c>
      <c r="E57" s="47">
        <v>360.57</v>
      </c>
      <c r="F57" s="47">
        <v>0</v>
      </c>
      <c r="G57" s="47">
        <v>39099.22</v>
      </c>
      <c r="H57" s="47">
        <v>0</v>
      </c>
      <c r="I57" s="47">
        <v>39459.79</v>
      </c>
      <c r="J57" s="55">
        <f t="shared" si="0"/>
        <v>-39099.22</v>
      </c>
      <c r="K57" s="52">
        <f t="shared" si="1"/>
        <v>-39459.79</v>
      </c>
      <c r="L57" s="48" t="s">
        <v>56</v>
      </c>
      <c r="M57" s="48" t="str">
        <f t="shared" si="2"/>
        <v>BOI92Interest</v>
      </c>
    </row>
    <row r="58" spans="1:13">
      <c r="A58" s="45" t="s">
        <v>260</v>
      </c>
      <c r="B58" s="46" t="s">
        <v>256</v>
      </c>
      <c r="C58" s="46" t="s">
        <v>691</v>
      </c>
      <c r="D58" s="47">
        <v>0</v>
      </c>
      <c r="E58" s="47">
        <v>0</v>
      </c>
      <c r="F58" s="47">
        <v>5045682.5999999996</v>
      </c>
      <c r="G58" s="47">
        <v>5045682.5999999996</v>
      </c>
      <c r="H58" s="47">
        <v>0</v>
      </c>
      <c r="I58" s="47">
        <v>0</v>
      </c>
      <c r="J58" s="55">
        <f t="shared" si="0"/>
        <v>0</v>
      </c>
      <c r="K58" s="52">
        <f t="shared" si="1"/>
        <v>0</v>
      </c>
      <c r="L58" s="48" t="s">
        <v>141</v>
      </c>
      <c r="M58" s="48" t="str">
        <f t="shared" si="2"/>
        <v>BOI92Dummy</v>
      </c>
    </row>
    <row r="59" spans="1:13">
      <c r="A59" s="45" t="s">
        <v>260</v>
      </c>
      <c r="B59" s="46" t="s">
        <v>365</v>
      </c>
      <c r="C59" s="46" t="s">
        <v>366</v>
      </c>
      <c r="D59" s="47">
        <v>0</v>
      </c>
      <c r="E59" s="47">
        <v>43966454.18</v>
      </c>
      <c r="F59" s="47">
        <v>0</v>
      </c>
      <c r="G59" s="47">
        <v>28288191.879999999</v>
      </c>
      <c r="H59" s="47">
        <v>0</v>
      </c>
      <c r="I59" s="47">
        <v>72254646.060000002</v>
      </c>
      <c r="J59" s="55">
        <f t="shared" si="0"/>
        <v>-28288191.879999999</v>
      </c>
      <c r="K59" s="52">
        <f t="shared" si="1"/>
        <v>-72254646.060000002</v>
      </c>
      <c r="L59" s="48" t="s">
        <v>57</v>
      </c>
      <c r="M59" s="48" t="str">
        <f t="shared" si="2"/>
        <v>BOI92Profit/(Loss) on sale /redemption of investments (other than inter scheme transfer/sale)</v>
      </c>
    </row>
    <row r="60" spans="1:13">
      <c r="A60" s="45" t="s">
        <v>260</v>
      </c>
      <c r="B60" s="46" t="s">
        <v>257</v>
      </c>
      <c r="C60" s="46" t="s">
        <v>367</v>
      </c>
      <c r="D60" s="47">
        <v>0</v>
      </c>
      <c r="E60" s="47">
        <v>507208.83</v>
      </c>
      <c r="F60" s="47">
        <v>356200</v>
      </c>
      <c r="G60" s="47">
        <v>297801.03000000003</v>
      </c>
      <c r="H60" s="47">
        <v>0</v>
      </c>
      <c r="I60" s="47">
        <v>448809.86</v>
      </c>
      <c r="J60" s="55">
        <f t="shared" si="0"/>
        <v>58398.969999999972</v>
      </c>
      <c r="K60" s="52">
        <f t="shared" si="1"/>
        <v>-448809.86</v>
      </c>
      <c r="L60" s="48" t="s">
        <v>57</v>
      </c>
      <c r="M60" s="48" t="str">
        <f t="shared" si="2"/>
        <v>BOI92Profit/(Loss) on sale /redemption of investments (other than inter scheme transfer/sale)</v>
      </c>
    </row>
    <row r="61" spans="1:13">
      <c r="A61" s="45" t="s">
        <v>260</v>
      </c>
      <c r="B61" s="46" t="s">
        <v>368</v>
      </c>
      <c r="C61" s="46" t="s">
        <v>369</v>
      </c>
      <c r="D61" s="47">
        <v>0</v>
      </c>
      <c r="E61" s="47">
        <v>1502.14</v>
      </c>
      <c r="F61" s="47">
        <v>0</v>
      </c>
      <c r="G61" s="47">
        <v>0</v>
      </c>
      <c r="H61" s="47">
        <v>0</v>
      </c>
      <c r="I61" s="47">
        <v>1502.14</v>
      </c>
      <c r="J61" s="55">
        <f t="shared" si="0"/>
        <v>0</v>
      </c>
      <c r="K61" s="52">
        <f t="shared" si="1"/>
        <v>-1502.14</v>
      </c>
      <c r="L61" s="48" t="s">
        <v>56</v>
      </c>
      <c r="M61" s="48" t="str">
        <f t="shared" si="2"/>
        <v>BOI92Interest</v>
      </c>
    </row>
    <row r="62" spans="1:13">
      <c r="A62" s="45" t="s">
        <v>260</v>
      </c>
      <c r="B62" s="46" t="s">
        <v>370</v>
      </c>
      <c r="C62" s="46" t="s">
        <v>371</v>
      </c>
      <c r="D62" s="47">
        <v>57272.98</v>
      </c>
      <c r="E62" s="47">
        <v>0</v>
      </c>
      <c r="F62" s="47">
        <v>16786.68</v>
      </c>
      <c r="G62" s="47">
        <v>0</v>
      </c>
      <c r="H62" s="47">
        <v>74059.66</v>
      </c>
      <c r="I62" s="47">
        <v>0</v>
      </c>
      <c r="J62" s="55">
        <f t="shared" si="0"/>
        <v>16786.68</v>
      </c>
      <c r="K62" s="52">
        <f t="shared" si="1"/>
        <v>74059.66</v>
      </c>
      <c r="L62" s="48" t="s">
        <v>57</v>
      </c>
      <c r="M62" s="48" t="str">
        <f t="shared" si="2"/>
        <v>BOI92Profit/(Loss) on sale /redemption of investments (other than inter scheme transfer/sale)</v>
      </c>
    </row>
    <row r="63" spans="1:13">
      <c r="A63" s="45" t="s">
        <v>260</v>
      </c>
      <c r="B63" s="46" t="s">
        <v>372</v>
      </c>
      <c r="C63" s="46" t="s">
        <v>373</v>
      </c>
      <c r="D63" s="47">
        <v>7261369.0300000003</v>
      </c>
      <c r="E63" s="47">
        <v>0</v>
      </c>
      <c r="F63" s="47">
        <v>14621271.369999999</v>
      </c>
      <c r="G63" s="47">
        <v>0</v>
      </c>
      <c r="H63" s="47">
        <v>21882640.399999999</v>
      </c>
      <c r="I63" s="47">
        <v>0</v>
      </c>
      <c r="J63" s="55">
        <f t="shared" si="0"/>
        <v>14621271.369999999</v>
      </c>
      <c r="K63" s="52">
        <f t="shared" si="1"/>
        <v>21882640.399999999</v>
      </c>
      <c r="L63" s="48" t="s">
        <v>57</v>
      </c>
      <c r="M63" s="48" t="str">
        <f t="shared" si="2"/>
        <v>BOI92Profit/(Loss) on sale /redemption of investments (other than inter scheme transfer/sale)</v>
      </c>
    </row>
    <row r="64" spans="1:13">
      <c r="A64" s="45" t="s">
        <v>260</v>
      </c>
      <c r="B64" s="46" t="s">
        <v>374</v>
      </c>
      <c r="C64" s="46" t="s">
        <v>375</v>
      </c>
      <c r="D64" s="47">
        <v>0.04</v>
      </c>
      <c r="E64" s="47">
        <v>0</v>
      </c>
      <c r="F64" s="47">
        <v>0</v>
      </c>
      <c r="G64" s="47">
        <v>0</v>
      </c>
      <c r="H64" s="47">
        <v>0.04</v>
      </c>
      <c r="I64" s="47">
        <v>0</v>
      </c>
      <c r="J64" s="55">
        <f t="shared" si="0"/>
        <v>0</v>
      </c>
      <c r="K64" s="52">
        <f t="shared" si="1"/>
        <v>0.04</v>
      </c>
      <c r="L64" s="48" t="s">
        <v>58</v>
      </c>
      <c r="M64" s="48" t="str">
        <f t="shared" si="2"/>
        <v>BOI92Profit/(Loss) on inter scheme transfer/sale of investments</v>
      </c>
    </row>
    <row r="65" spans="1:13">
      <c r="A65" s="45" t="s">
        <v>260</v>
      </c>
      <c r="B65" s="46" t="s">
        <v>376</v>
      </c>
      <c r="C65" s="46" t="s">
        <v>377</v>
      </c>
      <c r="D65" s="47">
        <v>574026</v>
      </c>
      <c r="E65" s="47">
        <v>0</v>
      </c>
      <c r="F65" s="47">
        <v>0</v>
      </c>
      <c r="G65" s="47">
        <v>0</v>
      </c>
      <c r="H65" s="47">
        <v>574026</v>
      </c>
      <c r="I65" s="47">
        <v>0</v>
      </c>
      <c r="J65" s="55">
        <f t="shared" si="0"/>
        <v>0</v>
      </c>
      <c r="K65" s="52">
        <f t="shared" si="1"/>
        <v>574026</v>
      </c>
      <c r="L65" s="48" t="s">
        <v>58</v>
      </c>
      <c r="M65" s="48" t="str">
        <f t="shared" si="2"/>
        <v>BOI92Profit/(Loss) on inter scheme transfer/sale of investments</v>
      </c>
    </row>
    <row r="66" spans="1:13">
      <c r="A66" s="45" t="s">
        <v>260</v>
      </c>
      <c r="B66" s="46" t="s">
        <v>198</v>
      </c>
      <c r="C66" s="46" t="s">
        <v>378</v>
      </c>
      <c r="D66" s="47">
        <v>2188772.9900000002</v>
      </c>
      <c r="E66" s="47">
        <v>0</v>
      </c>
      <c r="F66" s="47">
        <v>2234824.17</v>
      </c>
      <c r="G66" s="47">
        <v>0</v>
      </c>
      <c r="H66" s="47">
        <v>4423597.16</v>
      </c>
      <c r="I66" s="47">
        <v>0</v>
      </c>
      <c r="J66" s="55">
        <f t="shared" si="0"/>
        <v>2234824.17</v>
      </c>
      <c r="K66" s="52">
        <f t="shared" si="1"/>
        <v>4423597.16</v>
      </c>
      <c r="L66" s="48" t="s">
        <v>61</v>
      </c>
      <c r="M66" s="48" t="str">
        <f t="shared" si="2"/>
        <v>BOI92Management Fees</v>
      </c>
    </row>
    <row r="67" spans="1:13">
      <c r="A67" s="45" t="s">
        <v>260</v>
      </c>
      <c r="B67" s="46" t="s">
        <v>203</v>
      </c>
      <c r="C67" s="46" t="s">
        <v>379</v>
      </c>
      <c r="D67" s="47">
        <v>626725.41</v>
      </c>
      <c r="E67" s="47">
        <v>0</v>
      </c>
      <c r="F67" s="47">
        <v>2552209.7999999998</v>
      </c>
      <c r="G67" s="47">
        <v>2173412.91</v>
      </c>
      <c r="H67" s="47">
        <v>1005522.3</v>
      </c>
      <c r="I67" s="47">
        <v>0</v>
      </c>
      <c r="J67" s="55">
        <f t="shared" ref="J67:J130" si="3">+F67-G67</f>
        <v>378796.88999999966</v>
      </c>
      <c r="K67" s="52">
        <f t="shared" ref="K67:K130" si="4">H67-I67</f>
        <v>1005522.3</v>
      </c>
      <c r="L67" s="48" t="s">
        <v>63</v>
      </c>
      <c r="M67" s="48" t="str">
        <f t="shared" ref="M67:M130" si="5">A67&amp;L67</f>
        <v>BOI92Total Recurring Expenses (including 6.1 and 6.2)</v>
      </c>
    </row>
    <row r="68" spans="1:13">
      <c r="A68" s="45" t="s">
        <v>260</v>
      </c>
      <c r="B68" s="46" t="s">
        <v>380</v>
      </c>
      <c r="C68" s="46" t="s">
        <v>381</v>
      </c>
      <c r="D68" s="47">
        <v>225443</v>
      </c>
      <c r="E68" s="47">
        <v>0</v>
      </c>
      <c r="F68" s="47">
        <v>230187</v>
      </c>
      <c r="G68" s="47">
        <v>0</v>
      </c>
      <c r="H68" s="47">
        <v>455630</v>
      </c>
      <c r="I68" s="47">
        <v>0</v>
      </c>
      <c r="J68" s="55">
        <f t="shared" si="3"/>
        <v>230187</v>
      </c>
      <c r="K68" s="52">
        <f t="shared" si="4"/>
        <v>455630</v>
      </c>
      <c r="L68" s="48" t="s">
        <v>63</v>
      </c>
      <c r="M68" s="48" t="str">
        <f t="shared" si="5"/>
        <v>BOI92Total Recurring Expenses (including 6.1 and 6.2)</v>
      </c>
    </row>
    <row r="69" spans="1:13">
      <c r="A69" s="45" t="s">
        <v>260</v>
      </c>
      <c r="B69" s="46" t="s">
        <v>427</v>
      </c>
      <c r="C69" s="46" t="s">
        <v>428</v>
      </c>
      <c r="D69" s="47">
        <v>0</v>
      </c>
      <c r="E69" s="47">
        <v>0</v>
      </c>
      <c r="F69" s="47">
        <v>3670.81</v>
      </c>
      <c r="G69" s="47">
        <v>0</v>
      </c>
      <c r="H69" s="47">
        <v>3670.81</v>
      </c>
      <c r="I69" s="47">
        <v>0</v>
      </c>
      <c r="J69" s="55">
        <f t="shared" si="3"/>
        <v>3670.81</v>
      </c>
      <c r="K69" s="52">
        <f t="shared" si="4"/>
        <v>3670.81</v>
      </c>
      <c r="L69" s="48" t="s">
        <v>63</v>
      </c>
      <c r="M69" s="48" t="str">
        <f t="shared" si="5"/>
        <v>BOI92Total Recurring Expenses (including 6.1 and 6.2)</v>
      </c>
    </row>
    <row r="70" spans="1:13">
      <c r="A70" s="45" t="s">
        <v>260</v>
      </c>
      <c r="B70" s="46" t="s">
        <v>382</v>
      </c>
      <c r="C70" s="46" t="s">
        <v>383</v>
      </c>
      <c r="D70" s="47">
        <v>113314.2</v>
      </c>
      <c r="E70" s="47">
        <v>0</v>
      </c>
      <c r="F70" s="47">
        <v>277300.59999999998</v>
      </c>
      <c r="G70" s="47">
        <v>0</v>
      </c>
      <c r="H70" s="47">
        <v>390614.8</v>
      </c>
      <c r="I70" s="47">
        <v>0</v>
      </c>
      <c r="J70" s="55">
        <f t="shared" si="3"/>
        <v>277300.59999999998</v>
      </c>
      <c r="K70" s="52">
        <f t="shared" si="4"/>
        <v>390614.8</v>
      </c>
      <c r="L70" s="48" t="s">
        <v>63</v>
      </c>
      <c r="M70" s="48" t="str">
        <f t="shared" si="5"/>
        <v>BOI92Total Recurring Expenses (including 6.1 and 6.2)</v>
      </c>
    </row>
    <row r="71" spans="1:13">
      <c r="A71" s="45" t="s">
        <v>260</v>
      </c>
      <c r="B71" s="46" t="s">
        <v>692</v>
      </c>
      <c r="C71" s="46" t="s">
        <v>693</v>
      </c>
      <c r="D71" s="47">
        <v>0</v>
      </c>
      <c r="E71" s="47">
        <v>0</v>
      </c>
      <c r="F71" s="47">
        <v>51061.13</v>
      </c>
      <c r="G71" s="47">
        <v>51061.13</v>
      </c>
      <c r="H71" s="47">
        <v>0</v>
      </c>
      <c r="I71" s="47">
        <v>0</v>
      </c>
      <c r="J71" s="55">
        <f t="shared" si="3"/>
        <v>0</v>
      </c>
      <c r="K71" s="52">
        <f t="shared" si="4"/>
        <v>0</v>
      </c>
      <c r="L71" s="48" t="s">
        <v>63</v>
      </c>
      <c r="M71" s="48" t="str">
        <f t="shared" si="5"/>
        <v>BOI92Total Recurring Expenses (including 6.1 and 6.2)</v>
      </c>
    </row>
    <row r="72" spans="1:13">
      <c r="A72" s="45" t="s">
        <v>260</v>
      </c>
      <c r="B72" s="46" t="s">
        <v>384</v>
      </c>
      <c r="C72" s="46" t="s">
        <v>385</v>
      </c>
      <c r="D72" s="47">
        <v>224684.5</v>
      </c>
      <c r="E72" s="47">
        <v>0</v>
      </c>
      <c r="F72" s="47">
        <v>241849.07</v>
      </c>
      <c r="G72" s="47">
        <v>7961.62</v>
      </c>
      <c r="H72" s="47">
        <v>458571.95</v>
      </c>
      <c r="I72" s="47">
        <v>0</v>
      </c>
      <c r="J72" s="55">
        <f t="shared" si="3"/>
        <v>233887.45</v>
      </c>
      <c r="K72" s="52">
        <f t="shared" si="4"/>
        <v>458571.95</v>
      </c>
      <c r="L72" s="48" t="s">
        <v>63</v>
      </c>
      <c r="M72" s="48" t="str">
        <f t="shared" si="5"/>
        <v>BOI92Total Recurring Expenses (including 6.1 and 6.2)</v>
      </c>
    </row>
    <row r="73" spans="1:13">
      <c r="A73" s="45" t="s">
        <v>260</v>
      </c>
      <c r="B73" s="46" t="s">
        <v>386</v>
      </c>
      <c r="C73" s="46" t="s">
        <v>387</v>
      </c>
      <c r="D73" s="47">
        <v>31240.080000000002</v>
      </c>
      <c r="E73" s="47">
        <v>0</v>
      </c>
      <c r="F73" s="47">
        <v>38097.129999999997</v>
      </c>
      <c r="G73" s="47">
        <v>0</v>
      </c>
      <c r="H73" s="47">
        <v>69337.210000000006</v>
      </c>
      <c r="I73" s="47">
        <v>0</v>
      </c>
      <c r="J73" s="55">
        <f t="shared" si="3"/>
        <v>38097.129999999997</v>
      </c>
      <c r="K73" s="52">
        <f t="shared" si="4"/>
        <v>69337.210000000006</v>
      </c>
      <c r="L73" s="48" t="s">
        <v>63</v>
      </c>
      <c r="M73" s="48" t="str">
        <f t="shared" si="5"/>
        <v>BOI92Total Recurring Expenses (including 6.1 and 6.2)</v>
      </c>
    </row>
    <row r="74" spans="1:13">
      <c r="A74" s="45" t="s">
        <v>260</v>
      </c>
      <c r="B74" s="46" t="s">
        <v>388</v>
      </c>
      <c r="C74" s="46" t="s">
        <v>389</v>
      </c>
      <c r="D74" s="47">
        <v>73183.520000000004</v>
      </c>
      <c r="E74" s="47">
        <v>0</v>
      </c>
      <c r="F74" s="47">
        <v>60894.7</v>
      </c>
      <c r="G74" s="47">
        <v>0</v>
      </c>
      <c r="H74" s="47">
        <v>134078.22</v>
      </c>
      <c r="I74" s="47">
        <v>0</v>
      </c>
      <c r="J74" s="55">
        <f t="shared" si="3"/>
        <v>60894.7</v>
      </c>
      <c r="K74" s="52">
        <f t="shared" si="4"/>
        <v>134078.22</v>
      </c>
      <c r="L74" s="48" t="s">
        <v>63</v>
      </c>
      <c r="M74" s="48" t="str">
        <f t="shared" si="5"/>
        <v>BOI92Total Recurring Expenses (including 6.1 and 6.2)</v>
      </c>
    </row>
    <row r="75" spans="1:13">
      <c r="A75" s="45" t="s">
        <v>260</v>
      </c>
      <c r="B75" s="46" t="s">
        <v>390</v>
      </c>
      <c r="C75" s="46" t="s">
        <v>391</v>
      </c>
      <c r="D75" s="47">
        <v>121792.63</v>
      </c>
      <c r="E75" s="47">
        <v>0</v>
      </c>
      <c r="F75" s="47">
        <v>106826.62</v>
      </c>
      <c r="G75" s="47">
        <v>0</v>
      </c>
      <c r="H75" s="47">
        <v>228619.25</v>
      </c>
      <c r="I75" s="47">
        <v>0</v>
      </c>
      <c r="J75" s="55">
        <f t="shared" si="3"/>
        <v>106826.62</v>
      </c>
      <c r="K75" s="52">
        <f t="shared" si="4"/>
        <v>228619.25</v>
      </c>
      <c r="L75" s="48" t="s">
        <v>63</v>
      </c>
      <c r="M75" s="48" t="str">
        <f t="shared" si="5"/>
        <v>BOI92Total Recurring Expenses (including 6.1 and 6.2)</v>
      </c>
    </row>
    <row r="76" spans="1:13">
      <c r="A76" s="45" t="s">
        <v>260</v>
      </c>
      <c r="B76" s="46" t="s">
        <v>392</v>
      </c>
      <c r="C76" s="46" t="s">
        <v>393</v>
      </c>
      <c r="D76" s="47">
        <v>19837.36</v>
      </c>
      <c r="E76" s="47">
        <v>0</v>
      </c>
      <c r="F76" s="47">
        <v>15045.34</v>
      </c>
      <c r="G76" s="47">
        <v>0</v>
      </c>
      <c r="H76" s="47">
        <v>34882.699999999997</v>
      </c>
      <c r="I76" s="47">
        <v>0</v>
      </c>
      <c r="J76" s="55">
        <f t="shared" si="3"/>
        <v>15045.34</v>
      </c>
      <c r="K76" s="52">
        <f t="shared" si="4"/>
        <v>34882.699999999997</v>
      </c>
      <c r="L76" s="48" t="s">
        <v>63</v>
      </c>
      <c r="M76" s="48" t="str">
        <f t="shared" si="5"/>
        <v>BOI92Total Recurring Expenses (including 6.1 and 6.2)</v>
      </c>
    </row>
    <row r="77" spans="1:13">
      <c r="A77" s="45" t="s">
        <v>260</v>
      </c>
      <c r="B77" s="46" t="s">
        <v>394</v>
      </c>
      <c r="C77" s="46" t="s">
        <v>395</v>
      </c>
      <c r="D77" s="47">
        <v>438564.77</v>
      </c>
      <c r="E77" s="47">
        <v>0</v>
      </c>
      <c r="F77" s="47">
        <v>902715.75</v>
      </c>
      <c r="G77" s="47">
        <v>255294.04</v>
      </c>
      <c r="H77" s="47">
        <v>1085986.48</v>
      </c>
      <c r="I77" s="47">
        <v>0</v>
      </c>
      <c r="J77" s="55">
        <f t="shared" si="3"/>
        <v>647421.71</v>
      </c>
      <c r="K77" s="52">
        <f t="shared" si="4"/>
        <v>1085986.48</v>
      </c>
      <c r="L77" s="48" t="s">
        <v>63</v>
      </c>
      <c r="M77" s="48" t="str">
        <f t="shared" si="5"/>
        <v>BOI92Total Recurring Expenses (including 6.1 and 6.2)</v>
      </c>
    </row>
    <row r="78" spans="1:13">
      <c r="A78" s="45" t="s">
        <v>260</v>
      </c>
      <c r="B78" s="46" t="s">
        <v>396</v>
      </c>
      <c r="C78" s="46" t="s">
        <v>397</v>
      </c>
      <c r="D78" s="47">
        <v>161792.39000000001</v>
      </c>
      <c r="E78" s="47">
        <v>0</v>
      </c>
      <c r="F78" s="47">
        <v>206565.89</v>
      </c>
      <c r="G78" s="47">
        <v>0</v>
      </c>
      <c r="H78" s="47">
        <v>368358.28</v>
      </c>
      <c r="I78" s="47">
        <v>0</v>
      </c>
      <c r="J78" s="55">
        <f t="shared" si="3"/>
        <v>206565.89</v>
      </c>
      <c r="K78" s="52">
        <f t="shared" si="4"/>
        <v>368358.28</v>
      </c>
      <c r="L78" s="48" t="s">
        <v>63</v>
      </c>
      <c r="M78" s="48" t="str">
        <f t="shared" si="5"/>
        <v>BOI92Total Recurring Expenses (including 6.1 and 6.2)</v>
      </c>
    </row>
    <row r="79" spans="1:13">
      <c r="A79" s="45" t="s">
        <v>260</v>
      </c>
      <c r="B79" s="46" t="s">
        <v>398</v>
      </c>
      <c r="C79" s="46" t="s">
        <v>399</v>
      </c>
      <c r="D79" s="47">
        <v>100000</v>
      </c>
      <c r="E79" s="47">
        <v>0</v>
      </c>
      <c r="F79" s="47">
        <v>0</v>
      </c>
      <c r="G79" s="47">
        <v>0</v>
      </c>
      <c r="H79" s="47">
        <v>100000</v>
      </c>
      <c r="I79" s="47">
        <v>0</v>
      </c>
      <c r="J79" s="55">
        <f t="shared" si="3"/>
        <v>0</v>
      </c>
      <c r="K79" s="52">
        <f t="shared" si="4"/>
        <v>100000</v>
      </c>
      <c r="L79" s="48" t="s">
        <v>62</v>
      </c>
      <c r="M79" s="48" t="str">
        <f t="shared" si="5"/>
        <v>BOI92Trustee Fees #</v>
      </c>
    </row>
    <row r="80" spans="1:13">
      <c r="A80" s="45" t="s">
        <v>260</v>
      </c>
      <c r="B80" s="46" t="s">
        <v>400</v>
      </c>
      <c r="C80" s="46" t="s">
        <v>401</v>
      </c>
      <c r="D80" s="47">
        <v>10300</v>
      </c>
      <c r="E80" s="47">
        <v>0</v>
      </c>
      <c r="F80" s="47">
        <v>0</v>
      </c>
      <c r="G80" s="47">
        <v>0</v>
      </c>
      <c r="H80" s="47">
        <v>10300</v>
      </c>
      <c r="I80" s="47">
        <v>0</v>
      </c>
      <c r="J80" s="55">
        <f t="shared" si="3"/>
        <v>0</v>
      </c>
      <c r="K80" s="52">
        <f t="shared" si="4"/>
        <v>10300</v>
      </c>
      <c r="L80" s="48" t="s">
        <v>63</v>
      </c>
      <c r="M80" s="48" t="str">
        <f t="shared" si="5"/>
        <v>BOI92Total Recurring Expenses (including 6.1 and 6.2)</v>
      </c>
    </row>
    <row r="81" spans="1:13">
      <c r="A81" s="45" t="s">
        <v>260</v>
      </c>
      <c r="B81" s="46" t="s">
        <v>402</v>
      </c>
      <c r="C81" s="46" t="s">
        <v>403</v>
      </c>
      <c r="D81" s="47">
        <v>14268.97</v>
      </c>
      <c r="E81" s="47">
        <v>0</v>
      </c>
      <c r="F81" s="47">
        <v>0</v>
      </c>
      <c r="G81" s="47">
        <v>0</v>
      </c>
      <c r="H81" s="47">
        <v>14268.97</v>
      </c>
      <c r="I81" s="47">
        <v>0</v>
      </c>
      <c r="J81" s="55">
        <f t="shared" si="3"/>
        <v>0</v>
      </c>
      <c r="K81" s="52">
        <f t="shared" si="4"/>
        <v>14268.97</v>
      </c>
      <c r="L81" s="48" t="s">
        <v>63</v>
      </c>
      <c r="M81" s="48" t="str">
        <f t="shared" si="5"/>
        <v>BOI92Total Recurring Expenses (including 6.1 and 6.2)</v>
      </c>
    </row>
    <row r="82" spans="1:13">
      <c r="A82" s="45" t="s">
        <v>260</v>
      </c>
      <c r="B82" s="46" t="s">
        <v>404</v>
      </c>
      <c r="C82" s="46" t="s">
        <v>405</v>
      </c>
      <c r="D82" s="47">
        <v>25842.58</v>
      </c>
      <c r="E82" s="47">
        <v>0</v>
      </c>
      <c r="F82" s="47">
        <v>0</v>
      </c>
      <c r="G82" s="47">
        <v>0</v>
      </c>
      <c r="H82" s="47">
        <v>25842.58</v>
      </c>
      <c r="I82" s="47">
        <v>0</v>
      </c>
      <c r="J82" s="55">
        <f t="shared" si="3"/>
        <v>0</v>
      </c>
      <c r="K82" s="52">
        <f t="shared" si="4"/>
        <v>25842.58</v>
      </c>
      <c r="L82" s="48" t="s">
        <v>63</v>
      </c>
      <c r="M82" s="48" t="str">
        <f t="shared" si="5"/>
        <v>BOI92Total Recurring Expenses (including 6.1 and 6.2)</v>
      </c>
    </row>
    <row r="83" spans="1:13">
      <c r="A83" s="45" t="s">
        <v>260</v>
      </c>
      <c r="B83" s="46" t="s">
        <v>406</v>
      </c>
      <c r="C83" s="46" t="s">
        <v>407</v>
      </c>
      <c r="D83" s="47">
        <v>61.82</v>
      </c>
      <c r="E83" s="47">
        <v>0</v>
      </c>
      <c r="F83" s="47">
        <v>2235.4299999999998</v>
      </c>
      <c r="G83" s="47">
        <v>24.33</v>
      </c>
      <c r="H83" s="47">
        <v>2272.92</v>
      </c>
      <c r="I83" s="47">
        <v>0</v>
      </c>
      <c r="J83" s="55">
        <f t="shared" si="3"/>
        <v>2211.1</v>
      </c>
      <c r="K83" s="52">
        <f t="shared" si="4"/>
        <v>2272.92</v>
      </c>
      <c r="L83" s="48" t="s">
        <v>63</v>
      </c>
      <c r="M83" s="48" t="str">
        <f t="shared" si="5"/>
        <v>BOI92Total Recurring Expenses (including 6.1 and 6.2)</v>
      </c>
    </row>
    <row r="84" spans="1:13">
      <c r="A84" s="45" t="s">
        <v>260</v>
      </c>
      <c r="B84" s="46" t="s">
        <v>694</v>
      </c>
      <c r="C84" s="46" t="s">
        <v>695</v>
      </c>
      <c r="D84" s="47">
        <v>0</v>
      </c>
      <c r="E84" s="47">
        <v>0</v>
      </c>
      <c r="F84" s="47">
        <v>437.1</v>
      </c>
      <c r="G84" s="47">
        <v>0</v>
      </c>
      <c r="H84" s="47">
        <v>437.1</v>
      </c>
      <c r="I84" s="47">
        <v>0</v>
      </c>
      <c r="J84" s="55">
        <f t="shared" si="3"/>
        <v>437.1</v>
      </c>
      <c r="K84" s="52">
        <f t="shared" si="4"/>
        <v>437.1</v>
      </c>
      <c r="L84" s="48" t="s">
        <v>63</v>
      </c>
      <c r="M84" s="48" t="str">
        <f t="shared" si="5"/>
        <v>BOI92Total Recurring Expenses (including 6.1 and 6.2)</v>
      </c>
    </row>
    <row r="85" spans="1:13">
      <c r="A85" s="45" t="s">
        <v>260</v>
      </c>
      <c r="B85" s="46" t="s">
        <v>408</v>
      </c>
      <c r="C85" s="46" t="s">
        <v>409</v>
      </c>
      <c r="D85" s="47">
        <v>1239.27</v>
      </c>
      <c r="E85" s="47">
        <v>0</v>
      </c>
      <c r="F85" s="47">
        <v>0</v>
      </c>
      <c r="G85" s="47">
        <v>0</v>
      </c>
      <c r="H85" s="47">
        <v>1239.27</v>
      </c>
      <c r="I85" s="47">
        <v>0</v>
      </c>
      <c r="J85" s="55">
        <f t="shared" si="3"/>
        <v>0</v>
      </c>
      <c r="K85" s="52">
        <f t="shared" si="4"/>
        <v>1239.27</v>
      </c>
      <c r="L85" s="48" t="s">
        <v>63</v>
      </c>
      <c r="M85" s="48" t="str">
        <f t="shared" si="5"/>
        <v>BOI92Total Recurring Expenses (including 6.1 and 6.2)</v>
      </c>
    </row>
    <row r="86" spans="1:13">
      <c r="A86" s="45" t="s">
        <v>260</v>
      </c>
      <c r="B86" s="46" t="s">
        <v>410</v>
      </c>
      <c r="C86" s="46" t="s">
        <v>411</v>
      </c>
      <c r="D86" s="47">
        <v>482.75</v>
      </c>
      <c r="E86" s="47">
        <v>0</v>
      </c>
      <c r="F86" s="47">
        <v>1559.29</v>
      </c>
      <c r="G86" s="47">
        <v>0</v>
      </c>
      <c r="H86" s="47">
        <v>2042.04</v>
      </c>
      <c r="I86" s="47">
        <v>0</v>
      </c>
      <c r="J86" s="55">
        <f t="shared" si="3"/>
        <v>1559.29</v>
      </c>
      <c r="K86" s="52">
        <f t="shared" si="4"/>
        <v>2042.04</v>
      </c>
      <c r="L86" s="48" t="s">
        <v>63</v>
      </c>
      <c r="M86" s="48" t="str">
        <f t="shared" si="5"/>
        <v>BOI92Total Recurring Expenses (including 6.1 and 6.2)</v>
      </c>
    </row>
    <row r="87" spans="1:13">
      <c r="A87" s="45" t="s">
        <v>260</v>
      </c>
      <c r="B87" s="46" t="s">
        <v>696</v>
      </c>
      <c r="C87" s="46" t="s">
        <v>697</v>
      </c>
      <c r="D87" s="47">
        <v>0</v>
      </c>
      <c r="E87" s="47">
        <v>0</v>
      </c>
      <c r="F87" s="47">
        <v>31922.54</v>
      </c>
      <c r="G87" s="47">
        <v>0</v>
      </c>
      <c r="H87" s="47">
        <v>31922.54</v>
      </c>
      <c r="I87" s="47">
        <v>0</v>
      </c>
      <c r="J87" s="55">
        <f t="shared" si="3"/>
        <v>31922.54</v>
      </c>
      <c r="K87" s="52">
        <f t="shared" si="4"/>
        <v>31922.54</v>
      </c>
      <c r="L87" s="48" t="s">
        <v>63</v>
      </c>
      <c r="M87" s="48" t="str">
        <f t="shared" si="5"/>
        <v>BOI92Total Recurring Expenses (including 6.1 and 6.2)</v>
      </c>
    </row>
    <row r="88" spans="1:13">
      <c r="A88" s="45" t="s">
        <v>139</v>
      </c>
      <c r="B88" s="46" t="s">
        <v>282</v>
      </c>
      <c r="C88" s="46" t="s">
        <v>283</v>
      </c>
      <c r="D88" s="47">
        <v>242807146.09999999</v>
      </c>
      <c r="E88" s="47">
        <v>0</v>
      </c>
      <c r="F88" s="47">
        <v>443059874.06</v>
      </c>
      <c r="G88" s="47">
        <v>441774922.88</v>
      </c>
      <c r="H88" s="47">
        <v>244092097.28</v>
      </c>
      <c r="I88" s="47">
        <v>0</v>
      </c>
      <c r="J88" s="55">
        <f t="shared" si="3"/>
        <v>1284951.1800000072</v>
      </c>
      <c r="K88" s="52">
        <f t="shared" si="4"/>
        <v>244092097.28</v>
      </c>
      <c r="L88" s="48" t="s">
        <v>18</v>
      </c>
      <c r="M88" s="48" t="str">
        <f t="shared" si="5"/>
        <v>DSFTotal Net Assets at the end of the period</v>
      </c>
    </row>
    <row r="89" spans="1:13">
      <c r="A89" s="45" t="s">
        <v>139</v>
      </c>
      <c r="B89" s="46" t="s">
        <v>284</v>
      </c>
      <c r="C89" s="46" t="s">
        <v>285</v>
      </c>
      <c r="D89" s="47">
        <v>30879269.050000001</v>
      </c>
      <c r="E89" s="47">
        <v>0</v>
      </c>
      <c r="F89" s="47">
        <v>7317842854.5200005</v>
      </c>
      <c r="G89" s="47">
        <v>7366456640.5500002</v>
      </c>
      <c r="H89" s="47">
        <v>0</v>
      </c>
      <c r="I89" s="47">
        <v>17734516.98</v>
      </c>
      <c r="J89" s="55">
        <f t="shared" si="3"/>
        <v>-48613786.029999733</v>
      </c>
      <c r="K89" s="52">
        <f t="shared" si="4"/>
        <v>-17734516.98</v>
      </c>
      <c r="L89" s="48" t="s">
        <v>18</v>
      </c>
      <c r="M89" s="48" t="str">
        <f t="shared" si="5"/>
        <v>DSFTotal Net Assets at the end of the period</v>
      </c>
    </row>
    <row r="90" spans="1:13">
      <c r="A90" s="45" t="s">
        <v>139</v>
      </c>
      <c r="B90" s="46" t="s">
        <v>437</v>
      </c>
      <c r="C90" s="46" t="s">
        <v>438</v>
      </c>
      <c r="D90" s="47">
        <v>0</v>
      </c>
      <c r="E90" s="47">
        <v>0</v>
      </c>
      <c r="F90" s="47">
        <v>252656366.84</v>
      </c>
      <c r="G90" s="47">
        <v>252656366.84</v>
      </c>
      <c r="H90" s="47">
        <v>0</v>
      </c>
      <c r="I90" s="47">
        <v>0</v>
      </c>
      <c r="J90" s="55">
        <f t="shared" si="3"/>
        <v>0</v>
      </c>
      <c r="K90" s="52">
        <f t="shared" si="4"/>
        <v>0</v>
      </c>
      <c r="L90" s="48" t="s">
        <v>18</v>
      </c>
      <c r="M90" s="48" t="str">
        <f t="shared" si="5"/>
        <v>DSFTotal Net Assets at the end of the period</v>
      </c>
    </row>
    <row r="91" spans="1:13">
      <c r="A91" s="45" t="s">
        <v>139</v>
      </c>
      <c r="B91" s="46" t="s">
        <v>412</v>
      </c>
      <c r="C91" s="46" t="s">
        <v>413</v>
      </c>
      <c r="D91" s="47">
        <v>272.86</v>
      </c>
      <c r="E91" s="47">
        <v>0</v>
      </c>
      <c r="F91" s="47">
        <v>0</v>
      </c>
      <c r="G91" s="47">
        <v>272.86</v>
      </c>
      <c r="H91" s="47">
        <v>0</v>
      </c>
      <c r="I91" s="47">
        <v>0</v>
      </c>
      <c r="J91" s="55">
        <f t="shared" si="3"/>
        <v>-272.86</v>
      </c>
      <c r="K91" s="52">
        <f t="shared" si="4"/>
        <v>0</v>
      </c>
      <c r="L91" s="48" t="s">
        <v>18</v>
      </c>
      <c r="M91" s="48" t="str">
        <f t="shared" si="5"/>
        <v>DSFTotal Net Assets at the end of the period</v>
      </c>
    </row>
    <row r="92" spans="1:13">
      <c r="A92" s="45" t="s">
        <v>139</v>
      </c>
      <c r="B92" s="46" t="s">
        <v>414</v>
      </c>
      <c r="C92" s="46" t="s">
        <v>415</v>
      </c>
      <c r="D92" s="47">
        <v>115727.55</v>
      </c>
      <c r="E92" s="47">
        <v>0</v>
      </c>
      <c r="F92" s="47">
        <v>0</v>
      </c>
      <c r="G92" s="47">
        <v>57945.59</v>
      </c>
      <c r="H92" s="47">
        <v>57781.96</v>
      </c>
      <c r="I92" s="47">
        <v>0</v>
      </c>
      <c r="J92" s="55">
        <f t="shared" si="3"/>
        <v>-57945.59</v>
      </c>
      <c r="K92" s="52">
        <f t="shared" si="4"/>
        <v>57781.96</v>
      </c>
      <c r="L92" s="48" t="s">
        <v>18</v>
      </c>
      <c r="M92" s="48" t="str">
        <f t="shared" si="5"/>
        <v>DSFTotal Net Assets at the end of the period</v>
      </c>
    </row>
    <row r="93" spans="1:13">
      <c r="A93" s="45" t="s">
        <v>139</v>
      </c>
      <c r="B93" s="46" t="s">
        <v>288</v>
      </c>
      <c r="C93" s="46" t="s">
        <v>289</v>
      </c>
      <c r="D93" s="47">
        <v>4437.09</v>
      </c>
      <c r="E93" s="47">
        <v>0</v>
      </c>
      <c r="F93" s="47">
        <v>32254706.559999999</v>
      </c>
      <c r="G93" s="47">
        <v>31858649.510000002</v>
      </c>
      <c r="H93" s="47">
        <v>400494.14</v>
      </c>
      <c r="I93" s="47">
        <v>0</v>
      </c>
      <c r="J93" s="55">
        <f t="shared" si="3"/>
        <v>396057.04999999702</v>
      </c>
      <c r="K93" s="52">
        <f t="shared" si="4"/>
        <v>400494.14</v>
      </c>
      <c r="L93" s="48" t="s">
        <v>18</v>
      </c>
      <c r="M93" s="48" t="str">
        <f t="shared" si="5"/>
        <v>DSFTotal Net Assets at the end of the period</v>
      </c>
    </row>
    <row r="94" spans="1:13">
      <c r="A94" s="45" t="s">
        <v>139</v>
      </c>
      <c r="B94" s="46" t="s">
        <v>292</v>
      </c>
      <c r="C94" s="46" t="s">
        <v>293</v>
      </c>
      <c r="D94" s="47">
        <v>8347613.9800000004</v>
      </c>
      <c r="E94" s="47">
        <v>0</v>
      </c>
      <c r="F94" s="47">
        <v>369956257.17000002</v>
      </c>
      <c r="G94" s="47">
        <v>346909791.69</v>
      </c>
      <c r="H94" s="47">
        <v>31394079.460000001</v>
      </c>
      <c r="I94" s="47">
        <v>0</v>
      </c>
      <c r="J94" s="55">
        <f t="shared" si="3"/>
        <v>23046465.480000019</v>
      </c>
      <c r="K94" s="52">
        <f t="shared" si="4"/>
        <v>31394079.460000001</v>
      </c>
      <c r="L94" s="48" t="s">
        <v>18</v>
      </c>
      <c r="M94" s="48" t="str">
        <f t="shared" si="5"/>
        <v>DSFTotal Net Assets at the end of the period</v>
      </c>
    </row>
    <row r="95" spans="1:13">
      <c r="A95" s="45" t="s">
        <v>139</v>
      </c>
      <c r="B95" s="46" t="s">
        <v>294</v>
      </c>
      <c r="C95" s="46" t="s">
        <v>295</v>
      </c>
      <c r="D95" s="47">
        <v>0</v>
      </c>
      <c r="E95" s="47">
        <v>67893.009999999995</v>
      </c>
      <c r="F95" s="47">
        <v>617913.13</v>
      </c>
      <c r="G95" s="47">
        <v>589614.47</v>
      </c>
      <c r="H95" s="47">
        <v>0</v>
      </c>
      <c r="I95" s="47">
        <v>39594.35</v>
      </c>
      <c r="J95" s="55">
        <f t="shared" si="3"/>
        <v>28298.660000000033</v>
      </c>
      <c r="K95" s="52">
        <f t="shared" si="4"/>
        <v>-39594.35</v>
      </c>
      <c r="L95" s="48" t="s">
        <v>18</v>
      </c>
      <c r="M95" s="48" t="str">
        <f t="shared" si="5"/>
        <v>DSFTotal Net Assets at the end of the period</v>
      </c>
    </row>
    <row r="96" spans="1:13">
      <c r="A96" s="45" t="s">
        <v>139</v>
      </c>
      <c r="B96" s="46" t="s">
        <v>296</v>
      </c>
      <c r="C96" s="46" t="s">
        <v>297</v>
      </c>
      <c r="D96" s="47">
        <v>2.2799999999999998</v>
      </c>
      <c r="E96" s="47">
        <v>0</v>
      </c>
      <c r="F96" s="47">
        <v>328233.28000000003</v>
      </c>
      <c r="G96" s="47">
        <v>328244.51</v>
      </c>
      <c r="H96" s="47">
        <v>0</v>
      </c>
      <c r="I96" s="47">
        <v>8.9499999999999993</v>
      </c>
      <c r="J96" s="55">
        <f t="shared" si="3"/>
        <v>-11.229999999981374</v>
      </c>
      <c r="K96" s="52">
        <f t="shared" si="4"/>
        <v>-8.9499999999999993</v>
      </c>
      <c r="L96" s="48" t="s">
        <v>18</v>
      </c>
      <c r="M96" s="48" t="str">
        <f t="shared" si="5"/>
        <v>DSFTotal Net Assets at the end of the period</v>
      </c>
    </row>
    <row r="97" spans="1:13">
      <c r="A97" s="45" t="s">
        <v>139</v>
      </c>
      <c r="B97" s="46" t="s">
        <v>298</v>
      </c>
      <c r="C97" s="46" t="s">
        <v>299</v>
      </c>
      <c r="D97" s="47">
        <v>19975.689999999999</v>
      </c>
      <c r="E97" s="47">
        <v>0</v>
      </c>
      <c r="F97" s="47">
        <v>0</v>
      </c>
      <c r="G97" s="47">
        <v>19975.689999999999</v>
      </c>
      <c r="H97" s="47">
        <v>0</v>
      </c>
      <c r="I97" s="47">
        <v>0</v>
      </c>
      <c r="J97" s="55">
        <f t="shared" si="3"/>
        <v>-19975.689999999999</v>
      </c>
      <c r="K97" s="52">
        <f t="shared" si="4"/>
        <v>0</v>
      </c>
      <c r="L97" s="48" t="s">
        <v>18</v>
      </c>
      <c r="M97" s="48" t="str">
        <f t="shared" si="5"/>
        <v>DSFTotal Net Assets at the end of the period</v>
      </c>
    </row>
    <row r="98" spans="1:13">
      <c r="A98" s="45" t="s">
        <v>139</v>
      </c>
      <c r="B98" s="46" t="s">
        <v>416</v>
      </c>
      <c r="C98" s="46" t="s">
        <v>417</v>
      </c>
      <c r="D98" s="47">
        <v>0</v>
      </c>
      <c r="E98" s="47">
        <v>12641.61</v>
      </c>
      <c r="F98" s="47">
        <v>12641.61</v>
      </c>
      <c r="G98" s="47">
        <v>0</v>
      </c>
      <c r="H98" s="47">
        <v>0</v>
      </c>
      <c r="I98" s="47">
        <v>0</v>
      </c>
      <c r="J98" s="55">
        <f t="shared" si="3"/>
        <v>12641.61</v>
      </c>
      <c r="K98" s="52">
        <f t="shared" si="4"/>
        <v>0</v>
      </c>
      <c r="L98" s="48" t="s">
        <v>18</v>
      </c>
      <c r="M98" s="48" t="str">
        <f t="shared" si="5"/>
        <v>DSFTotal Net Assets at the end of the period</v>
      </c>
    </row>
    <row r="99" spans="1:13">
      <c r="A99" s="45" t="s">
        <v>139</v>
      </c>
      <c r="B99" s="46" t="s">
        <v>300</v>
      </c>
      <c r="C99" s="46" t="s">
        <v>301</v>
      </c>
      <c r="D99" s="47">
        <v>0</v>
      </c>
      <c r="E99" s="47">
        <v>0</v>
      </c>
      <c r="F99" s="47">
        <v>44607627.579999998</v>
      </c>
      <c r="G99" s="47">
        <v>44607627.579999998</v>
      </c>
      <c r="H99" s="47">
        <v>0</v>
      </c>
      <c r="I99" s="47">
        <v>0</v>
      </c>
      <c r="J99" s="55">
        <f t="shared" si="3"/>
        <v>0</v>
      </c>
      <c r="K99" s="52">
        <f t="shared" si="4"/>
        <v>0</v>
      </c>
      <c r="L99" s="48" t="s">
        <v>18</v>
      </c>
      <c r="M99" s="48" t="str">
        <f t="shared" si="5"/>
        <v>DSFTotal Net Assets at the end of the period</v>
      </c>
    </row>
    <row r="100" spans="1:13">
      <c r="A100" s="45" t="s">
        <v>139</v>
      </c>
      <c r="B100" s="46" t="s">
        <v>234</v>
      </c>
      <c r="C100" s="46" t="s">
        <v>304</v>
      </c>
      <c r="D100" s="47">
        <v>232433.98</v>
      </c>
      <c r="E100" s="47">
        <v>0</v>
      </c>
      <c r="F100" s="47">
        <v>478352202.11000001</v>
      </c>
      <c r="G100" s="47">
        <v>478511738.43000001</v>
      </c>
      <c r="H100" s="47">
        <v>72897.66</v>
      </c>
      <c r="I100" s="47">
        <v>0</v>
      </c>
      <c r="J100" s="55">
        <f t="shared" si="3"/>
        <v>-159536.31999999285</v>
      </c>
      <c r="K100" s="52">
        <f t="shared" si="4"/>
        <v>72897.66</v>
      </c>
      <c r="L100" s="48" t="s">
        <v>18</v>
      </c>
      <c r="M100" s="48" t="str">
        <f t="shared" si="5"/>
        <v>DSFTotal Net Assets at the end of the period</v>
      </c>
    </row>
    <row r="101" spans="1:13">
      <c r="A101" s="45" t="s">
        <v>139</v>
      </c>
      <c r="B101" s="46" t="s">
        <v>682</v>
      </c>
      <c r="C101" s="46" t="s">
        <v>683</v>
      </c>
      <c r="D101" s="47">
        <v>0</v>
      </c>
      <c r="E101" s="47">
        <v>0</v>
      </c>
      <c r="F101" s="47">
        <v>0</v>
      </c>
      <c r="G101" s="47">
        <v>401836.99</v>
      </c>
      <c r="H101" s="47">
        <v>0</v>
      </c>
      <c r="I101" s="47">
        <v>401836.99</v>
      </c>
      <c r="J101" s="55">
        <f t="shared" si="3"/>
        <v>-401836.99</v>
      </c>
      <c r="K101" s="52">
        <f t="shared" si="4"/>
        <v>-401836.99</v>
      </c>
      <c r="L101" s="48" t="s">
        <v>18</v>
      </c>
      <c r="M101" s="48" t="str">
        <f t="shared" si="5"/>
        <v>DSFTotal Net Assets at the end of the period</v>
      </c>
    </row>
    <row r="102" spans="1:13">
      <c r="A102" s="45" t="s">
        <v>139</v>
      </c>
      <c r="B102" s="46" t="s">
        <v>684</v>
      </c>
      <c r="C102" s="46" t="s">
        <v>685</v>
      </c>
      <c r="D102" s="47">
        <v>0</v>
      </c>
      <c r="E102" s="47">
        <v>0</v>
      </c>
      <c r="F102" s="47">
        <v>2501860.79</v>
      </c>
      <c r="G102" s="47">
        <v>2501771.39</v>
      </c>
      <c r="H102" s="47">
        <v>89.4</v>
      </c>
      <c r="I102" s="47">
        <v>0</v>
      </c>
      <c r="J102" s="55">
        <f t="shared" si="3"/>
        <v>89.399999999906868</v>
      </c>
      <c r="K102" s="52">
        <f t="shared" si="4"/>
        <v>89.4</v>
      </c>
      <c r="L102" s="48" t="s">
        <v>18</v>
      </c>
      <c r="M102" s="48" t="str">
        <f t="shared" si="5"/>
        <v>DSFTotal Net Assets at the end of the period</v>
      </c>
    </row>
    <row r="103" spans="1:13">
      <c r="A103" s="45" t="s">
        <v>139</v>
      </c>
      <c r="B103" s="46" t="s">
        <v>157</v>
      </c>
      <c r="C103" s="46" t="s">
        <v>305</v>
      </c>
      <c r="D103" s="47">
        <v>10400867.68</v>
      </c>
      <c r="E103" s="47">
        <v>0</v>
      </c>
      <c r="F103" s="47">
        <v>426550129.82999998</v>
      </c>
      <c r="G103" s="47">
        <v>432117679.50999999</v>
      </c>
      <c r="H103" s="47">
        <v>4833318</v>
      </c>
      <c r="I103" s="47">
        <v>0</v>
      </c>
      <c r="J103" s="55">
        <f t="shared" si="3"/>
        <v>-5567549.6800000072</v>
      </c>
      <c r="K103" s="52">
        <f t="shared" si="4"/>
        <v>4833318</v>
      </c>
      <c r="L103" s="48" t="s">
        <v>18</v>
      </c>
      <c r="M103" s="48" t="str">
        <f t="shared" si="5"/>
        <v>DSFTotal Net Assets at the end of the period</v>
      </c>
    </row>
    <row r="104" spans="1:13">
      <c r="A104" s="45" t="s">
        <v>139</v>
      </c>
      <c r="B104" s="46" t="s">
        <v>160</v>
      </c>
      <c r="C104" s="46" t="s">
        <v>308</v>
      </c>
      <c r="D104" s="47">
        <v>8538919.7599999998</v>
      </c>
      <c r="E104" s="47">
        <v>0</v>
      </c>
      <c r="F104" s="47">
        <v>36210727.579999998</v>
      </c>
      <c r="G104" s="47">
        <v>44741675.039999999</v>
      </c>
      <c r="H104" s="47">
        <v>7972.3</v>
      </c>
      <c r="I104" s="47">
        <v>0</v>
      </c>
      <c r="J104" s="55">
        <f t="shared" si="3"/>
        <v>-8530947.4600000009</v>
      </c>
      <c r="K104" s="52">
        <f t="shared" si="4"/>
        <v>7972.3</v>
      </c>
      <c r="L104" s="48" t="s">
        <v>18</v>
      </c>
      <c r="M104" s="48" t="str">
        <f t="shared" si="5"/>
        <v>DSFTotal Net Assets at the end of the period</v>
      </c>
    </row>
    <row r="105" spans="1:13">
      <c r="A105" s="45" t="s">
        <v>139</v>
      </c>
      <c r="B105" s="46" t="s">
        <v>309</v>
      </c>
      <c r="C105" s="46" t="s">
        <v>310</v>
      </c>
      <c r="D105" s="47">
        <v>66727</v>
      </c>
      <c r="E105" s="47">
        <v>0</v>
      </c>
      <c r="F105" s="47">
        <v>885391.2</v>
      </c>
      <c r="G105" s="47">
        <v>940118.2</v>
      </c>
      <c r="H105" s="47">
        <v>12000</v>
      </c>
      <c r="I105" s="47">
        <v>0</v>
      </c>
      <c r="J105" s="55">
        <f t="shared" si="3"/>
        <v>-54727</v>
      </c>
      <c r="K105" s="52">
        <f t="shared" si="4"/>
        <v>12000</v>
      </c>
      <c r="L105" s="48" t="s">
        <v>18</v>
      </c>
      <c r="M105" s="48" t="str">
        <f t="shared" si="5"/>
        <v>DSFTotal Net Assets at the end of the period</v>
      </c>
    </row>
    <row r="106" spans="1:13" ht="22.5">
      <c r="A106" s="45" t="s">
        <v>139</v>
      </c>
      <c r="B106" s="46" t="s">
        <v>418</v>
      </c>
      <c r="C106" s="46" t="s">
        <v>419</v>
      </c>
      <c r="D106" s="47">
        <v>0</v>
      </c>
      <c r="E106" s="47">
        <v>13.65</v>
      </c>
      <c r="F106" s="47">
        <v>13.65</v>
      </c>
      <c r="G106" s="47">
        <v>0</v>
      </c>
      <c r="H106" s="47">
        <v>0</v>
      </c>
      <c r="I106" s="47">
        <v>0</v>
      </c>
      <c r="J106" s="55">
        <f t="shared" si="3"/>
        <v>13.65</v>
      </c>
      <c r="K106" s="52">
        <f t="shared" si="4"/>
        <v>0</v>
      </c>
      <c r="L106" s="48" t="s">
        <v>18</v>
      </c>
      <c r="M106" s="48" t="str">
        <f t="shared" si="5"/>
        <v>DSFTotal Net Assets at the end of the period</v>
      </c>
    </row>
    <row r="107" spans="1:13">
      <c r="A107" s="45" t="s">
        <v>139</v>
      </c>
      <c r="B107" s="46" t="s">
        <v>420</v>
      </c>
      <c r="C107" s="46" t="s">
        <v>421</v>
      </c>
      <c r="D107" s="47">
        <v>2.79</v>
      </c>
      <c r="E107" s="47">
        <v>0</v>
      </c>
      <c r="F107" s="47">
        <v>0</v>
      </c>
      <c r="G107" s="47">
        <v>2.79</v>
      </c>
      <c r="H107" s="47">
        <v>0</v>
      </c>
      <c r="I107" s="47">
        <v>0</v>
      </c>
      <c r="J107" s="55">
        <f t="shared" si="3"/>
        <v>-2.79</v>
      </c>
      <c r="K107" s="52">
        <f t="shared" si="4"/>
        <v>0</v>
      </c>
      <c r="L107" s="48" t="s">
        <v>18</v>
      </c>
      <c r="M107" s="48" t="str">
        <f t="shared" si="5"/>
        <v>DSFTotal Net Assets at the end of the period</v>
      </c>
    </row>
    <row r="108" spans="1:13">
      <c r="A108" s="45" t="s">
        <v>139</v>
      </c>
      <c r="B108" s="46" t="s">
        <v>439</v>
      </c>
      <c r="C108" s="46" t="s">
        <v>440</v>
      </c>
      <c r="D108" s="47">
        <v>0</v>
      </c>
      <c r="E108" s="47">
        <v>0</v>
      </c>
      <c r="F108" s="47">
        <v>62220.85</v>
      </c>
      <c r="G108" s="47">
        <v>62220.85</v>
      </c>
      <c r="H108" s="47">
        <v>0</v>
      </c>
      <c r="I108" s="47">
        <v>0</v>
      </c>
      <c r="J108" s="55">
        <f t="shared" si="3"/>
        <v>0</v>
      </c>
      <c r="K108" s="52">
        <f t="shared" si="4"/>
        <v>0</v>
      </c>
      <c r="L108" s="48" t="s">
        <v>18</v>
      </c>
      <c r="M108" s="48" t="str">
        <f t="shared" si="5"/>
        <v>DSFTotal Net Assets at the end of the period</v>
      </c>
    </row>
    <row r="109" spans="1:13">
      <c r="A109" s="45" t="s">
        <v>139</v>
      </c>
      <c r="B109" s="46" t="s">
        <v>253</v>
      </c>
      <c r="C109" s="46" t="s">
        <v>686</v>
      </c>
      <c r="D109" s="47">
        <v>0</v>
      </c>
      <c r="E109" s="47">
        <v>0</v>
      </c>
      <c r="F109" s="47">
        <v>10883372.800000001</v>
      </c>
      <c r="G109" s="47">
        <v>10883372.800000001</v>
      </c>
      <c r="H109" s="47">
        <v>0</v>
      </c>
      <c r="I109" s="47">
        <v>0</v>
      </c>
      <c r="J109" s="55">
        <f t="shared" si="3"/>
        <v>0</v>
      </c>
      <c r="K109" s="52">
        <f t="shared" si="4"/>
        <v>0</v>
      </c>
      <c r="L109" s="48" t="s">
        <v>18</v>
      </c>
      <c r="M109" s="48" t="str">
        <f t="shared" si="5"/>
        <v>DSFTotal Net Assets at the end of the period</v>
      </c>
    </row>
    <row r="110" spans="1:13">
      <c r="A110" s="45" t="s">
        <v>139</v>
      </c>
      <c r="B110" s="46" t="s">
        <v>313</v>
      </c>
      <c r="C110" s="46" t="s">
        <v>314</v>
      </c>
      <c r="D110" s="47">
        <v>514.71</v>
      </c>
      <c r="E110" s="47">
        <v>0</v>
      </c>
      <c r="F110" s="47">
        <v>149607.19</v>
      </c>
      <c r="G110" s="47">
        <v>29589.17</v>
      </c>
      <c r="H110" s="47">
        <v>120532.73</v>
      </c>
      <c r="I110" s="47">
        <v>0</v>
      </c>
      <c r="J110" s="55">
        <f t="shared" si="3"/>
        <v>120018.02</v>
      </c>
      <c r="K110" s="52">
        <f t="shared" si="4"/>
        <v>120532.73</v>
      </c>
      <c r="L110" s="48" t="s">
        <v>18</v>
      </c>
      <c r="M110" s="48" t="str">
        <f t="shared" si="5"/>
        <v>DSFTotal Net Assets at the end of the period</v>
      </c>
    </row>
    <row r="111" spans="1:13">
      <c r="A111" s="45" t="s">
        <v>139</v>
      </c>
      <c r="B111" s="46" t="s">
        <v>422</v>
      </c>
      <c r="C111" s="46" t="s">
        <v>423</v>
      </c>
      <c r="D111" s="47">
        <v>15468.13</v>
      </c>
      <c r="E111" s="47">
        <v>0</v>
      </c>
      <c r="F111" s="47">
        <v>0</v>
      </c>
      <c r="G111" s="47">
        <v>0</v>
      </c>
      <c r="H111" s="47">
        <v>15468.13</v>
      </c>
      <c r="I111" s="47">
        <v>0</v>
      </c>
      <c r="J111" s="55">
        <f t="shared" si="3"/>
        <v>0</v>
      </c>
      <c r="K111" s="52">
        <f t="shared" si="4"/>
        <v>15468.13</v>
      </c>
      <c r="L111" s="48" t="s">
        <v>18</v>
      </c>
      <c r="M111" s="48" t="str">
        <f t="shared" si="5"/>
        <v>DSFTotal Net Assets at the end of the period</v>
      </c>
    </row>
    <row r="112" spans="1:13">
      <c r="A112" s="45" t="s">
        <v>139</v>
      </c>
      <c r="B112" s="46" t="s">
        <v>315</v>
      </c>
      <c r="C112" s="46" t="s">
        <v>316</v>
      </c>
      <c r="D112" s="47">
        <v>0</v>
      </c>
      <c r="E112" s="47">
        <v>0.45</v>
      </c>
      <c r="F112" s="47">
        <v>16400000.449999999</v>
      </c>
      <c r="G112" s="47">
        <v>16400000</v>
      </c>
      <c r="H112" s="47">
        <v>0</v>
      </c>
      <c r="I112" s="47">
        <v>0</v>
      </c>
      <c r="J112" s="55">
        <f t="shared" si="3"/>
        <v>0.44999999925494194</v>
      </c>
      <c r="K112" s="52">
        <f t="shared" si="4"/>
        <v>0</v>
      </c>
      <c r="L112" s="48" t="s">
        <v>18</v>
      </c>
      <c r="M112" s="48" t="str">
        <f t="shared" si="5"/>
        <v>DSFTotal Net Assets at the end of the period</v>
      </c>
    </row>
    <row r="113" spans="1:13">
      <c r="A113" s="45" t="s">
        <v>139</v>
      </c>
      <c r="B113" s="46" t="s">
        <v>477</v>
      </c>
      <c r="C113" s="46" t="s">
        <v>478</v>
      </c>
      <c r="D113" s="47">
        <v>0</v>
      </c>
      <c r="E113" s="47">
        <v>0</v>
      </c>
      <c r="F113" s="47">
        <v>21908.5</v>
      </c>
      <c r="G113" s="47">
        <v>10954.25</v>
      </c>
      <c r="H113" s="47">
        <v>10954.25</v>
      </c>
      <c r="I113" s="47">
        <v>0</v>
      </c>
      <c r="J113" s="55">
        <f t="shared" si="3"/>
        <v>10954.25</v>
      </c>
      <c r="K113" s="52">
        <f t="shared" si="4"/>
        <v>10954.25</v>
      </c>
      <c r="L113" s="48" t="s">
        <v>18</v>
      </c>
      <c r="M113" s="48" t="str">
        <f t="shared" si="5"/>
        <v>DSFTotal Net Assets at the end of the period</v>
      </c>
    </row>
    <row r="114" spans="1:13">
      <c r="A114" s="45" t="s">
        <v>139</v>
      </c>
      <c r="B114" s="46" t="s">
        <v>689</v>
      </c>
      <c r="C114" s="46" t="s">
        <v>690</v>
      </c>
      <c r="D114" s="47">
        <v>0</v>
      </c>
      <c r="E114" s="47">
        <v>0</v>
      </c>
      <c r="F114" s="47">
        <v>10399049.449999999</v>
      </c>
      <c r="G114" s="47">
        <v>10399049.449999999</v>
      </c>
      <c r="H114" s="47">
        <v>0</v>
      </c>
      <c r="I114" s="47">
        <v>0</v>
      </c>
      <c r="J114" s="55">
        <f t="shared" si="3"/>
        <v>0</v>
      </c>
      <c r="K114" s="52">
        <f t="shared" si="4"/>
        <v>0</v>
      </c>
      <c r="L114" s="48" t="s">
        <v>18</v>
      </c>
      <c r="M114" s="48" t="str">
        <f t="shared" si="5"/>
        <v>DSFTotal Net Assets at the end of the period</v>
      </c>
    </row>
    <row r="115" spans="1:13">
      <c r="A115" s="45" t="s">
        <v>139</v>
      </c>
      <c r="B115" s="46" t="s">
        <v>167</v>
      </c>
      <c r="C115" s="46" t="s">
        <v>424</v>
      </c>
      <c r="D115" s="47">
        <v>0</v>
      </c>
      <c r="E115" s="47">
        <v>2931328.05</v>
      </c>
      <c r="F115" s="47">
        <v>442718463.43000001</v>
      </c>
      <c r="G115" s="47">
        <v>443059874.06</v>
      </c>
      <c r="H115" s="47">
        <v>0</v>
      </c>
      <c r="I115" s="47">
        <v>3272738.68</v>
      </c>
      <c r="J115" s="55">
        <f t="shared" si="3"/>
        <v>-341410.62999999523</v>
      </c>
      <c r="K115" s="52">
        <f t="shared" si="4"/>
        <v>-3272738.68</v>
      </c>
      <c r="L115" s="48" t="s">
        <v>18</v>
      </c>
      <c r="M115" s="48" t="str">
        <f t="shared" si="5"/>
        <v>DSFTotal Net Assets at the end of the period</v>
      </c>
    </row>
    <row r="116" spans="1:13">
      <c r="A116" s="45" t="s">
        <v>139</v>
      </c>
      <c r="B116" s="46" t="s">
        <v>168</v>
      </c>
      <c r="C116" s="46" t="s">
        <v>317</v>
      </c>
      <c r="D116" s="47">
        <v>0</v>
      </c>
      <c r="E116" s="47">
        <v>1823018.82</v>
      </c>
      <c r="F116" s="47">
        <v>33444159.550000001</v>
      </c>
      <c r="G116" s="47">
        <v>31693904.469999999</v>
      </c>
      <c r="H116" s="47">
        <v>0</v>
      </c>
      <c r="I116" s="47">
        <v>72763.740000000005</v>
      </c>
      <c r="J116" s="55">
        <f t="shared" si="3"/>
        <v>1750255.0800000019</v>
      </c>
      <c r="K116" s="52">
        <f t="shared" si="4"/>
        <v>-72763.740000000005</v>
      </c>
      <c r="L116" s="48" t="s">
        <v>18</v>
      </c>
      <c r="M116" s="48" t="str">
        <f t="shared" si="5"/>
        <v>DSFTotal Net Assets at the end of the period</v>
      </c>
    </row>
    <row r="117" spans="1:13">
      <c r="A117" s="45" t="s">
        <v>139</v>
      </c>
      <c r="B117" s="46" t="s">
        <v>322</v>
      </c>
      <c r="C117" s="46" t="s">
        <v>323</v>
      </c>
      <c r="D117" s="47">
        <v>0.25</v>
      </c>
      <c r="E117" s="47">
        <v>0</v>
      </c>
      <c r="F117" s="47">
        <v>0</v>
      </c>
      <c r="G117" s="47">
        <v>0.25</v>
      </c>
      <c r="H117" s="47">
        <v>0</v>
      </c>
      <c r="I117" s="47">
        <v>0</v>
      </c>
      <c r="J117" s="55">
        <f t="shared" si="3"/>
        <v>-0.25</v>
      </c>
      <c r="K117" s="52">
        <f t="shared" si="4"/>
        <v>0</v>
      </c>
      <c r="L117" s="48" t="s">
        <v>18</v>
      </c>
      <c r="M117" s="48" t="str">
        <f t="shared" si="5"/>
        <v>DSFTotal Net Assets at the end of the period</v>
      </c>
    </row>
    <row r="118" spans="1:13">
      <c r="A118" s="45" t="s">
        <v>139</v>
      </c>
      <c r="B118" s="46" t="s">
        <v>324</v>
      </c>
      <c r="C118" s="46" t="s">
        <v>325</v>
      </c>
      <c r="D118" s="47">
        <v>0</v>
      </c>
      <c r="E118" s="47">
        <v>321834.23</v>
      </c>
      <c r="F118" s="47">
        <v>530785.48</v>
      </c>
      <c r="G118" s="47">
        <v>208951.25</v>
      </c>
      <c r="H118" s="47">
        <v>0</v>
      </c>
      <c r="I118" s="47">
        <v>0</v>
      </c>
      <c r="J118" s="55">
        <f t="shared" si="3"/>
        <v>321834.23</v>
      </c>
      <c r="K118" s="52">
        <f t="shared" si="4"/>
        <v>0</v>
      </c>
      <c r="L118" s="48" t="s">
        <v>18</v>
      </c>
      <c r="M118" s="48" t="str">
        <f t="shared" si="5"/>
        <v>DSFTotal Net Assets at the end of the period</v>
      </c>
    </row>
    <row r="119" spans="1:13">
      <c r="A119" s="45" t="s">
        <v>139</v>
      </c>
      <c r="B119" s="46" t="s">
        <v>328</v>
      </c>
      <c r="C119" s="46" t="s">
        <v>329</v>
      </c>
      <c r="D119" s="47">
        <v>0</v>
      </c>
      <c r="E119" s="47">
        <v>92583</v>
      </c>
      <c r="F119" s="47">
        <v>0</v>
      </c>
      <c r="G119" s="47">
        <v>0</v>
      </c>
      <c r="H119" s="47">
        <v>0</v>
      </c>
      <c r="I119" s="47">
        <v>92583</v>
      </c>
      <c r="J119" s="55">
        <f t="shared" si="3"/>
        <v>0</v>
      </c>
      <c r="K119" s="52">
        <f t="shared" si="4"/>
        <v>-92583</v>
      </c>
      <c r="L119" s="48" t="s">
        <v>18</v>
      </c>
      <c r="M119" s="48" t="str">
        <f t="shared" si="5"/>
        <v>DSFTotal Net Assets at the end of the period</v>
      </c>
    </row>
    <row r="120" spans="1:13">
      <c r="A120" s="45" t="s">
        <v>139</v>
      </c>
      <c r="B120" s="46" t="s">
        <v>330</v>
      </c>
      <c r="C120" s="46" t="s">
        <v>331</v>
      </c>
      <c r="D120" s="47">
        <v>0</v>
      </c>
      <c r="E120" s="47">
        <v>18630.91</v>
      </c>
      <c r="F120" s="47">
        <v>29962.58</v>
      </c>
      <c r="G120" s="47">
        <v>0</v>
      </c>
      <c r="H120" s="47">
        <v>11331.67</v>
      </c>
      <c r="I120" s="47">
        <v>0</v>
      </c>
      <c r="J120" s="55">
        <f t="shared" si="3"/>
        <v>29962.58</v>
      </c>
      <c r="K120" s="52">
        <f t="shared" si="4"/>
        <v>11331.67</v>
      </c>
      <c r="L120" s="48" t="s">
        <v>18</v>
      </c>
      <c r="M120" s="48" t="str">
        <f t="shared" si="5"/>
        <v>DSFTotal Net Assets at the end of the period</v>
      </c>
    </row>
    <row r="121" spans="1:13">
      <c r="A121" s="45" t="s">
        <v>139</v>
      </c>
      <c r="B121" s="46" t="s">
        <v>332</v>
      </c>
      <c r="C121" s="46" t="s">
        <v>333</v>
      </c>
      <c r="D121" s="47">
        <v>0</v>
      </c>
      <c r="E121" s="47">
        <v>45272</v>
      </c>
      <c r="F121" s="47">
        <v>289987.71000000002</v>
      </c>
      <c r="G121" s="47">
        <v>294731.71000000002</v>
      </c>
      <c r="H121" s="47">
        <v>0</v>
      </c>
      <c r="I121" s="47">
        <v>50016</v>
      </c>
      <c r="J121" s="55">
        <f t="shared" si="3"/>
        <v>-4744</v>
      </c>
      <c r="K121" s="52">
        <f t="shared" si="4"/>
        <v>-50016</v>
      </c>
      <c r="L121" s="48" t="s">
        <v>18</v>
      </c>
      <c r="M121" s="48" t="str">
        <f t="shared" si="5"/>
        <v>DSFTotal Net Assets at the end of the period</v>
      </c>
    </row>
    <row r="122" spans="1:13">
      <c r="A122" s="45" t="s">
        <v>139</v>
      </c>
      <c r="B122" s="46" t="s">
        <v>334</v>
      </c>
      <c r="C122" s="46" t="s">
        <v>335</v>
      </c>
      <c r="D122" s="47">
        <v>0</v>
      </c>
      <c r="E122" s="47">
        <v>146.79</v>
      </c>
      <c r="F122" s="47">
        <v>0</v>
      </c>
      <c r="G122" s="47">
        <v>0</v>
      </c>
      <c r="H122" s="47">
        <v>0</v>
      </c>
      <c r="I122" s="47">
        <v>146.79</v>
      </c>
      <c r="J122" s="55">
        <f t="shared" si="3"/>
        <v>0</v>
      </c>
      <c r="K122" s="52">
        <f t="shared" si="4"/>
        <v>-146.79</v>
      </c>
      <c r="L122" s="48" t="s">
        <v>18</v>
      </c>
      <c r="M122" s="48" t="str">
        <f t="shared" si="5"/>
        <v>DSFTotal Net Assets at the end of the period</v>
      </c>
    </row>
    <row r="123" spans="1:13">
      <c r="A123" s="45" t="s">
        <v>139</v>
      </c>
      <c r="B123" s="46" t="s">
        <v>169</v>
      </c>
      <c r="C123" s="46" t="s">
        <v>336</v>
      </c>
      <c r="D123" s="47">
        <v>0</v>
      </c>
      <c r="E123" s="47">
        <v>295603.64</v>
      </c>
      <c r="F123" s="47">
        <v>2025531.61</v>
      </c>
      <c r="G123" s="47">
        <v>1998381.09</v>
      </c>
      <c r="H123" s="47">
        <v>0</v>
      </c>
      <c r="I123" s="47">
        <v>268453.12</v>
      </c>
      <c r="J123" s="55">
        <f t="shared" si="3"/>
        <v>27150.520000000019</v>
      </c>
      <c r="K123" s="52">
        <f t="shared" si="4"/>
        <v>-268453.12</v>
      </c>
      <c r="L123" s="48" t="s">
        <v>18</v>
      </c>
      <c r="M123" s="48" t="str">
        <f t="shared" si="5"/>
        <v>DSFTotal Net Assets at the end of the period</v>
      </c>
    </row>
    <row r="124" spans="1:13">
      <c r="A124" s="45" t="s">
        <v>139</v>
      </c>
      <c r="B124" s="46" t="s">
        <v>222</v>
      </c>
      <c r="C124" s="46" t="s">
        <v>337</v>
      </c>
      <c r="D124" s="47">
        <v>0</v>
      </c>
      <c r="E124" s="47">
        <v>1413.94</v>
      </c>
      <c r="F124" s="47">
        <v>12643.3</v>
      </c>
      <c r="G124" s="47">
        <v>14901.95</v>
      </c>
      <c r="H124" s="47">
        <v>0</v>
      </c>
      <c r="I124" s="47">
        <v>3672.59</v>
      </c>
      <c r="J124" s="55">
        <f t="shared" si="3"/>
        <v>-2258.6500000000015</v>
      </c>
      <c r="K124" s="52">
        <f t="shared" si="4"/>
        <v>-3672.59</v>
      </c>
      <c r="L124" s="48" t="s">
        <v>18</v>
      </c>
      <c r="M124" s="48" t="str">
        <f t="shared" si="5"/>
        <v>DSFTotal Net Assets at the end of the period</v>
      </c>
    </row>
    <row r="125" spans="1:13">
      <c r="A125" s="45" t="s">
        <v>139</v>
      </c>
      <c r="B125" s="46" t="s">
        <v>171</v>
      </c>
      <c r="C125" s="46" t="s">
        <v>338</v>
      </c>
      <c r="D125" s="47">
        <v>0</v>
      </c>
      <c r="E125" s="47">
        <v>54537</v>
      </c>
      <c r="F125" s="47">
        <v>132813</v>
      </c>
      <c r="G125" s="47">
        <v>86005</v>
      </c>
      <c r="H125" s="47">
        <v>0</v>
      </c>
      <c r="I125" s="47">
        <v>7729</v>
      </c>
      <c r="J125" s="55">
        <f t="shared" si="3"/>
        <v>46808</v>
      </c>
      <c r="K125" s="52">
        <f t="shared" si="4"/>
        <v>-7729</v>
      </c>
      <c r="L125" s="48" t="s">
        <v>18</v>
      </c>
      <c r="M125" s="48" t="str">
        <f t="shared" si="5"/>
        <v>DSFTotal Net Assets at the end of the period</v>
      </c>
    </row>
    <row r="126" spans="1:13">
      <c r="A126" s="45" t="s">
        <v>139</v>
      </c>
      <c r="B126" s="46" t="s">
        <v>172</v>
      </c>
      <c r="C126" s="46" t="s">
        <v>339</v>
      </c>
      <c r="D126" s="47">
        <v>980797.46</v>
      </c>
      <c r="E126" s="47">
        <v>0</v>
      </c>
      <c r="F126" s="47">
        <v>3230463.67</v>
      </c>
      <c r="G126" s="47">
        <v>2249631.7999999998</v>
      </c>
      <c r="H126" s="47">
        <v>1961629.33</v>
      </c>
      <c r="I126" s="47">
        <v>0</v>
      </c>
      <c r="J126" s="55">
        <f t="shared" si="3"/>
        <v>980831.87000000011</v>
      </c>
      <c r="K126" s="52">
        <f t="shared" si="4"/>
        <v>1961629.33</v>
      </c>
      <c r="L126" s="48" t="s">
        <v>18</v>
      </c>
      <c r="M126" s="48" t="str">
        <f t="shared" si="5"/>
        <v>DSFTotal Net Assets at the end of the period</v>
      </c>
    </row>
    <row r="127" spans="1:13">
      <c r="A127" s="45" t="s">
        <v>139</v>
      </c>
      <c r="B127" s="46" t="s">
        <v>173</v>
      </c>
      <c r="C127" s="46" t="s">
        <v>340</v>
      </c>
      <c r="D127" s="47">
        <v>0.1</v>
      </c>
      <c r="E127" s="47">
        <v>0</v>
      </c>
      <c r="F127" s="47">
        <v>1388</v>
      </c>
      <c r="G127" s="47">
        <v>1388.1</v>
      </c>
      <c r="H127" s="47">
        <v>0</v>
      </c>
      <c r="I127" s="47">
        <v>0</v>
      </c>
      <c r="J127" s="55">
        <f t="shared" si="3"/>
        <v>-9.9999999999909051E-2</v>
      </c>
      <c r="K127" s="52">
        <f t="shared" si="4"/>
        <v>0</v>
      </c>
      <c r="L127" s="48" t="s">
        <v>18</v>
      </c>
      <c r="M127" s="48" t="str">
        <f t="shared" si="5"/>
        <v>DSFTotal Net Assets at the end of the period</v>
      </c>
    </row>
    <row r="128" spans="1:13">
      <c r="A128" s="45" t="s">
        <v>139</v>
      </c>
      <c r="B128" s="46" t="s">
        <v>174</v>
      </c>
      <c r="C128" s="46" t="s">
        <v>341</v>
      </c>
      <c r="D128" s="47">
        <v>0</v>
      </c>
      <c r="E128" s="47">
        <v>4515.9799999999996</v>
      </c>
      <c r="F128" s="47">
        <v>127007.71</v>
      </c>
      <c r="G128" s="47">
        <v>122491.73</v>
      </c>
      <c r="H128" s="47">
        <v>0</v>
      </c>
      <c r="I128" s="47">
        <v>0</v>
      </c>
      <c r="J128" s="55">
        <f t="shared" si="3"/>
        <v>4515.9800000000105</v>
      </c>
      <c r="K128" s="52">
        <f t="shared" si="4"/>
        <v>0</v>
      </c>
      <c r="L128" s="48" t="s">
        <v>18</v>
      </c>
      <c r="M128" s="48" t="str">
        <f t="shared" si="5"/>
        <v>DSFTotal Net Assets at the end of the period</v>
      </c>
    </row>
    <row r="129" spans="1:13">
      <c r="A129" s="45" t="s">
        <v>139</v>
      </c>
      <c r="B129" s="46" t="s">
        <v>183</v>
      </c>
      <c r="C129" s="46" t="s">
        <v>342</v>
      </c>
      <c r="D129" s="47">
        <v>10999.98</v>
      </c>
      <c r="E129" s="47">
        <v>0</v>
      </c>
      <c r="F129" s="47">
        <v>30692688.989999998</v>
      </c>
      <c r="G129" s="47">
        <v>30703688.859999999</v>
      </c>
      <c r="H129" s="47">
        <v>0.11</v>
      </c>
      <c r="I129" s="47">
        <v>0</v>
      </c>
      <c r="J129" s="55">
        <f t="shared" si="3"/>
        <v>-10999.870000001043</v>
      </c>
      <c r="K129" s="52">
        <f t="shared" si="4"/>
        <v>0.11</v>
      </c>
      <c r="L129" s="48" t="s">
        <v>18</v>
      </c>
      <c r="M129" s="48" t="str">
        <f t="shared" si="5"/>
        <v>DSFTotal Net Assets at the end of the period</v>
      </c>
    </row>
    <row r="130" spans="1:13">
      <c r="A130" s="45" t="s">
        <v>139</v>
      </c>
      <c r="B130" s="46" t="s">
        <v>184</v>
      </c>
      <c r="C130" s="46" t="s">
        <v>343</v>
      </c>
      <c r="D130" s="47">
        <v>0</v>
      </c>
      <c r="E130" s="47">
        <v>62696.11</v>
      </c>
      <c r="F130" s="47">
        <v>3145867.75</v>
      </c>
      <c r="G130" s="47">
        <v>3083171.63</v>
      </c>
      <c r="H130" s="47">
        <v>0.01</v>
      </c>
      <c r="I130" s="47">
        <v>0</v>
      </c>
      <c r="J130" s="55">
        <f t="shared" si="3"/>
        <v>62696.120000000112</v>
      </c>
      <c r="K130" s="52">
        <f t="shared" si="4"/>
        <v>0.01</v>
      </c>
      <c r="L130" s="48" t="s">
        <v>18</v>
      </c>
      <c r="M130" s="48" t="str">
        <f t="shared" si="5"/>
        <v>DSFTotal Net Assets at the end of the period</v>
      </c>
    </row>
    <row r="131" spans="1:13">
      <c r="A131" s="45" t="s">
        <v>139</v>
      </c>
      <c r="B131" s="46" t="s">
        <v>344</v>
      </c>
      <c r="C131" s="46" t="s">
        <v>345</v>
      </c>
      <c r="D131" s="47">
        <v>0</v>
      </c>
      <c r="E131" s="47">
        <v>21751551.82</v>
      </c>
      <c r="F131" s="47">
        <v>28755194.629999999</v>
      </c>
      <c r="G131" s="47">
        <v>32123398.760000002</v>
      </c>
      <c r="H131" s="47">
        <v>0</v>
      </c>
      <c r="I131" s="47">
        <v>25119755.949999999</v>
      </c>
      <c r="J131" s="55">
        <f t="shared" ref="J131:J194" si="6">+F131-G131</f>
        <v>-3368204.1300000027</v>
      </c>
      <c r="K131" s="52">
        <f t="shared" ref="K131:K194" si="7">H131-I131</f>
        <v>-25119755.949999999</v>
      </c>
      <c r="L131" s="48" t="s">
        <v>15</v>
      </c>
      <c r="M131" s="48" t="str">
        <f t="shared" ref="M131:M194" si="8">A131&amp;L131</f>
        <v>DSFUnit Capital at the end of the period</v>
      </c>
    </row>
    <row r="132" spans="1:13">
      <c r="A132" s="45" t="s">
        <v>139</v>
      </c>
      <c r="B132" s="46" t="s">
        <v>346</v>
      </c>
      <c r="C132" s="46" t="s">
        <v>347</v>
      </c>
      <c r="D132" s="47">
        <v>0</v>
      </c>
      <c r="E132" s="47">
        <v>146171306.44999999</v>
      </c>
      <c r="F132" s="47">
        <v>37721277.32</v>
      </c>
      <c r="G132" s="47">
        <v>52434245.490000002</v>
      </c>
      <c r="H132" s="47">
        <v>0</v>
      </c>
      <c r="I132" s="47">
        <v>160884274.62</v>
      </c>
      <c r="J132" s="55">
        <f t="shared" si="6"/>
        <v>-14712968.170000002</v>
      </c>
      <c r="K132" s="52">
        <f t="shared" si="7"/>
        <v>-160884274.62</v>
      </c>
      <c r="L132" s="48" t="s">
        <v>15</v>
      </c>
      <c r="M132" s="48" t="str">
        <f t="shared" si="8"/>
        <v>DSFUnit Capital at the end of the period</v>
      </c>
    </row>
    <row r="133" spans="1:13">
      <c r="A133" s="45" t="s">
        <v>139</v>
      </c>
      <c r="B133" s="46" t="s">
        <v>348</v>
      </c>
      <c r="C133" s="46" t="s">
        <v>349</v>
      </c>
      <c r="D133" s="47">
        <v>0</v>
      </c>
      <c r="E133" s="47">
        <v>12341420.279999999</v>
      </c>
      <c r="F133" s="47">
        <v>8279701.5700000003</v>
      </c>
      <c r="G133" s="47">
        <v>10607055.26</v>
      </c>
      <c r="H133" s="47">
        <v>0</v>
      </c>
      <c r="I133" s="47">
        <v>14668773.970000001</v>
      </c>
      <c r="J133" s="55">
        <f t="shared" si="6"/>
        <v>-2327353.6899999995</v>
      </c>
      <c r="K133" s="52">
        <f t="shared" si="7"/>
        <v>-14668773.970000001</v>
      </c>
      <c r="L133" s="48" t="s">
        <v>141</v>
      </c>
      <c r="M133" s="48" t="str">
        <f t="shared" si="8"/>
        <v>DSFDummy</v>
      </c>
    </row>
    <row r="134" spans="1:13">
      <c r="A134" s="45" t="s">
        <v>139</v>
      </c>
      <c r="B134" s="46" t="s">
        <v>350</v>
      </c>
      <c r="C134" s="46" t="s">
        <v>351</v>
      </c>
      <c r="D134" s="47">
        <v>0</v>
      </c>
      <c r="E134" s="47">
        <v>30344366.030000001</v>
      </c>
      <c r="F134" s="47">
        <v>7705477.8300000001</v>
      </c>
      <c r="G134" s="47">
        <v>18439632.789999999</v>
      </c>
      <c r="H134" s="47">
        <v>0</v>
      </c>
      <c r="I134" s="47">
        <v>41078520.990000002</v>
      </c>
      <c r="J134" s="55">
        <f t="shared" si="6"/>
        <v>-10734154.959999999</v>
      </c>
      <c r="K134" s="52">
        <f t="shared" si="7"/>
        <v>-41078520.990000002</v>
      </c>
      <c r="L134" s="48" t="s">
        <v>141</v>
      </c>
      <c r="M134" s="48" t="str">
        <f t="shared" si="8"/>
        <v>DSFDummy</v>
      </c>
    </row>
    <row r="135" spans="1:13">
      <c r="A135" s="45" t="s">
        <v>139</v>
      </c>
      <c r="B135" s="46" t="s">
        <v>352</v>
      </c>
      <c r="C135" s="46" t="s">
        <v>353</v>
      </c>
      <c r="D135" s="47">
        <v>0</v>
      </c>
      <c r="E135" s="47">
        <v>142664.78</v>
      </c>
      <c r="F135" s="47">
        <v>0</v>
      </c>
      <c r="G135" s="47">
        <v>0</v>
      </c>
      <c r="H135" s="47">
        <v>0</v>
      </c>
      <c r="I135" s="47">
        <v>142664.78</v>
      </c>
      <c r="J135" s="55">
        <f t="shared" si="6"/>
        <v>0</v>
      </c>
      <c r="K135" s="52">
        <f t="shared" si="7"/>
        <v>-142664.78</v>
      </c>
      <c r="L135" s="48" t="s">
        <v>141</v>
      </c>
      <c r="M135" s="48" t="str">
        <f t="shared" si="8"/>
        <v>DSFDummy</v>
      </c>
    </row>
    <row r="136" spans="1:13">
      <c r="A136" s="45" t="s">
        <v>139</v>
      </c>
      <c r="B136" s="46" t="s">
        <v>354</v>
      </c>
      <c r="C136" s="46" t="s">
        <v>355</v>
      </c>
      <c r="D136" s="47">
        <v>0</v>
      </c>
      <c r="E136" s="47">
        <v>106644772.48999999</v>
      </c>
      <c r="F136" s="47">
        <v>0</v>
      </c>
      <c r="G136" s="47">
        <v>0</v>
      </c>
      <c r="H136" s="47">
        <v>0</v>
      </c>
      <c r="I136" s="47">
        <v>106644772.48999999</v>
      </c>
      <c r="J136" s="55">
        <f t="shared" si="6"/>
        <v>0</v>
      </c>
      <c r="K136" s="52">
        <f t="shared" si="7"/>
        <v>-106644772.48999999</v>
      </c>
      <c r="L136" s="48" t="s">
        <v>141</v>
      </c>
      <c r="M136" s="48" t="str">
        <f t="shared" si="8"/>
        <v>DSFDummy</v>
      </c>
    </row>
    <row r="137" spans="1:13">
      <c r="A137" s="45" t="s">
        <v>139</v>
      </c>
      <c r="B137" s="46" t="s">
        <v>188</v>
      </c>
      <c r="C137" s="46" t="s">
        <v>356</v>
      </c>
      <c r="D137" s="47">
        <v>111204594.81</v>
      </c>
      <c r="E137" s="47">
        <v>0</v>
      </c>
      <c r="F137" s="47">
        <v>0</v>
      </c>
      <c r="G137" s="47">
        <v>0</v>
      </c>
      <c r="H137" s="47">
        <v>111204594.81</v>
      </c>
      <c r="I137" s="47">
        <v>0</v>
      </c>
      <c r="J137" s="55">
        <f t="shared" si="6"/>
        <v>0</v>
      </c>
      <c r="K137" s="52">
        <f t="shared" si="7"/>
        <v>111204594.81</v>
      </c>
      <c r="L137" s="48" t="s">
        <v>141</v>
      </c>
      <c r="M137" s="48" t="str">
        <f t="shared" si="8"/>
        <v>DSFDummy</v>
      </c>
    </row>
    <row r="138" spans="1:13">
      <c r="A138" s="45" t="s">
        <v>139</v>
      </c>
      <c r="B138" s="46" t="s">
        <v>357</v>
      </c>
      <c r="C138" s="46" t="s">
        <v>358</v>
      </c>
      <c r="D138" s="47">
        <v>0</v>
      </c>
      <c r="E138" s="47">
        <v>30879269.050000001</v>
      </c>
      <c r="F138" s="47">
        <v>7366456640.5500002</v>
      </c>
      <c r="G138" s="47">
        <v>7317842854.5200005</v>
      </c>
      <c r="H138" s="47">
        <v>17734516.98</v>
      </c>
      <c r="I138" s="47">
        <v>0</v>
      </c>
      <c r="J138" s="55">
        <f t="shared" si="6"/>
        <v>48613786.029999733</v>
      </c>
      <c r="K138" s="52">
        <f t="shared" si="7"/>
        <v>17734516.98</v>
      </c>
      <c r="L138" s="48" t="s">
        <v>141</v>
      </c>
      <c r="M138" s="48" t="str">
        <f t="shared" si="8"/>
        <v>DSFDummy</v>
      </c>
    </row>
    <row r="139" spans="1:13">
      <c r="A139" s="45" t="s">
        <v>139</v>
      </c>
      <c r="B139" s="46" t="s">
        <v>359</v>
      </c>
      <c r="C139" s="46" t="s">
        <v>360</v>
      </c>
      <c r="D139" s="47">
        <v>0</v>
      </c>
      <c r="E139" s="47">
        <v>1237919.5</v>
      </c>
      <c r="F139" s="47">
        <v>442695.6</v>
      </c>
      <c r="G139" s="47">
        <v>885391.2</v>
      </c>
      <c r="H139" s="47">
        <v>0</v>
      </c>
      <c r="I139" s="47">
        <v>1680615.1</v>
      </c>
      <c r="J139" s="55">
        <f t="shared" si="6"/>
        <v>-442695.6</v>
      </c>
      <c r="K139" s="52">
        <f t="shared" si="7"/>
        <v>-1680615.1</v>
      </c>
      <c r="L139" s="48" t="s">
        <v>55</v>
      </c>
      <c r="M139" s="48" t="str">
        <f t="shared" si="8"/>
        <v>DSFDividend</v>
      </c>
    </row>
    <row r="140" spans="1:13">
      <c r="A140" s="45" t="s">
        <v>139</v>
      </c>
      <c r="B140" s="46" t="s">
        <v>363</v>
      </c>
      <c r="C140" s="46" t="s">
        <v>364</v>
      </c>
      <c r="D140" s="47">
        <v>0</v>
      </c>
      <c r="E140" s="47">
        <v>272.67</v>
      </c>
      <c r="F140" s="47">
        <v>0</v>
      </c>
      <c r="G140" s="47">
        <v>62220.85</v>
      </c>
      <c r="H140" s="47">
        <v>0</v>
      </c>
      <c r="I140" s="47">
        <v>62493.52</v>
      </c>
      <c r="J140" s="55">
        <f t="shared" si="6"/>
        <v>-62220.85</v>
      </c>
      <c r="K140" s="52">
        <f t="shared" si="7"/>
        <v>-62493.52</v>
      </c>
      <c r="L140" s="48" t="s">
        <v>56</v>
      </c>
      <c r="M140" s="48" t="str">
        <f t="shared" si="8"/>
        <v>DSFInterest</v>
      </c>
    </row>
    <row r="141" spans="1:13">
      <c r="A141" s="45" t="s">
        <v>139</v>
      </c>
      <c r="B141" s="46" t="s">
        <v>256</v>
      </c>
      <c r="C141" s="46" t="s">
        <v>691</v>
      </c>
      <c r="D141" s="47">
        <v>0</v>
      </c>
      <c r="E141" s="47">
        <v>0</v>
      </c>
      <c r="F141" s="47">
        <v>162973.35</v>
      </c>
      <c r="G141" s="47">
        <v>162973.35</v>
      </c>
      <c r="H141" s="47">
        <v>0</v>
      </c>
      <c r="I141" s="47">
        <v>0</v>
      </c>
      <c r="J141" s="55">
        <f t="shared" si="6"/>
        <v>0</v>
      </c>
      <c r="K141" s="52">
        <f t="shared" si="7"/>
        <v>0</v>
      </c>
      <c r="L141" s="48" t="s">
        <v>141</v>
      </c>
      <c r="M141" s="48" t="str">
        <f t="shared" si="8"/>
        <v>DSFDummy</v>
      </c>
    </row>
    <row r="142" spans="1:13">
      <c r="A142" s="45" t="s">
        <v>139</v>
      </c>
      <c r="B142" s="46" t="s">
        <v>365</v>
      </c>
      <c r="C142" s="46" t="s">
        <v>366</v>
      </c>
      <c r="D142" s="47">
        <v>0</v>
      </c>
      <c r="E142" s="47">
        <v>70809254.209999993</v>
      </c>
      <c r="F142" s="47">
        <v>0</v>
      </c>
      <c r="G142" s="47">
        <v>27222419.82</v>
      </c>
      <c r="H142" s="47">
        <v>0</v>
      </c>
      <c r="I142" s="47">
        <v>98031674.030000001</v>
      </c>
      <c r="J142" s="55">
        <f t="shared" si="6"/>
        <v>-27222419.82</v>
      </c>
      <c r="K142" s="52">
        <f t="shared" si="7"/>
        <v>-98031674.030000001</v>
      </c>
      <c r="L142" s="48" t="s">
        <v>57</v>
      </c>
      <c r="M142" s="48" t="str">
        <f t="shared" si="8"/>
        <v>DSFProfit/(Loss) on sale /redemption of investments (other than inter scheme transfer/sale)</v>
      </c>
    </row>
    <row r="143" spans="1:13">
      <c r="A143" s="45" t="s">
        <v>139</v>
      </c>
      <c r="B143" s="46" t="s">
        <v>257</v>
      </c>
      <c r="C143" s="46" t="s">
        <v>367</v>
      </c>
      <c r="D143" s="47">
        <v>639506.81000000006</v>
      </c>
      <c r="E143" s="47">
        <v>0</v>
      </c>
      <c r="F143" s="47">
        <v>44450.1</v>
      </c>
      <c r="G143" s="47">
        <v>213174.15</v>
      </c>
      <c r="H143" s="47">
        <v>470782.76</v>
      </c>
      <c r="I143" s="47">
        <v>0</v>
      </c>
      <c r="J143" s="55">
        <f t="shared" si="6"/>
        <v>-168724.05</v>
      </c>
      <c r="K143" s="52">
        <f t="shared" si="7"/>
        <v>470782.76</v>
      </c>
      <c r="L143" s="48" t="s">
        <v>57</v>
      </c>
      <c r="M143" s="48" t="str">
        <f t="shared" si="8"/>
        <v>DSFProfit/(Loss) on sale /redemption of investments (other than inter scheme transfer/sale)</v>
      </c>
    </row>
    <row r="144" spans="1:13">
      <c r="A144" s="45" t="s">
        <v>139</v>
      </c>
      <c r="B144" s="46" t="s">
        <v>425</v>
      </c>
      <c r="C144" s="46" t="s">
        <v>426</v>
      </c>
      <c r="D144" s="47">
        <v>0</v>
      </c>
      <c r="E144" s="47">
        <v>270.44</v>
      </c>
      <c r="F144" s="47">
        <v>0</v>
      </c>
      <c r="G144" s="47">
        <v>0</v>
      </c>
      <c r="H144" s="47">
        <v>0</v>
      </c>
      <c r="I144" s="47">
        <v>270.44</v>
      </c>
      <c r="J144" s="55">
        <f t="shared" si="6"/>
        <v>0</v>
      </c>
      <c r="K144" s="52">
        <f t="shared" si="7"/>
        <v>-270.44</v>
      </c>
      <c r="L144" s="48" t="s">
        <v>59</v>
      </c>
      <c r="M144" s="48" t="str">
        <f t="shared" si="8"/>
        <v>DSFOther income  @</v>
      </c>
    </row>
    <row r="145" spans="1:13">
      <c r="A145" s="45" t="s">
        <v>139</v>
      </c>
      <c r="B145" s="46" t="s">
        <v>370</v>
      </c>
      <c r="C145" s="46" t="s">
        <v>371</v>
      </c>
      <c r="D145" s="47">
        <v>25467.19</v>
      </c>
      <c r="E145" s="47">
        <v>0</v>
      </c>
      <c r="F145" s="47">
        <v>8580.2999999999993</v>
      </c>
      <c r="G145" s="47">
        <v>0</v>
      </c>
      <c r="H145" s="47">
        <v>34047.49</v>
      </c>
      <c r="I145" s="47">
        <v>0</v>
      </c>
      <c r="J145" s="55">
        <f t="shared" si="6"/>
        <v>8580.2999999999993</v>
      </c>
      <c r="K145" s="52">
        <f t="shared" si="7"/>
        <v>34047.49</v>
      </c>
      <c r="L145" s="48" t="s">
        <v>57</v>
      </c>
      <c r="M145" s="48" t="str">
        <f t="shared" si="8"/>
        <v>DSFProfit/(Loss) on sale /redemption of investments (other than inter scheme transfer/sale)</v>
      </c>
    </row>
    <row r="146" spans="1:13">
      <c r="A146" s="45" t="s">
        <v>139</v>
      </c>
      <c r="B146" s="46" t="s">
        <v>372</v>
      </c>
      <c r="C146" s="46" t="s">
        <v>373</v>
      </c>
      <c r="D146" s="47">
        <v>8602930.2300000004</v>
      </c>
      <c r="E146" s="47">
        <v>0</v>
      </c>
      <c r="F146" s="47">
        <v>42447212.869999997</v>
      </c>
      <c r="G146" s="47">
        <v>0</v>
      </c>
      <c r="H146" s="47">
        <v>51050143.100000001</v>
      </c>
      <c r="I146" s="47">
        <v>0</v>
      </c>
      <c r="J146" s="55">
        <f t="shared" si="6"/>
        <v>42447212.869999997</v>
      </c>
      <c r="K146" s="52">
        <f t="shared" si="7"/>
        <v>51050143.100000001</v>
      </c>
      <c r="L146" s="48" t="s">
        <v>57</v>
      </c>
      <c r="M146" s="48" t="str">
        <f t="shared" si="8"/>
        <v>DSFProfit/(Loss) on sale /redemption of investments (other than inter scheme transfer/sale)</v>
      </c>
    </row>
    <row r="147" spans="1:13">
      <c r="A147" s="45" t="s">
        <v>139</v>
      </c>
      <c r="B147" s="46" t="s">
        <v>198</v>
      </c>
      <c r="C147" s="46" t="s">
        <v>378</v>
      </c>
      <c r="D147" s="47">
        <v>1580716.32</v>
      </c>
      <c r="E147" s="47">
        <v>0</v>
      </c>
      <c r="F147" s="47">
        <v>1805811.54</v>
      </c>
      <c r="G147" s="47">
        <v>0</v>
      </c>
      <c r="H147" s="47">
        <v>3386527.86</v>
      </c>
      <c r="I147" s="47">
        <v>0</v>
      </c>
      <c r="J147" s="55">
        <f t="shared" si="6"/>
        <v>1805811.54</v>
      </c>
      <c r="K147" s="52">
        <f t="shared" si="7"/>
        <v>3386527.86</v>
      </c>
      <c r="L147" s="48" t="s">
        <v>61</v>
      </c>
      <c r="M147" s="48" t="str">
        <f t="shared" si="8"/>
        <v>DSFManagement Fees</v>
      </c>
    </row>
    <row r="148" spans="1:13">
      <c r="A148" s="45" t="s">
        <v>139</v>
      </c>
      <c r="B148" s="46" t="s">
        <v>203</v>
      </c>
      <c r="C148" s="46" t="s">
        <v>379</v>
      </c>
      <c r="D148" s="47">
        <v>0</v>
      </c>
      <c r="E148" s="47">
        <v>980797.47</v>
      </c>
      <c r="F148" s="47">
        <v>2258575.46</v>
      </c>
      <c r="G148" s="47">
        <v>3239407.54</v>
      </c>
      <c r="H148" s="47">
        <v>0</v>
      </c>
      <c r="I148" s="47">
        <v>1961629.55</v>
      </c>
      <c r="J148" s="55">
        <f t="shared" si="6"/>
        <v>-980832.08000000007</v>
      </c>
      <c r="K148" s="52">
        <f t="shared" si="7"/>
        <v>-1961629.55</v>
      </c>
      <c r="L148" s="48" t="s">
        <v>63</v>
      </c>
      <c r="M148" s="48" t="str">
        <f t="shared" si="8"/>
        <v>DSFTotal Recurring Expenses (including 6.1 and 6.2)</v>
      </c>
    </row>
    <row r="149" spans="1:13">
      <c r="A149" s="45" t="s">
        <v>139</v>
      </c>
      <c r="B149" s="46" t="s">
        <v>380</v>
      </c>
      <c r="C149" s="46" t="s">
        <v>381</v>
      </c>
      <c r="D149" s="47">
        <v>162814</v>
      </c>
      <c r="E149" s="47">
        <v>0</v>
      </c>
      <c r="F149" s="47">
        <v>185998</v>
      </c>
      <c r="G149" s="47">
        <v>0</v>
      </c>
      <c r="H149" s="47">
        <v>348812</v>
      </c>
      <c r="I149" s="47">
        <v>0</v>
      </c>
      <c r="J149" s="55">
        <f t="shared" si="6"/>
        <v>185998</v>
      </c>
      <c r="K149" s="52">
        <f t="shared" si="7"/>
        <v>348812</v>
      </c>
      <c r="L149" s="48" t="s">
        <v>63</v>
      </c>
      <c r="M149" s="48" t="str">
        <f t="shared" si="8"/>
        <v>DSFTotal Recurring Expenses (including 6.1 and 6.2)</v>
      </c>
    </row>
    <row r="150" spans="1:13">
      <c r="A150" s="45" t="s">
        <v>139</v>
      </c>
      <c r="B150" s="46" t="s">
        <v>427</v>
      </c>
      <c r="C150" s="46" t="s">
        <v>428</v>
      </c>
      <c r="D150" s="47">
        <v>87947.55</v>
      </c>
      <c r="E150" s="47">
        <v>0</v>
      </c>
      <c r="F150" s="47">
        <v>182549.84</v>
      </c>
      <c r="G150" s="47">
        <v>0</v>
      </c>
      <c r="H150" s="47">
        <v>270497.39</v>
      </c>
      <c r="I150" s="47">
        <v>0</v>
      </c>
      <c r="J150" s="55">
        <f t="shared" si="6"/>
        <v>182549.84</v>
      </c>
      <c r="K150" s="52">
        <f t="shared" si="7"/>
        <v>270497.39</v>
      </c>
      <c r="L150" s="48" t="s">
        <v>63</v>
      </c>
      <c r="M150" s="48" t="str">
        <f t="shared" si="8"/>
        <v>DSFTotal Recurring Expenses (including 6.1 and 6.2)</v>
      </c>
    </row>
    <row r="151" spans="1:13">
      <c r="A151" s="45" t="s">
        <v>139</v>
      </c>
      <c r="B151" s="46" t="s">
        <v>382</v>
      </c>
      <c r="C151" s="46" t="s">
        <v>383</v>
      </c>
      <c r="D151" s="47">
        <v>96267.09</v>
      </c>
      <c r="E151" s="47">
        <v>0</v>
      </c>
      <c r="F151" s="47">
        <v>279674.01</v>
      </c>
      <c r="G151" s="47">
        <v>0</v>
      </c>
      <c r="H151" s="47">
        <v>375941.1</v>
      </c>
      <c r="I151" s="47">
        <v>0</v>
      </c>
      <c r="J151" s="55">
        <f t="shared" si="6"/>
        <v>279674.01</v>
      </c>
      <c r="K151" s="52">
        <f t="shared" si="7"/>
        <v>375941.1</v>
      </c>
      <c r="L151" s="48" t="s">
        <v>63</v>
      </c>
      <c r="M151" s="48" t="str">
        <f t="shared" si="8"/>
        <v>DSFTotal Recurring Expenses (including 6.1 and 6.2)</v>
      </c>
    </row>
    <row r="152" spans="1:13">
      <c r="A152" s="45" t="s">
        <v>139</v>
      </c>
      <c r="B152" s="46" t="s">
        <v>692</v>
      </c>
      <c r="C152" s="46" t="s">
        <v>693</v>
      </c>
      <c r="D152" s="47">
        <v>0</v>
      </c>
      <c r="E152" s="47">
        <v>0</v>
      </c>
      <c r="F152" s="47">
        <v>29962.58</v>
      </c>
      <c r="G152" s="47">
        <v>29962.58</v>
      </c>
      <c r="H152" s="47">
        <v>0</v>
      </c>
      <c r="I152" s="47">
        <v>0</v>
      </c>
      <c r="J152" s="55">
        <f t="shared" si="6"/>
        <v>0</v>
      </c>
      <c r="K152" s="52">
        <f t="shared" si="7"/>
        <v>0</v>
      </c>
      <c r="L152" s="48" t="s">
        <v>63</v>
      </c>
      <c r="M152" s="48" t="str">
        <f t="shared" si="8"/>
        <v>DSFTotal Recurring Expenses (including 6.1 and 6.2)</v>
      </c>
    </row>
    <row r="153" spans="1:13">
      <c r="A153" s="45" t="s">
        <v>139</v>
      </c>
      <c r="B153" s="46" t="s">
        <v>384</v>
      </c>
      <c r="C153" s="46" t="s">
        <v>385</v>
      </c>
      <c r="D153" s="47">
        <v>811907.88</v>
      </c>
      <c r="E153" s="47">
        <v>0</v>
      </c>
      <c r="F153" s="47">
        <v>802835.75</v>
      </c>
      <c r="G153" s="47">
        <v>41664.74</v>
      </c>
      <c r="H153" s="47">
        <v>1573078.89</v>
      </c>
      <c r="I153" s="47">
        <v>0</v>
      </c>
      <c r="J153" s="55">
        <f t="shared" si="6"/>
        <v>761171.01</v>
      </c>
      <c r="K153" s="52">
        <f t="shared" si="7"/>
        <v>1573078.89</v>
      </c>
      <c r="L153" s="48" t="s">
        <v>63</v>
      </c>
      <c r="M153" s="48" t="str">
        <f t="shared" si="8"/>
        <v>DSFTotal Recurring Expenses (including 6.1 and 6.2)</v>
      </c>
    </row>
    <row r="154" spans="1:13">
      <c r="A154" s="45" t="s">
        <v>139</v>
      </c>
      <c r="B154" s="46" t="s">
        <v>386</v>
      </c>
      <c r="C154" s="46" t="s">
        <v>387</v>
      </c>
      <c r="D154" s="47">
        <v>24696.68</v>
      </c>
      <c r="E154" s="47">
        <v>0</v>
      </c>
      <c r="F154" s="47">
        <v>30599.95</v>
      </c>
      <c r="G154" s="47">
        <v>0</v>
      </c>
      <c r="H154" s="47">
        <v>55296.63</v>
      </c>
      <c r="I154" s="47">
        <v>0</v>
      </c>
      <c r="J154" s="55">
        <f t="shared" si="6"/>
        <v>30599.95</v>
      </c>
      <c r="K154" s="52">
        <f t="shared" si="7"/>
        <v>55296.63</v>
      </c>
      <c r="L154" s="48" t="s">
        <v>63</v>
      </c>
      <c r="M154" s="48" t="str">
        <f t="shared" si="8"/>
        <v>DSFTotal Recurring Expenses (including 6.1 and 6.2)</v>
      </c>
    </row>
    <row r="155" spans="1:13">
      <c r="A155" s="45" t="s">
        <v>139</v>
      </c>
      <c r="B155" s="46" t="s">
        <v>388</v>
      </c>
      <c r="C155" s="46" t="s">
        <v>389</v>
      </c>
      <c r="D155" s="47">
        <v>265142.28000000003</v>
      </c>
      <c r="E155" s="47">
        <v>0</v>
      </c>
      <c r="F155" s="47">
        <v>219162.97</v>
      </c>
      <c r="G155" s="47">
        <v>0</v>
      </c>
      <c r="H155" s="47">
        <v>484305.25</v>
      </c>
      <c r="I155" s="47">
        <v>0</v>
      </c>
      <c r="J155" s="55">
        <f t="shared" si="6"/>
        <v>219162.97</v>
      </c>
      <c r="K155" s="52">
        <f t="shared" si="7"/>
        <v>484305.25</v>
      </c>
      <c r="L155" s="48" t="s">
        <v>63</v>
      </c>
      <c r="M155" s="48" t="str">
        <f t="shared" si="8"/>
        <v>DSFTotal Recurring Expenses (including 6.1 and 6.2)</v>
      </c>
    </row>
    <row r="156" spans="1:13">
      <c r="A156" s="45" t="s">
        <v>139</v>
      </c>
      <c r="B156" s="46" t="s">
        <v>390</v>
      </c>
      <c r="C156" s="46" t="s">
        <v>391</v>
      </c>
      <c r="D156" s="47">
        <v>421877.36</v>
      </c>
      <c r="E156" s="47">
        <v>0</v>
      </c>
      <c r="F156" s="47">
        <v>382535.13</v>
      </c>
      <c r="G156" s="47">
        <v>0</v>
      </c>
      <c r="H156" s="47">
        <v>804412.49</v>
      </c>
      <c r="I156" s="47">
        <v>0</v>
      </c>
      <c r="J156" s="55">
        <f t="shared" si="6"/>
        <v>382535.13</v>
      </c>
      <c r="K156" s="52">
        <f t="shared" si="7"/>
        <v>804412.49</v>
      </c>
      <c r="L156" s="48" t="s">
        <v>63</v>
      </c>
      <c r="M156" s="48" t="str">
        <f t="shared" si="8"/>
        <v>DSFTotal Recurring Expenses (including 6.1 and 6.2)</v>
      </c>
    </row>
    <row r="157" spans="1:13">
      <c r="A157" s="45" t="s">
        <v>139</v>
      </c>
      <c r="B157" s="46" t="s">
        <v>392</v>
      </c>
      <c r="C157" s="46" t="s">
        <v>393</v>
      </c>
      <c r="D157" s="47">
        <v>67713.5</v>
      </c>
      <c r="E157" s="47">
        <v>0</v>
      </c>
      <c r="F157" s="47">
        <v>51532.62</v>
      </c>
      <c r="G157" s="47">
        <v>0</v>
      </c>
      <c r="H157" s="47">
        <v>119246.12</v>
      </c>
      <c r="I157" s="47">
        <v>0</v>
      </c>
      <c r="J157" s="55">
        <f t="shared" si="6"/>
        <v>51532.62</v>
      </c>
      <c r="K157" s="52">
        <f t="shared" si="7"/>
        <v>119246.12</v>
      </c>
      <c r="L157" s="48" t="s">
        <v>63</v>
      </c>
      <c r="M157" s="48" t="str">
        <f t="shared" si="8"/>
        <v>DSFTotal Recurring Expenses (including 6.1 and 6.2)</v>
      </c>
    </row>
    <row r="158" spans="1:13">
      <c r="A158" s="45" t="s">
        <v>139</v>
      </c>
      <c r="B158" s="46" t="s">
        <v>394</v>
      </c>
      <c r="C158" s="46" t="s">
        <v>395</v>
      </c>
      <c r="D158" s="47">
        <v>202374.17</v>
      </c>
      <c r="E158" s="47">
        <v>0</v>
      </c>
      <c r="F158" s="47">
        <v>295358.82</v>
      </c>
      <c r="G158" s="47">
        <v>302531.99</v>
      </c>
      <c r="H158" s="47">
        <v>195201</v>
      </c>
      <c r="I158" s="47">
        <v>0</v>
      </c>
      <c r="J158" s="55">
        <f t="shared" si="6"/>
        <v>-7173.1699999999837</v>
      </c>
      <c r="K158" s="52">
        <f t="shared" si="7"/>
        <v>195201</v>
      </c>
      <c r="L158" s="48" t="s">
        <v>63</v>
      </c>
      <c r="M158" s="48" t="str">
        <f t="shared" si="8"/>
        <v>DSFTotal Recurring Expenses (including 6.1 and 6.2)</v>
      </c>
    </row>
    <row r="159" spans="1:13">
      <c r="A159" s="45" t="s">
        <v>139</v>
      </c>
      <c r="B159" s="46" t="s">
        <v>396</v>
      </c>
      <c r="C159" s="46" t="s">
        <v>397</v>
      </c>
      <c r="D159" s="47">
        <v>162809.84</v>
      </c>
      <c r="E159" s="47">
        <v>0</v>
      </c>
      <c r="F159" s="47">
        <v>743525.81</v>
      </c>
      <c r="G159" s="47">
        <v>65165.96</v>
      </c>
      <c r="H159" s="47">
        <v>841169.69</v>
      </c>
      <c r="I159" s="47">
        <v>0</v>
      </c>
      <c r="J159" s="55">
        <f t="shared" si="6"/>
        <v>678359.85000000009</v>
      </c>
      <c r="K159" s="52">
        <f t="shared" si="7"/>
        <v>841169.69</v>
      </c>
      <c r="L159" s="48" t="s">
        <v>63</v>
      </c>
      <c r="M159" s="48" t="str">
        <f t="shared" si="8"/>
        <v>DSFTotal Recurring Expenses (including 6.1 and 6.2)</v>
      </c>
    </row>
    <row r="160" spans="1:13">
      <c r="A160" s="45" t="s">
        <v>139</v>
      </c>
      <c r="B160" s="46" t="s">
        <v>398</v>
      </c>
      <c r="C160" s="46" t="s">
        <v>399</v>
      </c>
      <c r="D160" s="47">
        <v>100000</v>
      </c>
      <c r="E160" s="47">
        <v>0</v>
      </c>
      <c r="F160" s="47">
        <v>0</v>
      </c>
      <c r="G160" s="47">
        <v>0</v>
      </c>
      <c r="H160" s="47">
        <v>100000</v>
      </c>
      <c r="I160" s="47">
        <v>0</v>
      </c>
      <c r="J160" s="55">
        <f t="shared" si="6"/>
        <v>0</v>
      </c>
      <c r="K160" s="52">
        <f t="shared" si="7"/>
        <v>100000</v>
      </c>
      <c r="L160" s="48" t="s">
        <v>62</v>
      </c>
      <c r="M160" s="48" t="str">
        <f t="shared" si="8"/>
        <v>DSFTrustee Fees #</v>
      </c>
    </row>
    <row r="161" spans="1:13">
      <c r="A161" s="45" t="s">
        <v>139</v>
      </c>
      <c r="B161" s="46" t="s">
        <v>400</v>
      </c>
      <c r="C161" s="46" t="s">
        <v>401</v>
      </c>
      <c r="D161" s="47">
        <v>10300</v>
      </c>
      <c r="E161" s="47">
        <v>0</v>
      </c>
      <c r="F161" s="47">
        <v>0</v>
      </c>
      <c r="G161" s="47">
        <v>0</v>
      </c>
      <c r="H161" s="47">
        <v>10300</v>
      </c>
      <c r="I161" s="47">
        <v>0</v>
      </c>
      <c r="J161" s="55">
        <f t="shared" si="6"/>
        <v>0</v>
      </c>
      <c r="K161" s="52">
        <f t="shared" si="7"/>
        <v>10300</v>
      </c>
      <c r="L161" s="48" t="s">
        <v>63</v>
      </c>
      <c r="M161" s="48" t="str">
        <f t="shared" si="8"/>
        <v>DSFTotal Recurring Expenses (including 6.1 and 6.2)</v>
      </c>
    </row>
    <row r="162" spans="1:13">
      <c r="A162" s="45" t="s">
        <v>139</v>
      </c>
      <c r="B162" s="46" t="s">
        <v>402</v>
      </c>
      <c r="C162" s="46" t="s">
        <v>403</v>
      </c>
      <c r="D162" s="47">
        <v>51545.8</v>
      </c>
      <c r="E162" s="47">
        <v>0</v>
      </c>
      <c r="F162" s="47">
        <v>0</v>
      </c>
      <c r="G162" s="47">
        <v>0</v>
      </c>
      <c r="H162" s="47">
        <v>51545.8</v>
      </c>
      <c r="I162" s="47">
        <v>0</v>
      </c>
      <c r="J162" s="55">
        <f t="shared" si="6"/>
        <v>0</v>
      </c>
      <c r="K162" s="52">
        <f t="shared" si="7"/>
        <v>51545.8</v>
      </c>
      <c r="L162" s="48" t="s">
        <v>63</v>
      </c>
      <c r="M162" s="48" t="str">
        <f t="shared" si="8"/>
        <v>DSFTotal Recurring Expenses (including 6.1 and 6.2)</v>
      </c>
    </row>
    <row r="163" spans="1:13">
      <c r="A163" s="45" t="s">
        <v>139</v>
      </c>
      <c r="B163" s="46" t="s">
        <v>404</v>
      </c>
      <c r="C163" s="46" t="s">
        <v>405</v>
      </c>
      <c r="D163" s="47">
        <v>93354.84</v>
      </c>
      <c r="E163" s="47">
        <v>0</v>
      </c>
      <c r="F163" s="47">
        <v>0</v>
      </c>
      <c r="G163" s="47">
        <v>0</v>
      </c>
      <c r="H163" s="47">
        <v>93354.84</v>
      </c>
      <c r="I163" s="47">
        <v>0</v>
      </c>
      <c r="J163" s="55">
        <f t="shared" si="6"/>
        <v>0</v>
      </c>
      <c r="K163" s="52">
        <f t="shared" si="7"/>
        <v>93354.84</v>
      </c>
      <c r="L163" s="48" t="s">
        <v>63</v>
      </c>
      <c r="M163" s="48" t="str">
        <f t="shared" si="8"/>
        <v>DSFTotal Recurring Expenses (including 6.1 and 6.2)</v>
      </c>
    </row>
    <row r="164" spans="1:13">
      <c r="A164" s="45" t="s">
        <v>139</v>
      </c>
      <c r="B164" s="46" t="s">
        <v>406</v>
      </c>
      <c r="C164" s="46" t="s">
        <v>407</v>
      </c>
      <c r="D164" s="47">
        <v>201.19</v>
      </c>
      <c r="E164" s="47">
        <v>0</v>
      </c>
      <c r="F164" s="47">
        <v>4033.15</v>
      </c>
      <c r="G164" s="47">
        <v>2484.4</v>
      </c>
      <c r="H164" s="47">
        <v>1749.94</v>
      </c>
      <c r="I164" s="47">
        <v>0</v>
      </c>
      <c r="J164" s="55">
        <f t="shared" si="6"/>
        <v>1548.75</v>
      </c>
      <c r="K164" s="52">
        <f t="shared" si="7"/>
        <v>1749.94</v>
      </c>
      <c r="L164" s="48" t="s">
        <v>63</v>
      </c>
      <c r="M164" s="48" t="str">
        <f t="shared" si="8"/>
        <v>DSFTotal Recurring Expenses (including 6.1 and 6.2)</v>
      </c>
    </row>
    <row r="165" spans="1:13">
      <c r="A165" s="45" t="s">
        <v>139</v>
      </c>
      <c r="B165" s="46" t="s">
        <v>694</v>
      </c>
      <c r="C165" s="46" t="s">
        <v>695</v>
      </c>
      <c r="D165" s="47">
        <v>0</v>
      </c>
      <c r="E165" s="47">
        <v>0</v>
      </c>
      <c r="F165" s="47">
        <v>709.64</v>
      </c>
      <c r="G165" s="47">
        <v>0</v>
      </c>
      <c r="H165" s="47">
        <v>709.64</v>
      </c>
      <c r="I165" s="47">
        <v>0</v>
      </c>
      <c r="J165" s="55">
        <f t="shared" si="6"/>
        <v>709.64</v>
      </c>
      <c r="K165" s="52">
        <f t="shared" si="7"/>
        <v>709.64</v>
      </c>
      <c r="L165" s="48" t="s">
        <v>63</v>
      </c>
      <c r="M165" s="48" t="str">
        <f t="shared" si="8"/>
        <v>DSFTotal Recurring Expenses (including 6.1 and 6.2)</v>
      </c>
    </row>
    <row r="166" spans="1:13">
      <c r="A166" s="45" t="s">
        <v>139</v>
      </c>
      <c r="B166" s="46" t="s">
        <v>408</v>
      </c>
      <c r="C166" s="46" t="s">
        <v>409</v>
      </c>
      <c r="D166" s="47">
        <v>1316.28</v>
      </c>
      <c r="E166" s="47">
        <v>0</v>
      </c>
      <c r="F166" s="47">
        <v>0</v>
      </c>
      <c r="G166" s="47">
        <v>0</v>
      </c>
      <c r="H166" s="47">
        <v>1316.28</v>
      </c>
      <c r="I166" s="47">
        <v>0</v>
      </c>
      <c r="J166" s="55">
        <f t="shared" si="6"/>
        <v>0</v>
      </c>
      <c r="K166" s="52">
        <f t="shared" si="7"/>
        <v>1316.28</v>
      </c>
      <c r="L166" s="48" t="s">
        <v>63</v>
      </c>
      <c r="M166" s="48" t="str">
        <f t="shared" si="8"/>
        <v>DSFTotal Recurring Expenses (including 6.1 and 6.2)</v>
      </c>
    </row>
    <row r="167" spans="1:13">
      <c r="A167" s="45" t="s">
        <v>139</v>
      </c>
      <c r="B167" s="46" t="s">
        <v>410</v>
      </c>
      <c r="C167" s="46" t="s">
        <v>411</v>
      </c>
      <c r="D167" s="47">
        <v>1334.12</v>
      </c>
      <c r="E167" s="47">
        <v>0</v>
      </c>
      <c r="F167" s="47">
        <v>1660.35</v>
      </c>
      <c r="G167" s="47">
        <v>0</v>
      </c>
      <c r="H167" s="47">
        <v>2994.47</v>
      </c>
      <c r="I167" s="47">
        <v>0</v>
      </c>
      <c r="J167" s="55">
        <f t="shared" si="6"/>
        <v>1660.35</v>
      </c>
      <c r="K167" s="52">
        <f t="shared" si="7"/>
        <v>2994.47</v>
      </c>
      <c r="L167" s="48" t="s">
        <v>63</v>
      </c>
      <c r="M167" s="48" t="str">
        <f t="shared" si="8"/>
        <v>DSFTotal Recurring Expenses (including 6.1 and 6.2)</v>
      </c>
    </row>
    <row r="168" spans="1:13">
      <c r="A168" s="45" t="s">
        <v>139</v>
      </c>
      <c r="B168" s="46" t="s">
        <v>696</v>
      </c>
      <c r="C168" s="46" t="s">
        <v>697</v>
      </c>
      <c r="D168" s="47">
        <v>0</v>
      </c>
      <c r="E168" s="47">
        <v>0</v>
      </c>
      <c r="F168" s="47">
        <v>18314.669999999998</v>
      </c>
      <c r="G168" s="47">
        <v>0</v>
      </c>
      <c r="H168" s="47">
        <v>18314.669999999998</v>
      </c>
      <c r="I168" s="47">
        <v>0</v>
      </c>
      <c r="J168" s="55">
        <f t="shared" si="6"/>
        <v>18314.669999999998</v>
      </c>
      <c r="K168" s="52">
        <f t="shared" si="7"/>
        <v>18314.669999999998</v>
      </c>
      <c r="L168" s="48" t="s">
        <v>63</v>
      </c>
      <c r="M168" s="48" t="str">
        <f t="shared" si="8"/>
        <v>DSFTotal Recurring Expenses (including 6.1 and 6.2)</v>
      </c>
    </row>
    <row r="169" spans="1:13">
      <c r="A169" s="45" t="s">
        <v>275</v>
      </c>
      <c r="B169" s="46" t="s">
        <v>429</v>
      </c>
      <c r="C169" s="46" t="s">
        <v>430</v>
      </c>
      <c r="D169" s="47">
        <v>421352437.69999999</v>
      </c>
      <c r="E169" s="47">
        <v>0</v>
      </c>
      <c r="F169" s="47">
        <v>464465449.19999999</v>
      </c>
      <c r="G169" s="47">
        <v>885817886.89999998</v>
      </c>
      <c r="H169" s="47">
        <v>0</v>
      </c>
      <c r="I169" s="47">
        <v>0</v>
      </c>
      <c r="J169" s="55">
        <f t="shared" si="6"/>
        <v>-421352437.69999999</v>
      </c>
      <c r="K169" s="52">
        <f t="shared" si="7"/>
        <v>0</v>
      </c>
      <c r="L169" s="48" t="s">
        <v>18</v>
      </c>
      <c r="M169" s="48" t="str">
        <f t="shared" si="8"/>
        <v>FM120S1Total Net Assets at the end of the period</v>
      </c>
    </row>
    <row r="170" spans="1:13">
      <c r="A170" s="45" t="s">
        <v>275</v>
      </c>
      <c r="B170" s="46" t="s">
        <v>431</v>
      </c>
      <c r="C170" s="46" t="s">
        <v>432</v>
      </c>
      <c r="D170" s="47">
        <v>213856233.80000001</v>
      </c>
      <c r="E170" s="47">
        <v>0</v>
      </c>
      <c r="F170" s="47">
        <v>118905390</v>
      </c>
      <c r="G170" s="47">
        <v>332761623.80000001</v>
      </c>
      <c r="H170" s="47">
        <v>0</v>
      </c>
      <c r="I170" s="47">
        <v>0</v>
      </c>
      <c r="J170" s="55">
        <f t="shared" si="6"/>
        <v>-213856233.80000001</v>
      </c>
      <c r="K170" s="52">
        <f t="shared" si="7"/>
        <v>0</v>
      </c>
      <c r="L170" s="48" t="s">
        <v>18</v>
      </c>
      <c r="M170" s="48" t="str">
        <f t="shared" si="8"/>
        <v>FM120S1Total Net Assets at the end of the period</v>
      </c>
    </row>
    <row r="171" spans="1:13">
      <c r="A171" s="45" t="s">
        <v>275</v>
      </c>
      <c r="B171" s="46" t="s">
        <v>433</v>
      </c>
      <c r="C171" s="46" t="s">
        <v>434</v>
      </c>
      <c r="D171" s="47">
        <v>0</v>
      </c>
      <c r="E171" s="47">
        <v>17901.25</v>
      </c>
      <c r="F171" s="47">
        <v>12874145.82</v>
      </c>
      <c r="G171" s="47">
        <v>12856244.57</v>
      </c>
      <c r="H171" s="47">
        <v>0</v>
      </c>
      <c r="I171" s="47">
        <v>0</v>
      </c>
      <c r="J171" s="55">
        <f t="shared" si="6"/>
        <v>17901.25</v>
      </c>
      <c r="K171" s="52">
        <f t="shared" si="7"/>
        <v>0</v>
      </c>
      <c r="L171" s="48" t="s">
        <v>18</v>
      </c>
      <c r="M171" s="48" t="str">
        <f t="shared" si="8"/>
        <v>FM120S1Total Net Assets at the end of the period</v>
      </c>
    </row>
    <row r="172" spans="1:13">
      <c r="A172" s="45" t="s">
        <v>275</v>
      </c>
      <c r="B172" s="46" t="s">
        <v>435</v>
      </c>
      <c r="C172" s="46" t="s">
        <v>436</v>
      </c>
      <c r="D172" s="47">
        <v>3848.12</v>
      </c>
      <c r="E172" s="47">
        <v>0</v>
      </c>
      <c r="F172" s="47">
        <v>19047534.75</v>
      </c>
      <c r="G172" s="47">
        <v>19051382.870000001</v>
      </c>
      <c r="H172" s="47">
        <v>0</v>
      </c>
      <c r="I172" s="47">
        <v>0</v>
      </c>
      <c r="J172" s="55">
        <f t="shared" si="6"/>
        <v>-3848.1200000010431</v>
      </c>
      <c r="K172" s="52">
        <f t="shared" si="7"/>
        <v>0</v>
      </c>
      <c r="L172" s="48" t="s">
        <v>18</v>
      </c>
      <c r="M172" s="48" t="str">
        <f t="shared" si="8"/>
        <v>FM120S1Total Net Assets at the end of the period</v>
      </c>
    </row>
    <row r="173" spans="1:13">
      <c r="A173" s="45" t="s">
        <v>275</v>
      </c>
      <c r="B173" s="46" t="s">
        <v>437</v>
      </c>
      <c r="C173" s="46" t="s">
        <v>438</v>
      </c>
      <c r="D173" s="47">
        <v>1034077.2</v>
      </c>
      <c r="E173" s="47">
        <v>0</v>
      </c>
      <c r="F173" s="47">
        <v>10004918722.950001</v>
      </c>
      <c r="G173" s="47">
        <v>10005952800.15</v>
      </c>
      <c r="H173" s="47">
        <v>0</v>
      </c>
      <c r="I173" s="47">
        <v>0</v>
      </c>
      <c r="J173" s="55">
        <f t="shared" si="6"/>
        <v>-1034077.1999988556</v>
      </c>
      <c r="K173" s="52">
        <f t="shared" si="7"/>
        <v>0</v>
      </c>
      <c r="L173" s="48" t="s">
        <v>18</v>
      </c>
      <c r="M173" s="48" t="str">
        <f t="shared" si="8"/>
        <v>FM120S1Total Net Assets at the end of the period</v>
      </c>
    </row>
    <row r="174" spans="1:13">
      <c r="A174" s="45" t="s">
        <v>275</v>
      </c>
      <c r="B174" s="46" t="s">
        <v>288</v>
      </c>
      <c r="C174" s="46" t="s">
        <v>289</v>
      </c>
      <c r="D174" s="47">
        <v>0</v>
      </c>
      <c r="E174" s="47">
        <v>0</v>
      </c>
      <c r="F174" s="47">
        <v>130251249.19</v>
      </c>
      <c r="G174" s="47">
        <v>130251249.19</v>
      </c>
      <c r="H174" s="47">
        <v>0</v>
      </c>
      <c r="I174" s="47">
        <v>0</v>
      </c>
      <c r="J174" s="55">
        <f t="shared" si="6"/>
        <v>0</v>
      </c>
      <c r="K174" s="52">
        <f t="shared" si="7"/>
        <v>0</v>
      </c>
      <c r="L174" s="48" t="s">
        <v>18</v>
      </c>
      <c r="M174" s="48" t="str">
        <f t="shared" si="8"/>
        <v>FM120S1Total Net Assets at the end of the period</v>
      </c>
    </row>
    <row r="175" spans="1:13">
      <c r="A175" s="45" t="s">
        <v>275</v>
      </c>
      <c r="B175" s="46" t="s">
        <v>292</v>
      </c>
      <c r="C175" s="46" t="s">
        <v>293</v>
      </c>
      <c r="D175" s="47">
        <v>0</v>
      </c>
      <c r="E175" s="47">
        <v>0</v>
      </c>
      <c r="F175" s="47">
        <v>11242112864.540001</v>
      </c>
      <c r="G175" s="47">
        <v>11242146571.82</v>
      </c>
      <c r="H175" s="47">
        <v>0</v>
      </c>
      <c r="I175" s="47">
        <v>33707.279999999999</v>
      </c>
      <c r="J175" s="55">
        <f t="shared" si="6"/>
        <v>-33707.279998779297</v>
      </c>
      <c r="K175" s="52">
        <f t="shared" si="7"/>
        <v>-33707.279999999999</v>
      </c>
      <c r="L175" s="48" t="s">
        <v>18</v>
      </c>
      <c r="M175" s="48" t="str">
        <f t="shared" si="8"/>
        <v>FM120S1Total Net Assets at the end of the period</v>
      </c>
    </row>
    <row r="176" spans="1:13">
      <c r="A176" s="45" t="s">
        <v>275</v>
      </c>
      <c r="B176" s="46" t="s">
        <v>294</v>
      </c>
      <c r="C176" s="46" t="s">
        <v>295</v>
      </c>
      <c r="D176" s="47">
        <v>0</v>
      </c>
      <c r="E176" s="47">
        <v>0</v>
      </c>
      <c r="F176" s="47">
        <v>1148.32</v>
      </c>
      <c r="G176" s="47">
        <v>1148.32</v>
      </c>
      <c r="H176" s="47">
        <v>0</v>
      </c>
      <c r="I176" s="47">
        <v>0</v>
      </c>
      <c r="J176" s="55">
        <f t="shared" si="6"/>
        <v>0</v>
      </c>
      <c r="K176" s="52">
        <f t="shared" si="7"/>
        <v>0</v>
      </c>
      <c r="L176" s="48" t="s">
        <v>18</v>
      </c>
      <c r="M176" s="48" t="str">
        <f t="shared" si="8"/>
        <v>FM120S1Total Net Assets at the end of the period</v>
      </c>
    </row>
    <row r="177" spans="1:13">
      <c r="A177" s="45" t="s">
        <v>275</v>
      </c>
      <c r="B177" s="46" t="s">
        <v>296</v>
      </c>
      <c r="C177" s="46" t="s">
        <v>297</v>
      </c>
      <c r="D177" s="47">
        <v>0</v>
      </c>
      <c r="E177" s="47">
        <v>0</v>
      </c>
      <c r="F177" s="47">
        <v>59764.29</v>
      </c>
      <c r="G177" s="47">
        <v>59764.29</v>
      </c>
      <c r="H177" s="47">
        <v>0</v>
      </c>
      <c r="I177" s="47">
        <v>0</v>
      </c>
      <c r="J177" s="55">
        <f t="shared" si="6"/>
        <v>0</v>
      </c>
      <c r="K177" s="52">
        <f t="shared" si="7"/>
        <v>0</v>
      </c>
      <c r="L177" s="48" t="s">
        <v>18</v>
      </c>
      <c r="M177" s="48" t="str">
        <f t="shared" si="8"/>
        <v>FM120S1Total Net Assets at the end of the period</v>
      </c>
    </row>
    <row r="178" spans="1:13">
      <c r="A178" s="45" t="s">
        <v>275</v>
      </c>
      <c r="B178" s="46" t="s">
        <v>300</v>
      </c>
      <c r="C178" s="46" t="s">
        <v>301</v>
      </c>
      <c r="D178" s="47">
        <v>0</v>
      </c>
      <c r="E178" s="47">
        <v>0</v>
      </c>
      <c r="F178" s="47">
        <v>146000</v>
      </c>
      <c r="G178" s="47">
        <v>146000</v>
      </c>
      <c r="H178" s="47">
        <v>0</v>
      </c>
      <c r="I178" s="47">
        <v>0</v>
      </c>
      <c r="J178" s="55">
        <f t="shared" si="6"/>
        <v>0</v>
      </c>
      <c r="K178" s="52">
        <f t="shared" si="7"/>
        <v>0</v>
      </c>
      <c r="L178" s="48" t="s">
        <v>18</v>
      </c>
      <c r="M178" s="48" t="str">
        <f t="shared" si="8"/>
        <v>FM120S1Total Net Assets at the end of the period</v>
      </c>
    </row>
    <row r="179" spans="1:13">
      <c r="A179" s="45" t="s">
        <v>275</v>
      </c>
      <c r="B179" s="46" t="s">
        <v>234</v>
      </c>
      <c r="C179" s="46" t="s">
        <v>304</v>
      </c>
      <c r="D179" s="47">
        <v>0</v>
      </c>
      <c r="E179" s="47">
        <v>0</v>
      </c>
      <c r="F179" s="47">
        <v>734222680</v>
      </c>
      <c r="G179" s="47">
        <v>734222680</v>
      </c>
      <c r="H179" s="47">
        <v>0</v>
      </c>
      <c r="I179" s="47">
        <v>0</v>
      </c>
      <c r="J179" s="55">
        <f t="shared" si="6"/>
        <v>0</v>
      </c>
      <c r="K179" s="52">
        <f t="shared" si="7"/>
        <v>0</v>
      </c>
      <c r="L179" s="48" t="s">
        <v>18</v>
      </c>
      <c r="M179" s="48" t="str">
        <f t="shared" si="8"/>
        <v>FM120S1Total Net Assets at the end of the period</v>
      </c>
    </row>
    <row r="180" spans="1:13">
      <c r="A180" s="45" t="s">
        <v>275</v>
      </c>
      <c r="B180" s="46" t="s">
        <v>684</v>
      </c>
      <c r="C180" s="46" t="s">
        <v>685</v>
      </c>
      <c r="D180" s="47">
        <v>0</v>
      </c>
      <c r="E180" s="47">
        <v>0</v>
      </c>
      <c r="F180" s="47">
        <v>50013.440000000002</v>
      </c>
      <c r="G180" s="47">
        <v>50013.440000000002</v>
      </c>
      <c r="H180" s="47">
        <v>0</v>
      </c>
      <c r="I180" s="47">
        <v>0</v>
      </c>
      <c r="J180" s="55">
        <f t="shared" si="6"/>
        <v>0</v>
      </c>
      <c r="K180" s="52">
        <f t="shared" si="7"/>
        <v>0</v>
      </c>
      <c r="L180" s="48" t="s">
        <v>18</v>
      </c>
      <c r="M180" s="48" t="str">
        <f t="shared" si="8"/>
        <v>FM120S1Total Net Assets at the end of the period</v>
      </c>
    </row>
    <row r="181" spans="1:13">
      <c r="A181" s="45" t="s">
        <v>275</v>
      </c>
      <c r="B181" s="46" t="s">
        <v>157</v>
      </c>
      <c r="C181" s="46" t="s">
        <v>305</v>
      </c>
      <c r="D181" s="47">
        <v>0</v>
      </c>
      <c r="E181" s="47">
        <v>0</v>
      </c>
      <c r="F181" s="47">
        <v>822716882.66999996</v>
      </c>
      <c r="G181" s="47">
        <v>822716882.66999996</v>
      </c>
      <c r="H181" s="47">
        <v>0</v>
      </c>
      <c r="I181" s="47">
        <v>0</v>
      </c>
      <c r="J181" s="55">
        <f t="shared" si="6"/>
        <v>0</v>
      </c>
      <c r="K181" s="52">
        <f t="shared" si="7"/>
        <v>0</v>
      </c>
      <c r="L181" s="48" t="s">
        <v>18</v>
      </c>
      <c r="M181" s="48" t="str">
        <f t="shared" si="8"/>
        <v>FM120S1Total Net Assets at the end of the period</v>
      </c>
    </row>
    <row r="182" spans="1:13">
      <c r="A182" s="45" t="s">
        <v>275</v>
      </c>
      <c r="B182" s="46" t="s">
        <v>698</v>
      </c>
      <c r="C182" s="46" t="s">
        <v>699</v>
      </c>
      <c r="D182" s="47">
        <v>0</v>
      </c>
      <c r="E182" s="47">
        <v>0</v>
      </c>
      <c r="F182" s="47">
        <v>330000000</v>
      </c>
      <c r="G182" s="47">
        <v>330000000</v>
      </c>
      <c r="H182" s="47">
        <v>0</v>
      </c>
      <c r="I182" s="47">
        <v>0</v>
      </c>
      <c r="J182" s="55">
        <f t="shared" si="6"/>
        <v>0</v>
      </c>
      <c r="K182" s="52">
        <f t="shared" si="7"/>
        <v>0</v>
      </c>
      <c r="L182" s="48" t="s">
        <v>18</v>
      </c>
      <c r="M182" s="48" t="str">
        <f t="shared" si="8"/>
        <v>FM120S1Total Net Assets at the end of the period</v>
      </c>
    </row>
    <row r="183" spans="1:13">
      <c r="A183" s="45" t="s">
        <v>275</v>
      </c>
      <c r="B183" s="46" t="s">
        <v>700</v>
      </c>
      <c r="C183" s="46" t="s">
        <v>701</v>
      </c>
      <c r="D183" s="47">
        <v>0</v>
      </c>
      <c r="E183" s="47">
        <v>0</v>
      </c>
      <c r="F183" s="47">
        <v>80000000</v>
      </c>
      <c r="G183" s="47">
        <v>80000000</v>
      </c>
      <c r="H183" s="47">
        <v>0</v>
      </c>
      <c r="I183" s="47">
        <v>0</v>
      </c>
      <c r="J183" s="55">
        <f t="shared" si="6"/>
        <v>0</v>
      </c>
      <c r="K183" s="52">
        <f t="shared" si="7"/>
        <v>0</v>
      </c>
      <c r="L183" s="48" t="s">
        <v>18</v>
      </c>
      <c r="M183" s="48" t="str">
        <f t="shared" si="8"/>
        <v>FM120S1Total Net Assets at the end of the period</v>
      </c>
    </row>
    <row r="184" spans="1:13">
      <c r="A184" s="45" t="s">
        <v>275</v>
      </c>
      <c r="B184" s="46" t="s">
        <v>160</v>
      </c>
      <c r="C184" s="46" t="s">
        <v>308</v>
      </c>
      <c r="D184" s="47">
        <v>146000</v>
      </c>
      <c r="E184" s="47">
        <v>0</v>
      </c>
      <c r="F184" s="47">
        <v>40000</v>
      </c>
      <c r="G184" s="47">
        <v>186000</v>
      </c>
      <c r="H184" s="47">
        <v>0</v>
      </c>
      <c r="I184" s="47">
        <v>0</v>
      </c>
      <c r="J184" s="55">
        <f t="shared" si="6"/>
        <v>-146000</v>
      </c>
      <c r="K184" s="52">
        <f t="shared" si="7"/>
        <v>0</v>
      </c>
      <c r="L184" s="48" t="s">
        <v>18</v>
      </c>
      <c r="M184" s="48" t="str">
        <f t="shared" si="8"/>
        <v>FM120S1Total Net Assets at the end of the period</v>
      </c>
    </row>
    <row r="185" spans="1:13">
      <c r="A185" s="45" t="s">
        <v>275</v>
      </c>
      <c r="B185" s="46" t="s">
        <v>439</v>
      </c>
      <c r="C185" s="46" t="s">
        <v>440</v>
      </c>
      <c r="D185" s="47">
        <v>314.47000000000003</v>
      </c>
      <c r="E185" s="47">
        <v>0</v>
      </c>
      <c r="F185" s="47">
        <v>2295355.7400000002</v>
      </c>
      <c r="G185" s="47">
        <v>2295670.21</v>
      </c>
      <c r="H185" s="47">
        <v>0</v>
      </c>
      <c r="I185" s="47">
        <v>0</v>
      </c>
      <c r="J185" s="55">
        <f t="shared" si="6"/>
        <v>-314.46999999973923</v>
      </c>
      <c r="K185" s="52">
        <f t="shared" si="7"/>
        <v>0</v>
      </c>
      <c r="L185" s="48" t="s">
        <v>18</v>
      </c>
      <c r="M185" s="48" t="str">
        <f t="shared" si="8"/>
        <v>FM120S1Total Net Assets at the end of the period</v>
      </c>
    </row>
    <row r="186" spans="1:13">
      <c r="A186" s="45" t="s">
        <v>275</v>
      </c>
      <c r="B186" s="46" t="s">
        <v>441</v>
      </c>
      <c r="C186" s="46" t="s">
        <v>442</v>
      </c>
      <c r="D186" s="47">
        <v>490245.65</v>
      </c>
      <c r="E186" s="47">
        <v>0</v>
      </c>
      <c r="F186" s="47">
        <v>7125648.7599999998</v>
      </c>
      <c r="G186" s="47">
        <v>7615894.4100000001</v>
      </c>
      <c r="H186" s="47">
        <v>0</v>
      </c>
      <c r="I186" s="47">
        <v>0</v>
      </c>
      <c r="J186" s="55">
        <f t="shared" si="6"/>
        <v>-490245.65000000037</v>
      </c>
      <c r="K186" s="52">
        <f t="shared" si="7"/>
        <v>0</v>
      </c>
      <c r="L186" s="48" t="s">
        <v>18</v>
      </c>
      <c r="M186" s="48" t="str">
        <f t="shared" si="8"/>
        <v>FM120S1Total Net Assets at the end of the period</v>
      </c>
    </row>
    <row r="187" spans="1:13">
      <c r="A187" s="45" t="s">
        <v>275</v>
      </c>
      <c r="B187" s="46" t="s">
        <v>443</v>
      </c>
      <c r="C187" s="46" t="s">
        <v>444</v>
      </c>
      <c r="D187" s="47">
        <v>352511.18</v>
      </c>
      <c r="E187" s="47">
        <v>0</v>
      </c>
      <c r="F187" s="47">
        <v>5811316.5</v>
      </c>
      <c r="G187" s="47">
        <v>6163827.6799999997</v>
      </c>
      <c r="H187" s="47">
        <v>0</v>
      </c>
      <c r="I187" s="47">
        <v>0</v>
      </c>
      <c r="J187" s="55">
        <f t="shared" si="6"/>
        <v>-352511.1799999997</v>
      </c>
      <c r="K187" s="52">
        <f t="shared" si="7"/>
        <v>0</v>
      </c>
      <c r="L187" s="48" t="s">
        <v>18</v>
      </c>
      <c r="M187" s="48" t="str">
        <f t="shared" si="8"/>
        <v>FM120S1Total Net Assets at the end of the period</v>
      </c>
    </row>
    <row r="188" spans="1:13">
      <c r="A188" s="45" t="s">
        <v>275</v>
      </c>
      <c r="B188" s="46" t="s">
        <v>167</v>
      </c>
      <c r="C188" s="46" t="s">
        <v>424</v>
      </c>
      <c r="D188" s="47">
        <v>0</v>
      </c>
      <c r="E188" s="47">
        <v>0</v>
      </c>
      <c r="F188" s="47">
        <v>583370839.20000005</v>
      </c>
      <c r="G188" s="47">
        <v>583370839.20000005</v>
      </c>
      <c r="H188" s="47">
        <v>0</v>
      </c>
      <c r="I188" s="47">
        <v>0</v>
      </c>
      <c r="J188" s="55">
        <f t="shared" si="6"/>
        <v>0</v>
      </c>
      <c r="K188" s="52">
        <f t="shared" si="7"/>
        <v>0</v>
      </c>
      <c r="L188" s="48" t="s">
        <v>18</v>
      </c>
      <c r="M188" s="48" t="str">
        <f t="shared" si="8"/>
        <v>FM120S1Total Net Assets at the end of the period</v>
      </c>
    </row>
    <row r="189" spans="1:13">
      <c r="A189" s="45" t="s">
        <v>275</v>
      </c>
      <c r="B189" s="46" t="s">
        <v>168</v>
      </c>
      <c r="C189" s="46" t="s">
        <v>317</v>
      </c>
      <c r="D189" s="47">
        <v>0</v>
      </c>
      <c r="E189" s="47">
        <v>0</v>
      </c>
      <c r="F189" s="47">
        <v>130327877.04000001</v>
      </c>
      <c r="G189" s="47">
        <v>130327877.04000001</v>
      </c>
      <c r="H189" s="47">
        <v>0</v>
      </c>
      <c r="I189" s="47">
        <v>0</v>
      </c>
      <c r="J189" s="55">
        <f t="shared" si="6"/>
        <v>0</v>
      </c>
      <c r="K189" s="52">
        <f t="shared" si="7"/>
        <v>0</v>
      </c>
      <c r="L189" s="48" t="s">
        <v>18</v>
      </c>
      <c r="M189" s="48" t="str">
        <f t="shared" si="8"/>
        <v>FM120S1Total Net Assets at the end of the period</v>
      </c>
    </row>
    <row r="190" spans="1:13">
      <c r="A190" s="45" t="s">
        <v>275</v>
      </c>
      <c r="B190" s="46" t="s">
        <v>497</v>
      </c>
      <c r="C190" s="46" t="s">
        <v>498</v>
      </c>
      <c r="D190" s="47">
        <v>0</v>
      </c>
      <c r="E190" s="47">
        <v>0</v>
      </c>
      <c r="F190" s="47">
        <v>2588410</v>
      </c>
      <c r="G190" s="47">
        <v>2588410</v>
      </c>
      <c r="H190" s="47">
        <v>0</v>
      </c>
      <c r="I190" s="47">
        <v>0</v>
      </c>
      <c r="J190" s="55">
        <f t="shared" si="6"/>
        <v>0</v>
      </c>
      <c r="K190" s="52">
        <f t="shared" si="7"/>
        <v>0</v>
      </c>
      <c r="L190" s="48" t="s">
        <v>18</v>
      </c>
      <c r="M190" s="48" t="str">
        <f t="shared" si="8"/>
        <v>FM120S1Total Net Assets at the end of the period</v>
      </c>
    </row>
    <row r="191" spans="1:13">
      <c r="A191" s="45" t="s">
        <v>275</v>
      </c>
      <c r="B191" s="46" t="s">
        <v>332</v>
      </c>
      <c r="C191" s="46" t="s">
        <v>333</v>
      </c>
      <c r="D191" s="47">
        <v>0</v>
      </c>
      <c r="E191" s="47">
        <v>1331</v>
      </c>
      <c r="F191" s="47">
        <v>45494</v>
      </c>
      <c r="G191" s="47">
        <v>45468</v>
      </c>
      <c r="H191" s="47">
        <v>0</v>
      </c>
      <c r="I191" s="47">
        <v>1305</v>
      </c>
      <c r="J191" s="55">
        <f t="shared" si="6"/>
        <v>26</v>
      </c>
      <c r="K191" s="52">
        <f t="shared" si="7"/>
        <v>-1305</v>
      </c>
      <c r="L191" s="48" t="s">
        <v>18</v>
      </c>
      <c r="M191" s="48" t="str">
        <f t="shared" si="8"/>
        <v>FM120S1Total Net Assets at the end of the period</v>
      </c>
    </row>
    <row r="192" spans="1:13">
      <c r="A192" s="45" t="s">
        <v>275</v>
      </c>
      <c r="B192" s="46" t="s">
        <v>169</v>
      </c>
      <c r="C192" s="46" t="s">
        <v>336</v>
      </c>
      <c r="D192" s="47">
        <v>0</v>
      </c>
      <c r="E192" s="47">
        <v>11980.74</v>
      </c>
      <c r="F192" s="47">
        <v>444298.32</v>
      </c>
      <c r="G192" s="47">
        <v>432317.54</v>
      </c>
      <c r="H192" s="47">
        <v>0.04</v>
      </c>
      <c r="I192" s="47">
        <v>0</v>
      </c>
      <c r="J192" s="55">
        <f t="shared" si="6"/>
        <v>11980.780000000028</v>
      </c>
      <c r="K192" s="52">
        <f t="shared" si="7"/>
        <v>0.04</v>
      </c>
      <c r="L192" s="48" t="s">
        <v>18</v>
      </c>
      <c r="M192" s="48" t="str">
        <f t="shared" si="8"/>
        <v>FM120S1Total Net Assets at the end of the period</v>
      </c>
    </row>
    <row r="193" spans="1:13">
      <c r="A193" s="45" t="s">
        <v>275</v>
      </c>
      <c r="B193" s="46" t="s">
        <v>172</v>
      </c>
      <c r="C193" s="46" t="s">
        <v>339</v>
      </c>
      <c r="D193" s="47">
        <v>0</v>
      </c>
      <c r="E193" s="47">
        <v>16860.060000000001</v>
      </c>
      <c r="F193" s="47">
        <v>357027.89</v>
      </c>
      <c r="G193" s="47">
        <v>304013.71999999997</v>
      </c>
      <c r="H193" s="47">
        <v>36154.11</v>
      </c>
      <c r="I193" s="47">
        <v>0</v>
      </c>
      <c r="J193" s="55">
        <f t="shared" si="6"/>
        <v>53014.170000000042</v>
      </c>
      <c r="K193" s="52">
        <f t="shared" si="7"/>
        <v>36154.11</v>
      </c>
      <c r="L193" s="48" t="s">
        <v>18</v>
      </c>
      <c r="M193" s="48" t="str">
        <f t="shared" si="8"/>
        <v>FM120S1Total Net Assets at the end of the period</v>
      </c>
    </row>
    <row r="194" spans="1:13">
      <c r="A194" s="45" t="s">
        <v>275</v>
      </c>
      <c r="B194" s="46" t="s">
        <v>174</v>
      </c>
      <c r="C194" s="46" t="s">
        <v>341</v>
      </c>
      <c r="D194" s="47">
        <v>0</v>
      </c>
      <c r="E194" s="47">
        <v>0</v>
      </c>
      <c r="F194" s="47">
        <v>5583.28</v>
      </c>
      <c r="G194" s="47">
        <v>5583.28</v>
      </c>
      <c r="H194" s="47">
        <v>0</v>
      </c>
      <c r="I194" s="47">
        <v>0</v>
      </c>
      <c r="J194" s="55">
        <f t="shared" si="6"/>
        <v>0</v>
      </c>
      <c r="K194" s="52">
        <f t="shared" si="7"/>
        <v>0</v>
      </c>
      <c r="L194" s="48" t="s">
        <v>18</v>
      </c>
      <c r="M194" s="48" t="str">
        <f t="shared" si="8"/>
        <v>FM120S1Total Net Assets at the end of the period</v>
      </c>
    </row>
    <row r="195" spans="1:13">
      <c r="A195" s="45" t="s">
        <v>275</v>
      </c>
      <c r="B195" s="46" t="s">
        <v>183</v>
      </c>
      <c r="C195" s="46" t="s">
        <v>342</v>
      </c>
      <c r="D195" s="47">
        <v>0</v>
      </c>
      <c r="E195" s="47">
        <v>7995828.1900000004</v>
      </c>
      <c r="F195" s="47">
        <v>8495547.8599999994</v>
      </c>
      <c r="G195" s="47">
        <v>499719.66</v>
      </c>
      <c r="H195" s="47">
        <v>0.01</v>
      </c>
      <c r="I195" s="47">
        <v>0</v>
      </c>
      <c r="J195" s="55">
        <f t="shared" ref="J195:J258" si="9">+F195-G195</f>
        <v>7995828.1999999993</v>
      </c>
      <c r="K195" s="52">
        <f t="shared" ref="K195:K258" si="10">H195-I195</f>
        <v>0.01</v>
      </c>
      <c r="L195" s="48" t="s">
        <v>18</v>
      </c>
      <c r="M195" s="48" t="str">
        <f t="shared" ref="M195:M258" si="11">A195&amp;L195</f>
        <v>FM120S1Total Net Assets at the end of the period</v>
      </c>
    </row>
    <row r="196" spans="1:13">
      <c r="A196" s="45" t="s">
        <v>275</v>
      </c>
      <c r="B196" s="46" t="s">
        <v>184</v>
      </c>
      <c r="C196" s="46" t="s">
        <v>343</v>
      </c>
      <c r="D196" s="47">
        <v>499719.66</v>
      </c>
      <c r="E196" s="47">
        <v>0</v>
      </c>
      <c r="F196" s="47">
        <v>511948906.88</v>
      </c>
      <c r="G196" s="47">
        <v>512448626.54000002</v>
      </c>
      <c r="H196" s="47">
        <v>0</v>
      </c>
      <c r="I196" s="47">
        <v>0</v>
      </c>
      <c r="J196" s="55">
        <f t="shared" si="9"/>
        <v>-499719.66000002623</v>
      </c>
      <c r="K196" s="52">
        <f t="shared" si="10"/>
        <v>0</v>
      </c>
      <c r="L196" s="48" t="s">
        <v>18</v>
      </c>
      <c r="M196" s="48" t="str">
        <f t="shared" si="11"/>
        <v>FM120S1Total Net Assets at the end of the period</v>
      </c>
    </row>
    <row r="197" spans="1:13">
      <c r="A197" s="45" t="s">
        <v>275</v>
      </c>
      <c r="B197" s="46" t="s">
        <v>243</v>
      </c>
      <c r="C197" s="46" t="s">
        <v>499</v>
      </c>
      <c r="D197" s="47">
        <v>0</v>
      </c>
      <c r="E197" s="47">
        <v>0</v>
      </c>
      <c r="F197" s="47">
        <v>11879575.83</v>
      </c>
      <c r="G197" s="47">
        <v>11879575.83</v>
      </c>
      <c r="H197" s="47">
        <v>0</v>
      </c>
      <c r="I197" s="47">
        <v>0</v>
      </c>
      <c r="J197" s="55">
        <f t="shared" si="9"/>
        <v>0</v>
      </c>
      <c r="K197" s="52">
        <f t="shared" si="10"/>
        <v>0</v>
      </c>
      <c r="L197" s="48" t="s">
        <v>18</v>
      </c>
      <c r="M197" s="48" t="str">
        <f t="shared" si="11"/>
        <v>FM120S1Total Net Assets at the end of the period</v>
      </c>
    </row>
    <row r="198" spans="1:13">
      <c r="A198" s="45" t="s">
        <v>275</v>
      </c>
      <c r="B198" s="46" t="s">
        <v>344</v>
      </c>
      <c r="C198" s="46" t="s">
        <v>345</v>
      </c>
      <c r="D198" s="47">
        <v>0</v>
      </c>
      <c r="E198" s="47">
        <v>570984115.04999995</v>
      </c>
      <c r="F198" s="47">
        <v>571062212.25</v>
      </c>
      <c r="G198" s="47">
        <v>78097.2</v>
      </c>
      <c r="H198" s="47">
        <v>0</v>
      </c>
      <c r="I198" s="47">
        <v>0</v>
      </c>
      <c r="J198" s="55">
        <f t="shared" si="9"/>
        <v>570984115.04999995</v>
      </c>
      <c r="K198" s="52">
        <f t="shared" si="10"/>
        <v>0</v>
      </c>
      <c r="L198" s="48" t="s">
        <v>15</v>
      </c>
      <c r="M198" s="48" t="str">
        <f t="shared" si="11"/>
        <v>FM120S1Unit Capital at the end of the period</v>
      </c>
    </row>
    <row r="199" spans="1:13">
      <c r="A199" s="45" t="s">
        <v>275</v>
      </c>
      <c r="B199" s="46" t="s">
        <v>346</v>
      </c>
      <c r="C199" s="46" t="s">
        <v>347</v>
      </c>
      <c r="D199" s="47">
        <v>0</v>
      </c>
      <c r="E199" s="47">
        <v>57874572.68</v>
      </c>
      <c r="F199" s="47">
        <v>59380535.600000001</v>
      </c>
      <c r="G199" s="47">
        <v>1505962.92</v>
      </c>
      <c r="H199" s="47">
        <v>0</v>
      </c>
      <c r="I199" s="47">
        <v>0</v>
      </c>
      <c r="J199" s="55">
        <f t="shared" si="9"/>
        <v>57874572.68</v>
      </c>
      <c r="K199" s="52">
        <f t="shared" si="10"/>
        <v>0</v>
      </c>
      <c r="L199" s="48" t="s">
        <v>15</v>
      </c>
      <c r="M199" s="48" t="str">
        <f t="shared" si="11"/>
        <v>FM120S1Unit Capital at the end of the period</v>
      </c>
    </row>
    <row r="200" spans="1:13">
      <c r="A200" s="45" t="s">
        <v>275</v>
      </c>
      <c r="B200" s="46" t="s">
        <v>348</v>
      </c>
      <c r="C200" s="46" t="s">
        <v>349</v>
      </c>
      <c r="D200" s="47">
        <v>0</v>
      </c>
      <c r="E200" s="47">
        <v>0</v>
      </c>
      <c r="F200" s="47">
        <v>1469.35</v>
      </c>
      <c r="G200" s="47">
        <v>1469.35</v>
      </c>
      <c r="H200" s="47">
        <v>0</v>
      </c>
      <c r="I200" s="47">
        <v>0</v>
      </c>
      <c r="J200" s="55">
        <f t="shared" si="9"/>
        <v>0</v>
      </c>
      <c r="K200" s="52">
        <f t="shared" si="10"/>
        <v>0</v>
      </c>
      <c r="L200" s="48" t="s">
        <v>141</v>
      </c>
      <c r="M200" s="48" t="str">
        <f t="shared" si="11"/>
        <v>FM120S1Dummy</v>
      </c>
    </row>
    <row r="201" spans="1:13">
      <c r="A201" s="45" t="s">
        <v>275</v>
      </c>
      <c r="B201" s="46" t="s">
        <v>350</v>
      </c>
      <c r="C201" s="46" t="s">
        <v>351</v>
      </c>
      <c r="D201" s="47">
        <v>0</v>
      </c>
      <c r="E201" s="47">
        <v>0</v>
      </c>
      <c r="F201" s="47">
        <v>1465962.92</v>
      </c>
      <c r="G201" s="47">
        <v>0</v>
      </c>
      <c r="H201" s="47">
        <v>1465962.92</v>
      </c>
      <c r="I201" s="47">
        <v>0</v>
      </c>
      <c r="J201" s="55">
        <f t="shared" si="9"/>
        <v>1465962.92</v>
      </c>
      <c r="K201" s="52">
        <f t="shared" si="10"/>
        <v>1465962.92</v>
      </c>
      <c r="L201" s="48" t="s">
        <v>141</v>
      </c>
      <c r="M201" s="48" t="str">
        <f t="shared" si="11"/>
        <v>FM120S1Dummy</v>
      </c>
    </row>
    <row r="202" spans="1:13">
      <c r="A202" s="45" t="s">
        <v>275</v>
      </c>
      <c r="B202" s="46" t="s">
        <v>500</v>
      </c>
      <c r="C202" s="46" t="s">
        <v>501</v>
      </c>
      <c r="D202" s="47">
        <v>0</v>
      </c>
      <c r="E202" s="47">
        <v>0</v>
      </c>
      <c r="F202" s="47">
        <v>11879575.83</v>
      </c>
      <c r="G202" s="47">
        <v>4070.42</v>
      </c>
      <c r="H202" s="47">
        <v>11875505.41</v>
      </c>
      <c r="I202" s="47">
        <v>0</v>
      </c>
      <c r="J202" s="55">
        <f t="shared" si="9"/>
        <v>11875505.41</v>
      </c>
      <c r="K202" s="52">
        <f t="shared" si="10"/>
        <v>11875505.41</v>
      </c>
      <c r="L202" s="48" t="s">
        <v>141</v>
      </c>
      <c r="M202" s="48" t="str">
        <f t="shared" si="11"/>
        <v>FM120S1Dummy</v>
      </c>
    </row>
    <row r="203" spans="1:13">
      <c r="A203" s="45" t="s">
        <v>275</v>
      </c>
      <c r="B203" s="46" t="s">
        <v>502</v>
      </c>
      <c r="C203" s="46" t="s">
        <v>503</v>
      </c>
      <c r="D203" s="47">
        <v>0</v>
      </c>
      <c r="E203" s="47">
        <v>0</v>
      </c>
      <c r="F203" s="47">
        <v>2588410</v>
      </c>
      <c r="G203" s="47">
        <v>887</v>
      </c>
      <c r="H203" s="47">
        <v>2587523</v>
      </c>
      <c r="I203" s="47">
        <v>0</v>
      </c>
      <c r="J203" s="55">
        <f t="shared" si="9"/>
        <v>2587523</v>
      </c>
      <c r="K203" s="52">
        <f t="shared" si="10"/>
        <v>2587523</v>
      </c>
      <c r="L203" s="48" t="s">
        <v>141</v>
      </c>
      <c r="M203" s="48" t="str">
        <f t="shared" si="11"/>
        <v>FM120S1Dummy</v>
      </c>
    </row>
    <row r="204" spans="1:13">
      <c r="A204" s="45" t="s">
        <v>275</v>
      </c>
      <c r="B204" s="46" t="s">
        <v>445</v>
      </c>
      <c r="C204" s="46" t="s">
        <v>446</v>
      </c>
      <c r="D204" s="47">
        <v>17901.25</v>
      </c>
      <c r="E204" s="47">
        <v>0</v>
      </c>
      <c r="F204" s="47">
        <v>12856244.57</v>
      </c>
      <c r="G204" s="47">
        <v>12874145.82</v>
      </c>
      <c r="H204" s="47">
        <v>0</v>
      </c>
      <c r="I204" s="47">
        <v>0</v>
      </c>
      <c r="J204" s="55">
        <f t="shared" si="9"/>
        <v>-17901.25</v>
      </c>
      <c r="K204" s="52">
        <f t="shared" si="10"/>
        <v>0</v>
      </c>
      <c r="L204" s="48" t="s">
        <v>141</v>
      </c>
      <c r="M204" s="48" t="str">
        <f t="shared" si="11"/>
        <v>FM120S1Dummy</v>
      </c>
    </row>
    <row r="205" spans="1:13">
      <c r="A205" s="45" t="s">
        <v>275</v>
      </c>
      <c r="B205" s="46" t="s">
        <v>447</v>
      </c>
      <c r="C205" s="46" t="s">
        <v>448</v>
      </c>
      <c r="D205" s="47">
        <v>0</v>
      </c>
      <c r="E205" s="47">
        <v>3848.12</v>
      </c>
      <c r="F205" s="47">
        <v>19051382.870000001</v>
      </c>
      <c r="G205" s="47">
        <v>19047534.75</v>
      </c>
      <c r="H205" s="47">
        <v>0</v>
      </c>
      <c r="I205" s="47">
        <v>0</v>
      </c>
      <c r="J205" s="55">
        <f t="shared" si="9"/>
        <v>3848.1200000010431</v>
      </c>
      <c r="K205" s="52">
        <f t="shared" si="10"/>
        <v>0</v>
      </c>
      <c r="L205" s="48" t="s">
        <v>141</v>
      </c>
      <c r="M205" s="48" t="str">
        <f t="shared" si="11"/>
        <v>FM120S1Dummy</v>
      </c>
    </row>
    <row r="206" spans="1:13">
      <c r="A206" s="45" t="s">
        <v>275</v>
      </c>
      <c r="B206" s="46" t="s">
        <v>363</v>
      </c>
      <c r="C206" s="46" t="s">
        <v>364</v>
      </c>
      <c r="D206" s="47">
        <v>0</v>
      </c>
      <c r="E206" s="47">
        <v>34266.910000000003</v>
      </c>
      <c r="F206" s="47">
        <v>0</v>
      </c>
      <c r="G206" s="47">
        <v>2295355.7400000002</v>
      </c>
      <c r="H206" s="47">
        <v>0</v>
      </c>
      <c r="I206" s="47">
        <v>2329622.65</v>
      </c>
      <c r="J206" s="55">
        <f t="shared" si="9"/>
        <v>-2295355.7400000002</v>
      </c>
      <c r="K206" s="52">
        <f t="shared" si="10"/>
        <v>-2329622.65</v>
      </c>
      <c r="L206" s="48" t="s">
        <v>56</v>
      </c>
      <c r="M206" s="48" t="str">
        <f t="shared" si="11"/>
        <v>FM120S1Interest</v>
      </c>
    </row>
    <row r="207" spans="1:13">
      <c r="A207" s="45" t="s">
        <v>275</v>
      </c>
      <c r="B207" s="46" t="s">
        <v>569</v>
      </c>
      <c r="C207" s="46" t="s">
        <v>570</v>
      </c>
      <c r="D207" s="47">
        <v>0</v>
      </c>
      <c r="E207" s="47">
        <v>0</v>
      </c>
      <c r="F207" s="47">
        <v>0</v>
      </c>
      <c r="G207" s="47">
        <v>269211.86</v>
      </c>
      <c r="H207" s="47">
        <v>0</v>
      </c>
      <c r="I207" s="47">
        <v>269211.86</v>
      </c>
      <c r="J207" s="55">
        <f t="shared" si="9"/>
        <v>-269211.86</v>
      </c>
      <c r="K207" s="52">
        <f t="shared" si="10"/>
        <v>-269211.86</v>
      </c>
      <c r="L207" s="48" t="s">
        <v>57</v>
      </c>
      <c r="M207" s="48" t="str">
        <f t="shared" si="11"/>
        <v>FM120S1Profit/(Loss) on sale /redemption of investments (other than inter scheme transfer/sale)</v>
      </c>
    </row>
    <row r="208" spans="1:13">
      <c r="A208" s="45" t="s">
        <v>275</v>
      </c>
      <c r="B208" s="46" t="s">
        <v>487</v>
      </c>
      <c r="C208" s="46" t="s">
        <v>488</v>
      </c>
      <c r="D208" s="47">
        <v>0</v>
      </c>
      <c r="E208" s="47">
        <v>0</v>
      </c>
      <c r="F208" s="47">
        <v>0</v>
      </c>
      <c r="G208" s="47">
        <v>16936.47</v>
      </c>
      <c r="H208" s="47">
        <v>0</v>
      </c>
      <c r="I208" s="47">
        <v>16936.47</v>
      </c>
      <c r="J208" s="55">
        <f t="shared" si="9"/>
        <v>-16936.47</v>
      </c>
      <c r="K208" s="52">
        <f t="shared" si="10"/>
        <v>-16936.47</v>
      </c>
      <c r="L208" s="48" t="s">
        <v>58</v>
      </c>
      <c r="M208" s="48" t="str">
        <f t="shared" si="11"/>
        <v>FM120S1Profit/(Loss) on inter scheme transfer/sale of investments</v>
      </c>
    </row>
    <row r="209" spans="1:13">
      <c r="A209" s="45" t="s">
        <v>275</v>
      </c>
      <c r="B209" s="46" t="s">
        <v>461</v>
      </c>
      <c r="C209" s="46" t="s">
        <v>462</v>
      </c>
      <c r="D209" s="47">
        <v>0</v>
      </c>
      <c r="E209" s="47">
        <v>0</v>
      </c>
      <c r="F209" s="47">
        <v>0</v>
      </c>
      <c r="G209" s="47">
        <v>71501.72</v>
      </c>
      <c r="H209" s="47">
        <v>0</v>
      </c>
      <c r="I209" s="47">
        <v>71501.72</v>
      </c>
      <c r="J209" s="55">
        <f t="shared" si="9"/>
        <v>-71501.72</v>
      </c>
      <c r="K209" s="52">
        <f t="shared" si="10"/>
        <v>-71501.72</v>
      </c>
      <c r="L209" s="48" t="s">
        <v>58</v>
      </c>
      <c r="M209" s="48" t="str">
        <f t="shared" si="11"/>
        <v>FM120S1Profit/(Loss) on inter scheme transfer/sale of investments</v>
      </c>
    </row>
    <row r="210" spans="1:13">
      <c r="A210" s="45" t="s">
        <v>275</v>
      </c>
      <c r="B210" s="46" t="s">
        <v>368</v>
      </c>
      <c r="C210" s="46" t="s">
        <v>369</v>
      </c>
      <c r="D210" s="47">
        <v>0</v>
      </c>
      <c r="E210" s="47">
        <v>490245.65</v>
      </c>
      <c r="F210" s="47">
        <v>0</v>
      </c>
      <c r="G210" s="47">
        <v>7125648.7599999998</v>
      </c>
      <c r="H210" s="47">
        <v>0</v>
      </c>
      <c r="I210" s="47">
        <v>7615894.4100000001</v>
      </c>
      <c r="J210" s="55">
        <f t="shared" si="9"/>
        <v>-7125648.7599999998</v>
      </c>
      <c r="K210" s="52">
        <f t="shared" si="10"/>
        <v>-7615894.4100000001</v>
      </c>
      <c r="L210" s="48" t="s">
        <v>56</v>
      </c>
      <c r="M210" s="48" t="str">
        <f t="shared" si="11"/>
        <v>FM120S1Interest</v>
      </c>
    </row>
    <row r="211" spans="1:13">
      <c r="A211" s="45" t="s">
        <v>275</v>
      </c>
      <c r="B211" s="46" t="s">
        <v>449</v>
      </c>
      <c r="C211" s="46" t="s">
        <v>450</v>
      </c>
      <c r="D211" s="47">
        <v>0</v>
      </c>
      <c r="E211" s="47">
        <v>352511.18</v>
      </c>
      <c r="F211" s="47">
        <v>0</v>
      </c>
      <c r="G211" s="47">
        <v>5811316.5</v>
      </c>
      <c r="H211" s="47">
        <v>0</v>
      </c>
      <c r="I211" s="47">
        <v>6163827.6799999997</v>
      </c>
      <c r="J211" s="55">
        <f t="shared" si="9"/>
        <v>-5811316.5</v>
      </c>
      <c r="K211" s="52">
        <f t="shared" si="10"/>
        <v>-6163827.6799999997</v>
      </c>
      <c r="L211" s="48" t="s">
        <v>56</v>
      </c>
      <c r="M211" s="48" t="str">
        <f t="shared" si="11"/>
        <v>FM120S1Interest</v>
      </c>
    </row>
    <row r="212" spans="1:13">
      <c r="A212" s="45" t="s">
        <v>275</v>
      </c>
      <c r="B212" s="46" t="s">
        <v>374</v>
      </c>
      <c r="C212" s="46" t="s">
        <v>375</v>
      </c>
      <c r="D212" s="47">
        <v>0</v>
      </c>
      <c r="E212" s="47">
        <v>0</v>
      </c>
      <c r="F212" s="47">
        <v>0.17</v>
      </c>
      <c r="G212" s="47">
        <v>0</v>
      </c>
      <c r="H212" s="47">
        <v>0.17</v>
      </c>
      <c r="I212" s="47">
        <v>0</v>
      </c>
      <c r="J212" s="55">
        <f t="shared" si="9"/>
        <v>0.17</v>
      </c>
      <c r="K212" s="52">
        <f t="shared" si="10"/>
        <v>0.17</v>
      </c>
      <c r="L212" s="48" t="s">
        <v>58</v>
      </c>
      <c r="M212" s="48" t="str">
        <f t="shared" si="11"/>
        <v>FM120S1Profit/(Loss) on inter scheme transfer/sale of investments</v>
      </c>
    </row>
    <row r="213" spans="1:13">
      <c r="A213" s="45" t="s">
        <v>275</v>
      </c>
      <c r="B213" s="46" t="s">
        <v>198</v>
      </c>
      <c r="C213" s="46" t="s">
        <v>378</v>
      </c>
      <c r="D213" s="47">
        <v>0</v>
      </c>
      <c r="E213" s="47">
        <v>0</v>
      </c>
      <c r="F213" s="47">
        <v>187392.36</v>
      </c>
      <c r="G213" s="47">
        <v>0</v>
      </c>
      <c r="H213" s="47">
        <v>187392.36</v>
      </c>
      <c r="I213" s="47">
        <v>0</v>
      </c>
      <c r="J213" s="55">
        <f t="shared" si="9"/>
        <v>187392.36</v>
      </c>
      <c r="K213" s="52">
        <f t="shared" si="10"/>
        <v>187392.36</v>
      </c>
      <c r="L213" s="48" t="s">
        <v>61</v>
      </c>
      <c r="M213" s="48" t="str">
        <f t="shared" si="11"/>
        <v>FM120S1Management Fees</v>
      </c>
    </row>
    <row r="214" spans="1:13">
      <c r="A214" s="45" t="s">
        <v>275</v>
      </c>
      <c r="B214" s="46" t="s">
        <v>451</v>
      </c>
      <c r="C214" s="46" t="s">
        <v>452</v>
      </c>
      <c r="D214" s="47">
        <v>10958.03</v>
      </c>
      <c r="E214" s="47">
        <v>0</v>
      </c>
      <c r="F214" s="47">
        <v>184019.86</v>
      </c>
      <c r="G214" s="47">
        <v>0</v>
      </c>
      <c r="H214" s="47">
        <v>194977.89</v>
      </c>
      <c r="I214" s="47">
        <v>0</v>
      </c>
      <c r="J214" s="55">
        <f t="shared" si="9"/>
        <v>184019.86</v>
      </c>
      <c r="K214" s="52">
        <f t="shared" si="10"/>
        <v>194977.89</v>
      </c>
      <c r="L214" s="48" t="s">
        <v>61</v>
      </c>
      <c r="M214" s="48" t="str">
        <f t="shared" si="11"/>
        <v>FM120S1Management Fees</v>
      </c>
    </row>
    <row r="215" spans="1:13">
      <c r="A215" s="45" t="s">
        <v>275</v>
      </c>
      <c r="B215" s="46" t="s">
        <v>453</v>
      </c>
      <c r="C215" s="46" t="s">
        <v>454</v>
      </c>
      <c r="D215" s="47">
        <v>1110.71</v>
      </c>
      <c r="E215" s="47">
        <v>0</v>
      </c>
      <c r="F215" s="47">
        <v>18656.13</v>
      </c>
      <c r="G215" s="47">
        <v>0</v>
      </c>
      <c r="H215" s="47">
        <v>19766.84</v>
      </c>
      <c r="I215" s="47">
        <v>0</v>
      </c>
      <c r="J215" s="55">
        <f t="shared" si="9"/>
        <v>18656.13</v>
      </c>
      <c r="K215" s="52">
        <f t="shared" si="10"/>
        <v>19766.84</v>
      </c>
      <c r="L215" s="48" t="s">
        <v>61</v>
      </c>
      <c r="M215" s="48" t="str">
        <f t="shared" si="11"/>
        <v>FM120S1Management Fees</v>
      </c>
    </row>
    <row r="216" spans="1:13">
      <c r="A216" s="45" t="s">
        <v>275</v>
      </c>
      <c r="B216" s="46" t="s">
        <v>203</v>
      </c>
      <c r="C216" s="46" t="s">
        <v>379</v>
      </c>
      <c r="D216" s="47">
        <v>0</v>
      </c>
      <c r="E216" s="47">
        <v>1243</v>
      </c>
      <c r="F216" s="47">
        <v>0.1</v>
      </c>
      <c r="G216" s="47">
        <v>357027.89</v>
      </c>
      <c r="H216" s="47">
        <v>0</v>
      </c>
      <c r="I216" s="47">
        <v>358270.79</v>
      </c>
      <c r="J216" s="55">
        <f t="shared" si="9"/>
        <v>-357027.79000000004</v>
      </c>
      <c r="K216" s="52">
        <f t="shared" si="10"/>
        <v>-358270.79</v>
      </c>
      <c r="L216" s="48" t="s">
        <v>63</v>
      </c>
      <c r="M216" s="48" t="str">
        <f t="shared" si="11"/>
        <v>FM120S1Total Recurring Expenses (including 6.1 and 6.2)</v>
      </c>
    </row>
    <row r="217" spans="1:13">
      <c r="A217" s="45" t="s">
        <v>275</v>
      </c>
      <c r="B217" s="46" t="s">
        <v>455</v>
      </c>
      <c r="C217" s="46" t="s">
        <v>456</v>
      </c>
      <c r="D217" s="47">
        <v>16437.009999999998</v>
      </c>
      <c r="E217" s="47">
        <v>0</v>
      </c>
      <c r="F217" s="47">
        <v>276029.40000000002</v>
      </c>
      <c r="G217" s="47">
        <v>0</v>
      </c>
      <c r="H217" s="47">
        <v>292466.40999999997</v>
      </c>
      <c r="I217" s="47">
        <v>0</v>
      </c>
      <c r="J217" s="55">
        <f t="shared" si="9"/>
        <v>276029.40000000002</v>
      </c>
      <c r="K217" s="52">
        <f t="shared" si="10"/>
        <v>292466.40999999997</v>
      </c>
      <c r="L217" s="48" t="s">
        <v>63</v>
      </c>
      <c r="M217" s="48" t="str">
        <f t="shared" si="11"/>
        <v>FM120S1Total Recurring Expenses (including 6.1 and 6.2)</v>
      </c>
    </row>
    <row r="218" spans="1:13">
      <c r="A218" s="45" t="s">
        <v>275</v>
      </c>
      <c r="B218" s="46" t="s">
        <v>457</v>
      </c>
      <c r="C218" s="46" t="s">
        <v>458</v>
      </c>
      <c r="D218" s="47">
        <v>1666.05</v>
      </c>
      <c r="E218" s="47">
        <v>0</v>
      </c>
      <c r="F218" s="47">
        <v>27984.22</v>
      </c>
      <c r="G218" s="47">
        <v>0</v>
      </c>
      <c r="H218" s="47">
        <v>29650.27</v>
      </c>
      <c r="I218" s="47">
        <v>0</v>
      </c>
      <c r="J218" s="55">
        <f t="shared" si="9"/>
        <v>27984.22</v>
      </c>
      <c r="K218" s="52">
        <f t="shared" si="10"/>
        <v>29650.27</v>
      </c>
      <c r="L218" s="48" t="s">
        <v>63</v>
      </c>
      <c r="M218" s="48" t="str">
        <f t="shared" si="11"/>
        <v>FM120S1Total Recurring Expenses (including 6.1 and 6.2)</v>
      </c>
    </row>
    <row r="219" spans="1:13">
      <c r="A219" s="45" t="s">
        <v>275</v>
      </c>
      <c r="B219" s="46" t="s">
        <v>380</v>
      </c>
      <c r="C219" s="46" t="s">
        <v>381</v>
      </c>
      <c r="D219" s="47">
        <v>1243</v>
      </c>
      <c r="E219" s="47">
        <v>0</v>
      </c>
      <c r="F219" s="47">
        <v>40177</v>
      </c>
      <c r="G219" s="47">
        <v>0</v>
      </c>
      <c r="H219" s="47">
        <v>41420</v>
      </c>
      <c r="I219" s="47">
        <v>0</v>
      </c>
      <c r="J219" s="55">
        <f t="shared" si="9"/>
        <v>40177</v>
      </c>
      <c r="K219" s="52">
        <f t="shared" si="10"/>
        <v>41420</v>
      </c>
      <c r="L219" s="48" t="s">
        <v>63</v>
      </c>
      <c r="M219" s="48" t="str">
        <f t="shared" si="11"/>
        <v>FM120S1Total Recurring Expenses (including 6.1 and 6.2)</v>
      </c>
    </row>
    <row r="220" spans="1:13">
      <c r="A220" s="45" t="s">
        <v>275</v>
      </c>
      <c r="B220" s="46" t="s">
        <v>427</v>
      </c>
      <c r="C220" s="46" t="s">
        <v>428</v>
      </c>
      <c r="D220" s="47">
        <v>0</v>
      </c>
      <c r="E220" s="47">
        <v>0</v>
      </c>
      <c r="F220" s="47">
        <v>59764.29</v>
      </c>
      <c r="G220" s="47">
        <v>0</v>
      </c>
      <c r="H220" s="47">
        <v>59764.29</v>
      </c>
      <c r="I220" s="47">
        <v>0</v>
      </c>
      <c r="J220" s="55">
        <f t="shared" si="9"/>
        <v>59764.29</v>
      </c>
      <c r="K220" s="52">
        <f t="shared" si="10"/>
        <v>59764.29</v>
      </c>
      <c r="L220" s="48" t="s">
        <v>63</v>
      </c>
      <c r="M220" s="48" t="str">
        <f t="shared" si="11"/>
        <v>FM120S1Total Recurring Expenses (including 6.1 and 6.2)</v>
      </c>
    </row>
    <row r="221" spans="1:13">
      <c r="A221" s="45" t="s">
        <v>275</v>
      </c>
      <c r="B221" s="46" t="s">
        <v>382</v>
      </c>
      <c r="C221" s="46" t="s">
        <v>383</v>
      </c>
      <c r="D221" s="47">
        <v>0</v>
      </c>
      <c r="E221" s="47">
        <v>0</v>
      </c>
      <c r="F221" s="47">
        <v>22793.5</v>
      </c>
      <c r="G221" s="47">
        <v>0</v>
      </c>
      <c r="H221" s="47">
        <v>22793.5</v>
      </c>
      <c r="I221" s="47">
        <v>0</v>
      </c>
      <c r="J221" s="55">
        <f t="shared" si="9"/>
        <v>22793.5</v>
      </c>
      <c r="K221" s="52">
        <f t="shared" si="10"/>
        <v>22793.5</v>
      </c>
      <c r="L221" s="48" t="s">
        <v>63</v>
      </c>
      <c r="M221" s="48" t="str">
        <f t="shared" si="11"/>
        <v>FM120S1Total Recurring Expenses (including 6.1 and 6.2)</v>
      </c>
    </row>
    <row r="222" spans="1:13">
      <c r="A222" s="45" t="s">
        <v>275</v>
      </c>
      <c r="B222" s="46" t="s">
        <v>384</v>
      </c>
      <c r="C222" s="46" t="s">
        <v>385</v>
      </c>
      <c r="D222" s="47">
        <v>0</v>
      </c>
      <c r="E222" s="47">
        <v>0</v>
      </c>
      <c r="F222" s="47">
        <v>7772</v>
      </c>
      <c r="G222" s="47">
        <v>0</v>
      </c>
      <c r="H222" s="47">
        <v>7772</v>
      </c>
      <c r="I222" s="47">
        <v>0</v>
      </c>
      <c r="J222" s="55">
        <f t="shared" si="9"/>
        <v>7772</v>
      </c>
      <c r="K222" s="52">
        <f t="shared" si="10"/>
        <v>7772</v>
      </c>
      <c r="L222" s="48" t="s">
        <v>63</v>
      </c>
      <c r="M222" s="48" t="str">
        <f t="shared" si="11"/>
        <v>FM120S1Total Recurring Expenses (including 6.1 and 6.2)</v>
      </c>
    </row>
    <row r="223" spans="1:13">
      <c r="A223" s="45" t="s">
        <v>275</v>
      </c>
      <c r="B223" s="46" t="s">
        <v>386</v>
      </c>
      <c r="C223" s="46" t="s">
        <v>387</v>
      </c>
      <c r="D223" s="47">
        <v>0</v>
      </c>
      <c r="E223" s="47">
        <v>0</v>
      </c>
      <c r="F223" s="47">
        <v>20457.23</v>
      </c>
      <c r="G223" s="47">
        <v>0</v>
      </c>
      <c r="H223" s="47">
        <v>20457.23</v>
      </c>
      <c r="I223" s="47">
        <v>0</v>
      </c>
      <c r="J223" s="55">
        <f t="shared" si="9"/>
        <v>20457.23</v>
      </c>
      <c r="K223" s="52">
        <f t="shared" si="10"/>
        <v>20457.23</v>
      </c>
      <c r="L223" s="48" t="s">
        <v>63</v>
      </c>
      <c r="M223" s="48" t="str">
        <f t="shared" si="11"/>
        <v>FM120S1Total Recurring Expenses (including 6.1 and 6.2)</v>
      </c>
    </row>
    <row r="224" spans="1:13">
      <c r="A224" s="45" t="s">
        <v>275</v>
      </c>
      <c r="B224" s="46" t="s">
        <v>390</v>
      </c>
      <c r="C224" s="46" t="s">
        <v>391</v>
      </c>
      <c r="D224" s="47">
        <v>0</v>
      </c>
      <c r="E224" s="47">
        <v>0</v>
      </c>
      <c r="F224" s="47">
        <v>48.02</v>
      </c>
      <c r="G224" s="47">
        <v>0</v>
      </c>
      <c r="H224" s="47">
        <v>48.02</v>
      </c>
      <c r="I224" s="47">
        <v>0</v>
      </c>
      <c r="J224" s="55">
        <f t="shared" si="9"/>
        <v>48.02</v>
      </c>
      <c r="K224" s="52">
        <f t="shared" si="10"/>
        <v>48.02</v>
      </c>
      <c r="L224" s="48" t="s">
        <v>63</v>
      </c>
      <c r="M224" s="48" t="str">
        <f t="shared" si="11"/>
        <v>FM120S1Total Recurring Expenses (including 6.1 and 6.2)</v>
      </c>
    </row>
    <row r="225" spans="1:13">
      <c r="A225" s="45" t="s">
        <v>275</v>
      </c>
      <c r="B225" s="46" t="s">
        <v>392</v>
      </c>
      <c r="C225" s="46" t="s">
        <v>393</v>
      </c>
      <c r="D225" s="47">
        <v>0</v>
      </c>
      <c r="E225" s="47">
        <v>0</v>
      </c>
      <c r="F225" s="47">
        <v>65.569999999999993</v>
      </c>
      <c r="G225" s="47">
        <v>0</v>
      </c>
      <c r="H225" s="47">
        <v>65.569999999999993</v>
      </c>
      <c r="I225" s="47">
        <v>0</v>
      </c>
      <c r="J225" s="55">
        <f t="shared" si="9"/>
        <v>65.569999999999993</v>
      </c>
      <c r="K225" s="52">
        <f t="shared" si="10"/>
        <v>65.569999999999993</v>
      </c>
      <c r="L225" s="48" t="s">
        <v>63</v>
      </c>
      <c r="M225" s="48" t="str">
        <f t="shared" si="11"/>
        <v>FM120S1Total Recurring Expenses (including 6.1 and 6.2)</v>
      </c>
    </row>
    <row r="226" spans="1:13">
      <c r="A226" s="45" t="s">
        <v>275</v>
      </c>
      <c r="B226" s="46" t="s">
        <v>394</v>
      </c>
      <c r="C226" s="46" t="s">
        <v>395</v>
      </c>
      <c r="D226" s="47">
        <v>0</v>
      </c>
      <c r="E226" s="47">
        <v>0</v>
      </c>
      <c r="F226" s="47">
        <v>23.78</v>
      </c>
      <c r="G226" s="47">
        <v>0</v>
      </c>
      <c r="H226" s="47">
        <v>23.78</v>
      </c>
      <c r="I226" s="47">
        <v>0</v>
      </c>
      <c r="J226" s="55">
        <f t="shared" si="9"/>
        <v>23.78</v>
      </c>
      <c r="K226" s="52">
        <f t="shared" si="10"/>
        <v>23.78</v>
      </c>
      <c r="L226" s="48" t="s">
        <v>63</v>
      </c>
      <c r="M226" s="48" t="str">
        <f t="shared" si="11"/>
        <v>FM120S1Total Recurring Expenses (including 6.1 and 6.2)</v>
      </c>
    </row>
    <row r="227" spans="1:13">
      <c r="A227" s="45" t="s">
        <v>275</v>
      </c>
      <c r="B227" s="46" t="s">
        <v>396</v>
      </c>
      <c r="C227" s="46" t="s">
        <v>397</v>
      </c>
      <c r="D227" s="47">
        <v>0</v>
      </c>
      <c r="E227" s="47">
        <v>0</v>
      </c>
      <c r="F227" s="47">
        <v>1.66</v>
      </c>
      <c r="G227" s="47">
        <v>0</v>
      </c>
      <c r="H227" s="47">
        <v>1.66</v>
      </c>
      <c r="I227" s="47">
        <v>0</v>
      </c>
      <c r="J227" s="55">
        <f t="shared" si="9"/>
        <v>1.66</v>
      </c>
      <c r="K227" s="52">
        <f t="shared" si="10"/>
        <v>1.66</v>
      </c>
      <c r="L227" s="48" t="s">
        <v>63</v>
      </c>
      <c r="M227" s="48" t="str">
        <f t="shared" si="11"/>
        <v>FM120S1Total Recurring Expenses (including 6.1 and 6.2)</v>
      </c>
    </row>
    <row r="228" spans="1:13">
      <c r="A228" s="45" t="s">
        <v>275</v>
      </c>
      <c r="B228" s="46" t="s">
        <v>406</v>
      </c>
      <c r="C228" s="46" t="s">
        <v>407</v>
      </c>
      <c r="D228" s="47">
        <v>0</v>
      </c>
      <c r="E228" s="47">
        <v>0</v>
      </c>
      <c r="F228" s="47">
        <v>325.16000000000003</v>
      </c>
      <c r="G228" s="47">
        <v>0.1</v>
      </c>
      <c r="H228" s="47">
        <v>325.06</v>
      </c>
      <c r="I228" s="47">
        <v>0</v>
      </c>
      <c r="J228" s="55">
        <f t="shared" si="9"/>
        <v>325.06</v>
      </c>
      <c r="K228" s="52">
        <f t="shared" si="10"/>
        <v>325.06</v>
      </c>
      <c r="L228" s="48" t="s">
        <v>63</v>
      </c>
      <c r="M228" s="48" t="str">
        <f t="shared" si="11"/>
        <v>FM120S1Total Recurring Expenses (including 6.1 and 6.2)</v>
      </c>
    </row>
    <row r="229" spans="1:13">
      <c r="A229" s="45" t="s">
        <v>275</v>
      </c>
      <c r="B229" s="46" t="s">
        <v>694</v>
      </c>
      <c r="C229" s="46" t="s">
        <v>695</v>
      </c>
      <c r="D229" s="47">
        <v>0</v>
      </c>
      <c r="E229" s="47">
        <v>0</v>
      </c>
      <c r="F229" s="47">
        <v>18207.32</v>
      </c>
      <c r="G229" s="47">
        <v>0</v>
      </c>
      <c r="H229" s="47">
        <v>18207.32</v>
      </c>
      <c r="I229" s="47">
        <v>0</v>
      </c>
      <c r="J229" s="55">
        <f t="shared" si="9"/>
        <v>18207.32</v>
      </c>
      <c r="K229" s="52">
        <f t="shared" si="10"/>
        <v>18207.32</v>
      </c>
      <c r="L229" s="48" t="s">
        <v>63</v>
      </c>
      <c r="M229" s="48" t="str">
        <f t="shared" si="11"/>
        <v>FM120S1Total Recurring Expenses (including 6.1 and 6.2)</v>
      </c>
    </row>
    <row r="230" spans="1:13">
      <c r="A230" s="45" t="s">
        <v>702</v>
      </c>
      <c r="B230" s="46" t="s">
        <v>429</v>
      </c>
      <c r="C230" s="46" t="s">
        <v>430</v>
      </c>
      <c r="D230" s="47">
        <v>0</v>
      </c>
      <c r="E230" s="47">
        <v>0</v>
      </c>
      <c r="F230" s="47">
        <v>613202754.61000001</v>
      </c>
      <c r="G230" s="47">
        <v>305427092.39999998</v>
      </c>
      <c r="H230" s="47">
        <v>307775662.20999998</v>
      </c>
      <c r="I230" s="47">
        <v>0</v>
      </c>
      <c r="J230" s="55">
        <f t="shared" si="9"/>
        <v>307775662.21000004</v>
      </c>
      <c r="K230" s="52">
        <f t="shared" si="10"/>
        <v>307775662.20999998</v>
      </c>
      <c r="L230" s="48" t="s">
        <v>18</v>
      </c>
      <c r="M230" s="48" t="str">
        <f t="shared" si="11"/>
        <v>FM120S2Total Net Assets at the end of the period</v>
      </c>
    </row>
    <row r="231" spans="1:13">
      <c r="A231" s="45" t="s">
        <v>702</v>
      </c>
      <c r="B231" s="46" t="s">
        <v>431</v>
      </c>
      <c r="C231" s="46" t="s">
        <v>432</v>
      </c>
      <c r="D231" s="47">
        <v>0</v>
      </c>
      <c r="E231" s="47">
        <v>0</v>
      </c>
      <c r="F231" s="47">
        <v>195542775</v>
      </c>
      <c r="G231" s="47">
        <v>98639820</v>
      </c>
      <c r="H231" s="47">
        <v>96902955</v>
      </c>
      <c r="I231" s="47">
        <v>0</v>
      </c>
      <c r="J231" s="55">
        <f t="shared" si="9"/>
        <v>96902955</v>
      </c>
      <c r="K231" s="52">
        <f t="shared" si="10"/>
        <v>96902955</v>
      </c>
      <c r="L231" s="48" t="s">
        <v>18</v>
      </c>
      <c r="M231" s="48" t="str">
        <f t="shared" si="11"/>
        <v>FM120S2Total Net Assets at the end of the period</v>
      </c>
    </row>
    <row r="232" spans="1:13">
      <c r="A232" s="45" t="s">
        <v>702</v>
      </c>
      <c r="B232" s="46" t="s">
        <v>433</v>
      </c>
      <c r="C232" s="46" t="s">
        <v>434</v>
      </c>
      <c r="D232" s="47">
        <v>0</v>
      </c>
      <c r="E232" s="47">
        <v>0</v>
      </c>
      <c r="F232" s="47">
        <v>3300095.65</v>
      </c>
      <c r="G232" s="47">
        <v>3337088.45</v>
      </c>
      <c r="H232" s="47">
        <v>0</v>
      </c>
      <c r="I232" s="47">
        <v>36992.800000000003</v>
      </c>
      <c r="J232" s="55">
        <f t="shared" si="9"/>
        <v>-36992.800000000279</v>
      </c>
      <c r="K232" s="52">
        <f t="shared" si="10"/>
        <v>-36992.800000000003</v>
      </c>
      <c r="L232" s="48" t="s">
        <v>18</v>
      </c>
      <c r="M232" s="48" t="str">
        <f t="shared" si="11"/>
        <v>FM120S2Total Net Assets at the end of the period</v>
      </c>
    </row>
    <row r="233" spans="1:13">
      <c r="A233" s="45" t="s">
        <v>702</v>
      </c>
      <c r="B233" s="46" t="s">
        <v>435</v>
      </c>
      <c r="C233" s="46" t="s">
        <v>436</v>
      </c>
      <c r="D233" s="47">
        <v>0</v>
      </c>
      <c r="E233" s="47">
        <v>0</v>
      </c>
      <c r="F233" s="47">
        <v>4033595.69</v>
      </c>
      <c r="G233" s="47">
        <v>4070452.4</v>
      </c>
      <c r="H233" s="47">
        <v>0</v>
      </c>
      <c r="I233" s="47">
        <v>36856.71</v>
      </c>
      <c r="J233" s="55">
        <f t="shared" si="9"/>
        <v>-36856.709999999963</v>
      </c>
      <c r="K233" s="52">
        <f t="shared" si="10"/>
        <v>-36856.71</v>
      </c>
      <c r="L233" s="48" t="s">
        <v>18</v>
      </c>
      <c r="M233" s="48" t="str">
        <f t="shared" si="11"/>
        <v>FM120S2Total Net Assets at the end of the period</v>
      </c>
    </row>
    <row r="234" spans="1:13">
      <c r="A234" s="45" t="s">
        <v>702</v>
      </c>
      <c r="B234" s="46" t="s">
        <v>437</v>
      </c>
      <c r="C234" s="46" t="s">
        <v>438</v>
      </c>
      <c r="D234" s="47">
        <v>0</v>
      </c>
      <c r="E234" s="47">
        <v>0</v>
      </c>
      <c r="F234" s="47">
        <v>295179574.32999998</v>
      </c>
      <c r="G234" s="47">
        <v>295179574.32999998</v>
      </c>
      <c r="H234" s="47">
        <v>0</v>
      </c>
      <c r="I234" s="47">
        <v>0</v>
      </c>
      <c r="J234" s="55">
        <f t="shared" si="9"/>
        <v>0</v>
      </c>
      <c r="K234" s="52">
        <f t="shared" si="10"/>
        <v>0</v>
      </c>
      <c r="L234" s="48" t="s">
        <v>18</v>
      </c>
      <c r="M234" s="48" t="str">
        <f t="shared" si="11"/>
        <v>FM120S2Total Net Assets at the end of the period</v>
      </c>
    </row>
    <row r="235" spans="1:13">
      <c r="A235" s="45" t="s">
        <v>702</v>
      </c>
      <c r="B235" s="46" t="s">
        <v>292</v>
      </c>
      <c r="C235" s="46" t="s">
        <v>293</v>
      </c>
      <c r="D235" s="47">
        <v>0</v>
      </c>
      <c r="E235" s="47">
        <v>0</v>
      </c>
      <c r="F235" s="47">
        <v>1114242398.03</v>
      </c>
      <c r="G235" s="47">
        <v>1107488091.46</v>
      </c>
      <c r="H235" s="47">
        <v>6754306.5700000003</v>
      </c>
      <c r="I235" s="47">
        <v>0</v>
      </c>
      <c r="J235" s="55">
        <f t="shared" si="9"/>
        <v>6754306.5699999332</v>
      </c>
      <c r="K235" s="52">
        <f t="shared" si="10"/>
        <v>6754306.5700000003</v>
      </c>
      <c r="L235" s="48" t="s">
        <v>18</v>
      </c>
      <c r="M235" s="48" t="str">
        <f t="shared" si="11"/>
        <v>FM120S2Total Net Assets at the end of the period</v>
      </c>
    </row>
    <row r="236" spans="1:13">
      <c r="A236" s="45" t="s">
        <v>702</v>
      </c>
      <c r="B236" s="46" t="s">
        <v>296</v>
      </c>
      <c r="C236" s="46" t="s">
        <v>297</v>
      </c>
      <c r="D236" s="47">
        <v>0</v>
      </c>
      <c r="E236" s="47">
        <v>0</v>
      </c>
      <c r="F236" s="47">
        <v>1.49</v>
      </c>
      <c r="G236" s="47">
        <v>1.49</v>
      </c>
      <c r="H236" s="47">
        <v>0</v>
      </c>
      <c r="I236" s="47">
        <v>0</v>
      </c>
      <c r="J236" s="55">
        <f t="shared" si="9"/>
        <v>0</v>
      </c>
      <c r="K236" s="52">
        <f t="shared" si="10"/>
        <v>0</v>
      </c>
      <c r="L236" s="48" t="s">
        <v>18</v>
      </c>
      <c r="M236" s="48" t="str">
        <f t="shared" si="11"/>
        <v>FM120S2Total Net Assets at the end of the period</v>
      </c>
    </row>
    <row r="237" spans="1:13">
      <c r="A237" s="45" t="s">
        <v>702</v>
      </c>
      <c r="B237" s="46" t="s">
        <v>300</v>
      </c>
      <c r="C237" s="46" t="s">
        <v>301</v>
      </c>
      <c r="D237" s="47">
        <v>0</v>
      </c>
      <c r="E237" s="47">
        <v>0</v>
      </c>
      <c r="F237" s="47">
        <v>342375000</v>
      </c>
      <c r="G237" s="47">
        <v>342375000</v>
      </c>
      <c r="H237" s="47">
        <v>0</v>
      </c>
      <c r="I237" s="47">
        <v>0</v>
      </c>
      <c r="J237" s="55">
        <f t="shared" si="9"/>
        <v>0</v>
      </c>
      <c r="K237" s="52">
        <f t="shared" si="10"/>
        <v>0</v>
      </c>
      <c r="L237" s="48" t="s">
        <v>18</v>
      </c>
      <c r="M237" s="48" t="str">
        <f t="shared" si="11"/>
        <v>FM120S2Total Net Assets at the end of the period</v>
      </c>
    </row>
    <row r="238" spans="1:13">
      <c r="A238" s="45" t="s">
        <v>702</v>
      </c>
      <c r="B238" s="46" t="s">
        <v>234</v>
      </c>
      <c r="C238" s="46" t="s">
        <v>304</v>
      </c>
      <c r="D238" s="47">
        <v>0</v>
      </c>
      <c r="E238" s="47">
        <v>0</v>
      </c>
      <c r="F238" s="47">
        <v>197352300</v>
      </c>
      <c r="G238" s="47">
        <v>197352300</v>
      </c>
      <c r="H238" s="47">
        <v>0</v>
      </c>
      <c r="I238" s="47">
        <v>0</v>
      </c>
      <c r="J238" s="55">
        <f t="shared" si="9"/>
        <v>0</v>
      </c>
      <c r="K238" s="52">
        <f t="shared" si="10"/>
        <v>0</v>
      </c>
      <c r="L238" s="48" t="s">
        <v>18</v>
      </c>
      <c r="M238" s="48" t="str">
        <f t="shared" si="11"/>
        <v>FM120S2Total Net Assets at the end of the period</v>
      </c>
    </row>
    <row r="239" spans="1:13">
      <c r="A239" s="45" t="s">
        <v>702</v>
      </c>
      <c r="B239" s="46" t="s">
        <v>684</v>
      </c>
      <c r="C239" s="46" t="s">
        <v>685</v>
      </c>
      <c r="D239" s="47">
        <v>0</v>
      </c>
      <c r="E239" s="47">
        <v>0</v>
      </c>
      <c r="F239" s="47">
        <v>16236.9</v>
      </c>
      <c r="G239" s="47">
        <v>16236.9</v>
      </c>
      <c r="H239" s="47">
        <v>0</v>
      </c>
      <c r="I239" s="47">
        <v>0</v>
      </c>
      <c r="J239" s="55">
        <f t="shared" si="9"/>
        <v>0</v>
      </c>
      <c r="K239" s="52">
        <f t="shared" si="10"/>
        <v>0</v>
      </c>
      <c r="L239" s="48" t="s">
        <v>18</v>
      </c>
      <c r="M239" s="48" t="str">
        <f t="shared" si="11"/>
        <v>FM120S2Total Net Assets at the end of the period</v>
      </c>
    </row>
    <row r="240" spans="1:13">
      <c r="A240" s="45" t="s">
        <v>702</v>
      </c>
      <c r="B240" s="46" t="s">
        <v>157</v>
      </c>
      <c r="C240" s="46" t="s">
        <v>305</v>
      </c>
      <c r="D240" s="47">
        <v>0</v>
      </c>
      <c r="E240" s="47">
        <v>0</v>
      </c>
      <c r="F240" s="47">
        <v>306796790.60000002</v>
      </c>
      <c r="G240" s="47">
        <v>306796790.60000002</v>
      </c>
      <c r="H240" s="47">
        <v>0</v>
      </c>
      <c r="I240" s="47">
        <v>0</v>
      </c>
      <c r="J240" s="55">
        <f t="shared" si="9"/>
        <v>0</v>
      </c>
      <c r="K240" s="52">
        <f t="shared" si="10"/>
        <v>0</v>
      </c>
      <c r="L240" s="48" t="s">
        <v>18</v>
      </c>
      <c r="M240" s="48" t="str">
        <f t="shared" si="11"/>
        <v>FM120S2Total Net Assets at the end of the period</v>
      </c>
    </row>
    <row r="241" spans="1:13">
      <c r="A241" s="45" t="s">
        <v>702</v>
      </c>
      <c r="B241" s="46" t="s">
        <v>698</v>
      </c>
      <c r="C241" s="46" t="s">
        <v>699</v>
      </c>
      <c r="D241" s="47">
        <v>0</v>
      </c>
      <c r="E241" s="47">
        <v>0</v>
      </c>
      <c r="F241" s="47">
        <v>100000000</v>
      </c>
      <c r="G241" s="47">
        <v>100000000</v>
      </c>
      <c r="H241" s="47">
        <v>0</v>
      </c>
      <c r="I241" s="47">
        <v>0</v>
      </c>
      <c r="J241" s="55">
        <f t="shared" si="9"/>
        <v>0</v>
      </c>
      <c r="K241" s="52">
        <f t="shared" si="10"/>
        <v>0</v>
      </c>
      <c r="L241" s="48" t="s">
        <v>18</v>
      </c>
      <c r="M241" s="48" t="str">
        <f t="shared" si="11"/>
        <v>FM120S2Total Net Assets at the end of the period</v>
      </c>
    </row>
    <row r="242" spans="1:13">
      <c r="A242" s="45" t="s">
        <v>702</v>
      </c>
      <c r="B242" s="46" t="s">
        <v>160</v>
      </c>
      <c r="C242" s="46" t="s">
        <v>308</v>
      </c>
      <c r="D242" s="47">
        <v>0</v>
      </c>
      <c r="E242" s="47">
        <v>0</v>
      </c>
      <c r="F242" s="47">
        <v>342375000</v>
      </c>
      <c r="G242" s="47">
        <v>342375000</v>
      </c>
      <c r="H242" s="47">
        <v>0</v>
      </c>
      <c r="I242" s="47">
        <v>0</v>
      </c>
      <c r="J242" s="55">
        <f t="shared" si="9"/>
        <v>0</v>
      </c>
      <c r="K242" s="52">
        <f t="shared" si="10"/>
        <v>0</v>
      </c>
      <c r="L242" s="48" t="s">
        <v>18</v>
      </c>
      <c r="M242" s="48" t="str">
        <f t="shared" si="11"/>
        <v>FM120S2Total Net Assets at the end of the period</v>
      </c>
    </row>
    <row r="243" spans="1:13">
      <c r="A243" s="45" t="s">
        <v>702</v>
      </c>
      <c r="B243" s="46" t="s">
        <v>439</v>
      </c>
      <c r="C243" s="46" t="s">
        <v>440</v>
      </c>
      <c r="D243" s="47">
        <v>0</v>
      </c>
      <c r="E243" s="47">
        <v>0</v>
      </c>
      <c r="F243" s="47">
        <v>75818</v>
      </c>
      <c r="G243" s="47">
        <v>75818</v>
      </c>
      <c r="H243" s="47">
        <v>0</v>
      </c>
      <c r="I243" s="47">
        <v>0</v>
      </c>
      <c r="J243" s="55">
        <f t="shared" si="9"/>
        <v>0</v>
      </c>
      <c r="K243" s="52">
        <f t="shared" si="10"/>
        <v>0</v>
      </c>
      <c r="L243" s="48" t="s">
        <v>18</v>
      </c>
      <c r="M243" s="48" t="str">
        <f t="shared" si="11"/>
        <v>FM120S2Total Net Assets at the end of the period</v>
      </c>
    </row>
    <row r="244" spans="1:13">
      <c r="A244" s="45" t="s">
        <v>702</v>
      </c>
      <c r="B244" s="46" t="s">
        <v>441</v>
      </c>
      <c r="C244" s="46" t="s">
        <v>442</v>
      </c>
      <c r="D244" s="47">
        <v>0</v>
      </c>
      <c r="E244" s="47">
        <v>0</v>
      </c>
      <c r="F244" s="47">
        <v>5464626.8499999996</v>
      </c>
      <c r="G244" s="47">
        <v>2382598.65</v>
      </c>
      <c r="H244" s="47">
        <v>3082028.2</v>
      </c>
      <c r="I244" s="47">
        <v>0</v>
      </c>
      <c r="J244" s="55">
        <f t="shared" si="9"/>
        <v>3082028.1999999997</v>
      </c>
      <c r="K244" s="52">
        <f t="shared" si="10"/>
        <v>3082028.2</v>
      </c>
      <c r="L244" s="48" t="s">
        <v>18</v>
      </c>
      <c r="M244" s="48" t="str">
        <f t="shared" si="11"/>
        <v>FM120S2Total Net Assets at the end of the period</v>
      </c>
    </row>
    <row r="245" spans="1:13">
      <c r="A245" s="45" t="s">
        <v>702</v>
      </c>
      <c r="B245" s="46" t="s">
        <v>443</v>
      </c>
      <c r="C245" s="46" t="s">
        <v>444</v>
      </c>
      <c r="D245" s="47">
        <v>0</v>
      </c>
      <c r="E245" s="47">
        <v>0</v>
      </c>
      <c r="F245" s="47">
        <v>2374436.71</v>
      </c>
      <c r="G245" s="47">
        <v>347280</v>
      </c>
      <c r="H245" s="47">
        <v>2027156.71</v>
      </c>
      <c r="I245" s="47">
        <v>0</v>
      </c>
      <c r="J245" s="55">
        <f t="shared" si="9"/>
        <v>2027156.71</v>
      </c>
      <c r="K245" s="52">
        <f t="shared" si="10"/>
        <v>2027156.71</v>
      </c>
      <c r="L245" s="48" t="s">
        <v>18</v>
      </c>
      <c r="M245" s="48" t="str">
        <f t="shared" si="11"/>
        <v>FM120S2Total Net Assets at the end of the period</v>
      </c>
    </row>
    <row r="246" spans="1:13">
      <c r="A246" s="45" t="s">
        <v>702</v>
      </c>
      <c r="B246" s="46" t="s">
        <v>167</v>
      </c>
      <c r="C246" s="46" t="s">
        <v>424</v>
      </c>
      <c r="D246" s="47">
        <v>0</v>
      </c>
      <c r="E246" s="47">
        <v>0</v>
      </c>
      <c r="F246" s="47">
        <v>808745529.61000001</v>
      </c>
      <c r="G246" s="47">
        <v>808745529.61000001</v>
      </c>
      <c r="H246" s="47">
        <v>0</v>
      </c>
      <c r="I246" s="47">
        <v>0</v>
      </c>
      <c r="J246" s="55">
        <f t="shared" si="9"/>
        <v>0</v>
      </c>
      <c r="K246" s="52">
        <f t="shared" si="10"/>
        <v>0</v>
      </c>
      <c r="L246" s="48" t="s">
        <v>18</v>
      </c>
      <c r="M246" s="48" t="str">
        <f t="shared" si="11"/>
        <v>FM120S2Total Net Assets at the end of the period</v>
      </c>
    </row>
    <row r="247" spans="1:13">
      <c r="A247" s="45" t="s">
        <v>702</v>
      </c>
      <c r="B247" s="46" t="s">
        <v>497</v>
      </c>
      <c r="C247" s="46" t="s">
        <v>498</v>
      </c>
      <c r="D247" s="47">
        <v>0</v>
      </c>
      <c r="E247" s="47">
        <v>0</v>
      </c>
      <c r="F247" s="47">
        <v>590667</v>
      </c>
      <c r="G247" s="47">
        <v>590667</v>
      </c>
      <c r="H247" s="47">
        <v>0</v>
      </c>
      <c r="I247" s="47">
        <v>0</v>
      </c>
      <c r="J247" s="55">
        <f t="shared" si="9"/>
        <v>0</v>
      </c>
      <c r="K247" s="52">
        <f t="shared" si="10"/>
        <v>0</v>
      </c>
      <c r="L247" s="48" t="s">
        <v>18</v>
      </c>
      <c r="M247" s="48" t="str">
        <f t="shared" si="11"/>
        <v>FM120S2Total Net Assets at the end of the period</v>
      </c>
    </row>
    <row r="248" spans="1:13">
      <c r="A248" s="45" t="s">
        <v>702</v>
      </c>
      <c r="B248" s="46" t="s">
        <v>332</v>
      </c>
      <c r="C248" s="46" t="s">
        <v>333</v>
      </c>
      <c r="D248" s="47">
        <v>0</v>
      </c>
      <c r="E248" s="47">
        <v>0</v>
      </c>
      <c r="F248" s="47">
        <v>10266</v>
      </c>
      <c r="G248" s="47">
        <v>19997</v>
      </c>
      <c r="H248" s="47">
        <v>0</v>
      </c>
      <c r="I248" s="47">
        <v>9731</v>
      </c>
      <c r="J248" s="55">
        <f t="shared" si="9"/>
        <v>-9731</v>
      </c>
      <c r="K248" s="52">
        <f t="shared" si="10"/>
        <v>-9731</v>
      </c>
      <c r="L248" s="48" t="s">
        <v>18</v>
      </c>
      <c r="M248" s="48" t="str">
        <f t="shared" si="11"/>
        <v>FM120S2Total Net Assets at the end of the period</v>
      </c>
    </row>
    <row r="249" spans="1:13">
      <c r="A249" s="45" t="s">
        <v>702</v>
      </c>
      <c r="B249" s="46" t="s">
        <v>169</v>
      </c>
      <c r="C249" s="46" t="s">
        <v>336</v>
      </c>
      <c r="D249" s="47">
        <v>0</v>
      </c>
      <c r="E249" s="47">
        <v>0</v>
      </c>
      <c r="F249" s="47">
        <v>111272.24</v>
      </c>
      <c r="G249" s="47">
        <v>188773.05</v>
      </c>
      <c r="H249" s="47">
        <v>0</v>
      </c>
      <c r="I249" s="47">
        <v>77500.81</v>
      </c>
      <c r="J249" s="55">
        <f t="shared" si="9"/>
        <v>-77500.809999999983</v>
      </c>
      <c r="K249" s="52">
        <f t="shared" si="10"/>
        <v>-77500.81</v>
      </c>
      <c r="L249" s="48" t="s">
        <v>18</v>
      </c>
      <c r="M249" s="48" t="str">
        <f t="shared" si="11"/>
        <v>FM120S2Total Net Assets at the end of the period</v>
      </c>
    </row>
    <row r="250" spans="1:13">
      <c r="A250" s="45" t="s">
        <v>702</v>
      </c>
      <c r="B250" s="46" t="s">
        <v>172</v>
      </c>
      <c r="C250" s="46" t="s">
        <v>339</v>
      </c>
      <c r="D250" s="47">
        <v>0</v>
      </c>
      <c r="E250" s="47">
        <v>0</v>
      </c>
      <c r="F250" s="47">
        <v>41800.44</v>
      </c>
      <c r="G250" s="47">
        <v>41090.5</v>
      </c>
      <c r="H250" s="47">
        <v>709.94</v>
      </c>
      <c r="I250" s="47">
        <v>0</v>
      </c>
      <c r="J250" s="55">
        <f t="shared" si="9"/>
        <v>709.94000000000233</v>
      </c>
      <c r="K250" s="52">
        <f t="shared" si="10"/>
        <v>709.94</v>
      </c>
      <c r="L250" s="48" t="s">
        <v>18</v>
      </c>
      <c r="M250" s="48" t="str">
        <f t="shared" si="11"/>
        <v>FM120S2Total Net Assets at the end of the period</v>
      </c>
    </row>
    <row r="251" spans="1:13">
      <c r="A251" s="45" t="s">
        <v>702</v>
      </c>
      <c r="B251" s="46" t="s">
        <v>183</v>
      </c>
      <c r="C251" s="46" t="s">
        <v>342</v>
      </c>
      <c r="D251" s="47">
        <v>0</v>
      </c>
      <c r="E251" s="47">
        <v>0</v>
      </c>
      <c r="F251" s="47">
        <v>69815135.459999993</v>
      </c>
      <c r="G251" s="47">
        <v>69815135.459999993</v>
      </c>
      <c r="H251" s="47">
        <v>0</v>
      </c>
      <c r="I251" s="47">
        <v>0</v>
      </c>
      <c r="J251" s="55">
        <f t="shared" si="9"/>
        <v>0</v>
      </c>
      <c r="K251" s="52">
        <f t="shared" si="10"/>
        <v>0</v>
      </c>
      <c r="L251" s="48" t="s">
        <v>18</v>
      </c>
      <c r="M251" s="48" t="str">
        <f t="shared" si="11"/>
        <v>FM120S2Total Net Assets at the end of the period</v>
      </c>
    </row>
    <row r="252" spans="1:13">
      <c r="A252" s="45" t="s">
        <v>702</v>
      </c>
      <c r="B252" s="46" t="s">
        <v>243</v>
      </c>
      <c r="C252" s="46" t="s">
        <v>499</v>
      </c>
      <c r="D252" s="47">
        <v>0</v>
      </c>
      <c r="E252" s="47">
        <v>0</v>
      </c>
      <c r="F252" s="47">
        <v>2853701.69</v>
      </c>
      <c r="G252" s="47">
        <v>2853701.69</v>
      </c>
      <c r="H252" s="47">
        <v>0</v>
      </c>
      <c r="I252" s="47">
        <v>0</v>
      </c>
      <c r="J252" s="55">
        <f t="shared" si="9"/>
        <v>0</v>
      </c>
      <c r="K252" s="52">
        <f t="shared" si="10"/>
        <v>0</v>
      </c>
      <c r="L252" s="48" t="s">
        <v>18</v>
      </c>
      <c r="M252" s="48" t="str">
        <f t="shared" si="11"/>
        <v>FM120S2Total Net Assets at the end of the period</v>
      </c>
    </row>
    <row r="253" spans="1:13">
      <c r="A253" s="45" t="s">
        <v>702</v>
      </c>
      <c r="B253" s="46" t="s">
        <v>344</v>
      </c>
      <c r="C253" s="46" t="s">
        <v>345</v>
      </c>
      <c r="D253" s="47">
        <v>0</v>
      </c>
      <c r="E253" s="47">
        <v>0</v>
      </c>
      <c r="F253" s="47">
        <v>0</v>
      </c>
      <c r="G253" s="47">
        <v>191460135.46000001</v>
      </c>
      <c r="H253" s="47">
        <v>0</v>
      </c>
      <c r="I253" s="47">
        <v>191460135.46000001</v>
      </c>
      <c r="J253" s="55">
        <f t="shared" si="9"/>
        <v>-191460135.46000001</v>
      </c>
      <c r="K253" s="52">
        <f t="shared" si="10"/>
        <v>-191460135.46000001</v>
      </c>
      <c r="L253" s="48" t="s">
        <v>15</v>
      </c>
      <c r="M253" s="48" t="str">
        <f t="shared" si="11"/>
        <v>FM120S2Unit Capital at the end of the period</v>
      </c>
    </row>
    <row r="254" spans="1:13">
      <c r="A254" s="45" t="s">
        <v>702</v>
      </c>
      <c r="B254" s="46" t="s">
        <v>346</v>
      </c>
      <c r="C254" s="46" t="s">
        <v>347</v>
      </c>
      <c r="D254" s="47">
        <v>0</v>
      </c>
      <c r="E254" s="47">
        <v>0</v>
      </c>
      <c r="F254" s="47">
        <v>0</v>
      </c>
      <c r="G254" s="47">
        <v>220730000</v>
      </c>
      <c r="H254" s="47">
        <v>0</v>
      </c>
      <c r="I254" s="47">
        <v>220730000</v>
      </c>
      <c r="J254" s="55">
        <f t="shared" si="9"/>
        <v>-220730000</v>
      </c>
      <c r="K254" s="52">
        <f t="shared" si="10"/>
        <v>-220730000</v>
      </c>
      <c r="L254" s="48" t="s">
        <v>15</v>
      </c>
      <c r="M254" s="48" t="str">
        <f t="shared" si="11"/>
        <v>FM120S2Unit Capital at the end of the period</v>
      </c>
    </row>
    <row r="255" spans="1:13">
      <c r="A255" s="45" t="s">
        <v>702</v>
      </c>
      <c r="B255" s="46" t="s">
        <v>500</v>
      </c>
      <c r="C255" s="46" t="s">
        <v>501</v>
      </c>
      <c r="D255" s="47">
        <v>0</v>
      </c>
      <c r="E255" s="47">
        <v>0</v>
      </c>
      <c r="F255" s="47">
        <v>2853701.69</v>
      </c>
      <c r="G255" s="47">
        <v>0</v>
      </c>
      <c r="H255" s="47">
        <v>2853701.69</v>
      </c>
      <c r="I255" s="47">
        <v>0</v>
      </c>
      <c r="J255" s="55">
        <f t="shared" si="9"/>
        <v>2853701.69</v>
      </c>
      <c r="K255" s="52">
        <f t="shared" si="10"/>
        <v>2853701.69</v>
      </c>
      <c r="L255" s="48" t="s">
        <v>141</v>
      </c>
      <c r="M255" s="48" t="str">
        <f t="shared" si="11"/>
        <v>FM120S2Dummy</v>
      </c>
    </row>
    <row r="256" spans="1:13">
      <c r="A256" s="45" t="s">
        <v>702</v>
      </c>
      <c r="B256" s="46" t="s">
        <v>502</v>
      </c>
      <c r="C256" s="46" t="s">
        <v>503</v>
      </c>
      <c r="D256" s="47">
        <v>0</v>
      </c>
      <c r="E256" s="47">
        <v>0</v>
      </c>
      <c r="F256" s="47">
        <v>590667</v>
      </c>
      <c r="G256" s="47">
        <v>0</v>
      </c>
      <c r="H256" s="47">
        <v>590667</v>
      </c>
      <c r="I256" s="47">
        <v>0</v>
      </c>
      <c r="J256" s="55">
        <f t="shared" si="9"/>
        <v>590667</v>
      </c>
      <c r="K256" s="52">
        <f t="shared" si="10"/>
        <v>590667</v>
      </c>
      <c r="L256" s="48" t="s">
        <v>141</v>
      </c>
      <c r="M256" s="48" t="str">
        <f t="shared" si="11"/>
        <v>FM120S2Dummy</v>
      </c>
    </row>
    <row r="257" spans="1:13">
      <c r="A257" s="45" t="s">
        <v>702</v>
      </c>
      <c r="B257" s="46" t="s">
        <v>445</v>
      </c>
      <c r="C257" s="46" t="s">
        <v>446</v>
      </c>
      <c r="D257" s="47">
        <v>0</v>
      </c>
      <c r="E257" s="47">
        <v>0</v>
      </c>
      <c r="F257" s="47">
        <v>3337088.45</v>
      </c>
      <c r="G257" s="47">
        <v>3300095.65</v>
      </c>
      <c r="H257" s="47">
        <v>36992.800000000003</v>
      </c>
      <c r="I257" s="47">
        <v>0</v>
      </c>
      <c r="J257" s="55">
        <f t="shared" si="9"/>
        <v>36992.800000000279</v>
      </c>
      <c r="K257" s="52">
        <f t="shared" si="10"/>
        <v>36992.800000000003</v>
      </c>
      <c r="L257" s="48" t="s">
        <v>141</v>
      </c>
      <c r="M257" s="48" t="str">
        <f t="shared" si="11"/>
        <v>FM120S2Dummy</v>
      </c>
    </row>
    <row r="258" spans="1:13">
      <c r="A258" s="45" t="s">
        <v>702</v>
      </c>
      <c r="B258" s="46" t="s">
        <v>447</v>
      </c>
      <c r="C258" s="46" t="s">
        <v>448</v>
      </c>
      <c r="D258" s="47">
        <v>0</v>
      </c>
      <c r="E258" s="47">
        <v>0</v>
      </c>
      <c r="F258" s="47">
        <v>4070452.4</v>
      </c>
      <c r="G258" s="47">
        <v>4033595.69</v>
      </c>
      <c r="H258" s="47">
        <v>36856.71</v>
      </c>
      <c r="I258" s="47">
        <v>0</v>
      </c>
      <c r="J258" s="55">
        <f t="shared" si="9"/>
        <v>36856.709999999963</v>
      </c>
      <c r="K258" s="52">
        <f t="shared" si="10"/>
        <v>36856.71</v>
      </c>
      <c r="L258" s="48" t="s">
        <v>141</v>
      </c>
      <c r="M258" s="48" t="str">
        <f t="shared" si="11"/>
        <v>FM120S2Dummy</v>
      </c>
    </row>
    <row r="259" spans="1:13">
      <c r="A259" s="45" t="s">
        <v>702</v>
      </c>
      <c r="B259" s="46" t="s">
        <v>363</v>
      </c>
      <c r="C259" s="46" t="s">
        <v>364</v>
      </c>
      <c r="D259" s="47">
        <v>0</v>
      </c>
      <c r="E259" s="47">
        <v>0</v>
      </c>
      <c r="F259" s="47">
        <v>0</v>
      </c>
      <c r="G259" s="47">
        <v>75818</v>
      </c>
      <c r="H259" s="47">
        <v>0</v>
      </c>
      <c r="I259" s="47">
        <v>75818</v>
      </c>
      <c r="J259" s="55">
        <f t="shared" ref="J259:J322" si="12">+F259-G259</f>
        <v>-75818</v>
      </c>
      <c r="K259" s="52">
        <f t="shared" ref="K259:K322" si="13">H259-I259</f>
        <v>-75818</v>
      </c>
      <c r="L259" s="48" t="s">
        <v>56</v>
      </c>
      <c r="M259" s="48" t="str">
        <f t="shared" ref="M259:M322" si="14">A259&amp;L259</f>
        <v>FM120S2Interest</v>
      </c>
    </row>
    <row r="260" spans="1:13">
      <c r="A260" s="45" t="s">
        <v>702</v>
      </c>
      <c r="B260" s="46" t="s">
        <v>368</v>
      </c>
      <c r="C260" s="46" t="s">
        <v>369</v>
      </c>
      <c r="D260" s="47">
        <v>0</v>
      </c>
      <c r="E260" s="47">
        <v>0</v>
      </c>
      <c r="F260" s="47">
        <v>0</v>
      </c>
      <c r="G260" s="47">
        <v>5464626.8499999996</v>
      </c>
      <c r="H260" s="47">
        <v>0</v>
      </c>
      <c r="I260" s="47">
        <v>5464626.8499999996</v>
      </c>
      <c r="J260" s="55">
        <f t="shared" si="12"/>
        <v>-5464626.8499999996</v>
      </c>
      <c r="K260" s="52">
        <f t="shared" si="13"/>
        <v>-5464626.8499999996</v>
      </c>
      <c r="L260" s="48" t="s">
        <v>56</v>
      </c>
      <c r="M260" s="48" t="str">
        <f t="shared" si="14"/>
        <v>FM120S2Interest</v>
      </c>
    </row>
    <row r="261" spans="1:13">
      <c r="A261" s="45" t="s">
        <v>702</v>
      </c>
      <c r="B261" s="46" t="s">
        <v>449</v>
      </c>
      <c r="C261" s="46" t="s">
        <v>450</v>
      </c>
      <c r="D261" s="47">
        <v>0</v>
      </c>
      <c r="E261" s="47">
        <v>0</v>
      </c>
      <c r="F261" s="47">
        <v>0</v>
      </c>
      <c r="G261" s="47">
        <v>2374436.71</v>
      </c>
      <c r="H261" s="47">
        <v>0</v>
      </c>
      <c r="I261" s="47">
        <v>2374436.71</v>
      </c>
      <c r="J261" s="55">
        <f t="shared" si="12"/>
        <v>-2374436.71</v>
      </c>
      <c r="K261" s="52">
        <f t="shared" si="13"/>
        <v>-2374436.71</v>
      </c>
      <c r="L261" s="48" t="s">
        <v>56</v>
      </c>
      <c r="M261" s="48" t="str">
        <f t="shared" si="14"/>
        <v>FM120S2Interest</v>
      </c>
    </row>
    <row r="262" spans="1:13">
      <c r="A262" s="45" t="s">
        <v>702</v>
      </c>
      <c r="B262" s="46" t="s">
        <v>374</v>
      </c>
      <c r="C262" s="46" t="s">
        <v>375</v>
      </c>
      <c r="D262" s="47">
        <v>0</v>
      </c>
      <c r="E262" s="47">
        <v>0</v>
      </c>
      <c r="F262" s="47">
        <v>0.45</v>
      </c>
      <c r="G262" s="47">
        <v>0</v>
      </c>
      <c r="H262" s="47">
        <v>0.45</v>
      </c>
      <c r="I262" s="47">
        <v>0</v>
      </c>
      <c r="J262" s="55">
        <f t="shared" si="12"/>
        <v>0.45</v>
      </c>
      <c r="K262" s="52">
        <f t="shared" si="13"/>
        <v>0.45</v>
      </c>
      <c r="L262" s="48" t="s">
        <v>58</v>
      </c>
      <c r="M262" s="48" t="str">
        <f t="shared" si="14"/>
        <v>FM120S2Profit/(Loss) on inter scheme transfer/sale of investments</v>
      </c>
    </row>
    <row r="263" spans="1:13">
      <c r="A263" s="45" t="s">
        <v>702</v>
      </c>
      <c r="B263" s="46" t="s">
        <v>198</v>
      </c>
      <c r="C263" s="46" t="s">
        <v>378</v>
      </c>
      <c r="D263" s="47">
        <v>0</v>
      </c>
      <c r="E263" s="47">
        <v>0</v>
      </c>
      <c r="F263" s="47">
        <v>7097.34</v>
      </c>
      <c r="G263" s="47">
        <v>0</v>
      </c>
      <c r="H263" s="47">
        <v>7097.34</v>
      </c>
      <c r="I263" s="47">
        <v>0</v>
      </c>
      <c r="J263" s="55">
        <f t="shared" si="12"/>
        <v>7097.34</v>
      </c>
      <c r="K263" s="52">
        <f t="shared" si="13"/>
        <v>7097.34</v>
      </c>
      <c r="L263" s="48" t="s">
        <v>61</v>
      </c>
      <c r="M263" s="48" t="str">
        <f t="shared" si="14"/>
        <v>FM120S2Management Fees</v>
      </c>
    </row>
    <row r="264" spans="1:13">
      <c r="A264" s="45" t="s">
        <v>702</v>
      </c>
      <c r="B264" s="46" t="s">
        <v>451</v>
      </c>
      <c r="C264" s="46" t="s">
        <v>452</v>
      </c>
      <c r="D264" s="47">
        <v>0</v>
      </c>
      <c r="E264" s="47">
        <v>0</v>
      </c>
      <c r="F264" s="47">
        <v>76169.42</v>
      </c>
      <c r="G264" s="47">
        <v>0</v>
      </c>
      <c r="H264" s="47">
        <v>76169.42</v>
      </c>
      <c r="I264" s="47">
        <v>0</v>
      </c>
      <c r="J264" s="55">
        <f t="shared" si="12"/>
        <v>76169.42</v>
      </c>
      <c r="K264" s="52">
        <f t="shared" si="13"/>
        <v>76169.42</v>
      </c>
      <c r="L264" s="48" t="s">
        <v>61</v>
      </c>
      <c r="M264" s="48" t="str">
        <f t="shared" si="14"/>
        <v>FM120S2Management Fees</v>
      </c>
    </row>
    <row r="265" spans="1:13">
      <c r="A265" s="45" t="s">
        <v>702</v>
      </c>
      <c r="B265" s="46" t="s">
        <v>453</v>
      </c>
      <c r="C265" s="46" t="s">
        <v>454</v>
      </c>
      <c r="D265" s="47">
        <v>0</v>
      </c>
      <c r="E265" s="47">
        <v>0</v>
      </c>
      <c r="F265" s="47">
        <v>87879.29</v>
      </c>
      <c r="G265" s="47">
        <v>0</v>
      </c>
      <c r="H265" s="47">
        <v>87879.29</v>
      </c>
      <c r="I265" s="47">
        <v>0</v>
      </c>
      <c r="J265" s="55">
        <f t="shared" si="12"/>
        <v>87879.29</v>
      </c>
      <c r="K265" s="52">
        <f t="shared" si="13"/>
        <v>87879.29</v>
      </c>
      <c r="L265" s="48" t="s">
        <v>61</v>
      </c>
      <c r="M265" s="48" t="str">
        <f t="shared" si="14"/>
        <v>FM120S2Management Fees</v>
      </c>
    </row>
    <row r="266" spans="1:13">
      <c r="A266" s="45" t="s">
        <v>702</v>
      </c>
      <c r="B266" s="46" t="s">
        <v>203</v>
      </c>
      <c r="C266" s="46" t="s">
        <v>379</v>
      </c>
      <c r="D266" s="47">
        <v>0</v>
      </c>
      <c r="E266" s="47">
        <v>0</v>
      </c>
      <c r="F266" s="47">
        <v>0</v>
      </c>
      <c r="G266" s="47">
        <v>41722.29</v>
      </c>
      <c r="H266" s="47">
        <v>0</v>
      </c>
      <c r="I266" s="47">
        <v>41722.29</v>
      </c>
      <c r="J266" s="55">
        <f t="shared" si="12"/>
        <v>-41722.29</v>
      </c>
      <c r="K266" s="52">
        <f t="shared" si="13"/>
        <v>-41722.29</v>
      </c>
      <c r="L266" s="48" t="s">
        <v>63</v>
      </c>
      <c r="M266" s="48" t="str">
        <f t="shared" si="14"/>
        <v>FM120S2Total Recurring Expenses (including 6.1 and 6.2)</v>
      </c>
    </row>
    <row r="267" spans="1:13">
      <c r="A267" s="45" t="s">
        <v>702</v>
      </c>
      <c r="B267" s="46" t="s">
        <v>455</v>
      </c>
      <c r="C267" s="46" t="s">
        <v>456</v>
      </c>
      <c r="D267" s="47">
        <v>0</v>
      </c>
      <c r="E267" s="47">
        <v>0</v>
      </c>
      <c r="F267" s="47">
        <v>19042.48</v>
      </c>
      <c r="G267" s="47">
        <v>0</v>
      </c>
      <c r="H267" s="47">
        <v>19042.48</v>
      </c>
      <c r="I267" s="47">
        <v>0</v>
      </c>
      <c r="J267" s="55">
        <f t="shared" si="12"/>
        <v>19042.48</v>
      </c>
      <c r="K267" s="52">
        <f t="shared" si="13"/>
        <v>19042.48</v>
      </c>
      <c r="L267" s="48" t="s">
        <v>63</v>
      </c>
      <c r="M267" s="48" t="str">
        <f t="shared" si="14"/>
        <v>FM120S2Total Recurring Expenses (including 6.1 and 6.2)</v>
      </c>
    </row>
    <row r="268" spans="1:13">
      <c r="A268" s="45" t="s">
        <v>702</v>
      </c>
      <c r="B268" s="46" t="s">
        <v>457</v>
      </c>
      <c r="C268" s="46" t="s">
        <v>458</v>
      </c>
      <c r="D268" s="47">
        <v>0</v>
      </c>
      <c r="E268" s="47">
        <v>0</v>
      </c>
      <c r="F268" s="47">
        <v>21969.87</v>
      </c>
      <c r="G268" s="47">
        <v>0</v>
      </c>
      <c r="H268" s="47">
        <v>21969.87</v>
      </c>
      <c r="I268" s="47">
        <v>0</v>
      </c>
      <c r="J268" s="55">
        <f t="shared" si="12"/>
        <v>21969.87</v>
      </c>
      <c r="K268" s="52">
        <f t="shared" si="13"/>
        <v>21969.87</v>
      </c>
      <c r="L268" s="48" t="s">
        <v>63</v>
      </c>
      <c r="M268" s="48" t="str">
        <f t="shared" si="14"/>
        <v>FM120S2Total Recurring Expenses (including 6.1 and 6.2)</v>
      </c>
    </row>
    <row r="269" spans="1:13">
      <c r="A269" s="45" t="s">
        <v>702</v>
      </c>
      <c r="B269" s="46" t="s">
        <v>380</v>
      </c>
      <c r="C269" s="46" t="s">
        <v>381</v>
      </c>
      <c r="D269" s="47">
        <v>0</v>
      </c>
      <c r="E269" s="47">
        <v>0</v>
      </c>
      <c r="F269" s="47">
        <v>17627</v>
      </c>
      <c r="G269" s="47">
        <v>0</v>
      </c>
      <c r="H269" s="47">
        <v>17627</v>
      </c>
      <c r="I269" s="47">
        <v>0</v>
      </c>
      <c r="J269" s="55">
        <f t="shared" si="12"/>
        <v>17627</v>
      </c>
      <c r="K269" s="52">
        <f t="shared" si="13"/>
        <v>17627</v>
      </c>
      <c r="L269" s="48" t="s">
        <v>63</v>
      </c>
      <c r="M269" s="48" t="str">
        <f t="shared" si="14"/>
        <v>FM120S2Total Recurring Expenses (including 6.1 and 6.2)</v>
      </c>
    </row>
    <row r="270" spans="1:13">
      <c r="A270" s="45" t="s">
        <v>702</v>
      </c>
      <c r="B270" s="46" t="s">
        <v>382</v>
      </c>
      <c r="C270" s="46" t="s">
        <v>383</v>
      </c>
      <c r="D270" s="47">
        <v>0</v>
      </c>
      <c r="E270" s="47">
        <v>0</v>
      </c>
      <c r="F270" s="47">
        <v>747.83</v>
      </c>
      <c r="G270" s="47">
        <v>0</v>
      </c>
      <c r="H270" s="47">
        <v>747.83</v>
      </c>
      <c r="I270" s="47">
        <v>0</v>
      </c>
      <c r="J270" s="55">
        <f t="shared" si="12"/>
        <v>747.83</v>
      </c>
      <c r="K270" s="52">
        <f t="shared" si="13"/>
        <v>747.83</v>
      </c>
      <c r="L270" s="48" t="s">
        <v>63</v>
      </c>
      <c r="M270" s="48" t="str">
        <f t="shared" si="14"/>
        <v>FM120S2Total Recurring Expenses (including 6.1 and 6.2)</v>
      </c>
    </row>
    <row r="271" spans="1:13">
      <c r="A271" s="45" t="s">
        <v>702</v>
      </c>
      <c r="B271" s="46" t="s">
        <v>386</v>
      </c>
      <c r="C271" s="46" t="s">
        <v>387</v>
      </c>
      <c r="D271" s="47">
        <v>0</v>
      </c>
      <c r="E271" s="47">
        <v>0</v>
      </c>
      <c r="F271" s="47">
        <v>5038.43</v>
      </c>
      <c r="G271" s="47">
        <v>0</v>
      </c>
      <c r="H271" s="47">
        <v>5038.43</v>
      </c>
      <c r="I271" s="47">
        <v>0</v>
      </c>
      <c r="J271" s="55">
        <f t="shared" si="12"/>
        <v>5038.43</v>
      </c>
      <c r="K271" s="52">
        <f t="shared" si="13"/>
        <v>5038.43</v>
      </c>
      <c r="L271" s="48" t="s">
        <v>63</v>
      </c>
      <c r="M271" s="48" t="str">
        <f t="shared" si="14"/>
        <v>FM120S2Total Recurring Expenses (including 6.1 and 6.2)</v>
      </c>
    </row>
    <row r="272" spans="1:13">
      <c r="A272" s="45" t="s">
        <v>702</v>
      </c>
      <c r="B272" s="46" t="s">
        <v>392</v>
      </c>
      <c r="C272" s="46" t="s">
        <v>393</v>
      </c>
      <c r="D272" s="47">
        <v>0</v>
      </c>
      <c r="E272" s="47">
        <v>0</v>
      </c>
      <c r="F272" s="47">
        <v>10450.64</v>
      </c>
      <c r="G272" s="47">
        <v>0</v>
      </c>
      <c r="H272" s="47">
        <v>10450.64</v>
      </c>
      <c r="I272" s="47">
        <v>0</v>
      </c>
      <c r="J272" s="55">
        <f t="shared" si="12"/>
        <v>10450.64</v>
      </c>
      <c r="K272" s="52">
        <f t="shared" si="13"/>
        <v>10450.64</v>
      </c>
      <c r="L272" s="48" t="s">
        <v>63</v>
      </c>
      <c r="M272" s="48" t="str">
        <f t="shared" si="14"/>
        <v>FM120S2Total Recurring Expenses (including 6.1 and 6.2)</v>
      </c>
    </row>
    <row r="273" spans="1:13">
      <c r="A273" s="45" t="s">
        <v>702</v>
      </c>
      <c r="B273" s="46" t="s">
        <v>406</v>
      </c>
      <c r="C273" s="46" t="s">
        <v>407</v>
      </c>
      <c r="D273" s="47">
        <v>0</v>
      </c>
      <c r="E273" s="47">
        <v>0</v>
      </c>
      <c r="F273" s="47">
        <v>78.150000000000006</v>
      </c>
      <c r="G273" s="47">
        <v>0</v>
      </c>
      <c r="H273" s="47">
        <v>78.150000000000006</v>
      </c>
      <c r="I273" s="47">
        <v>0</v>
      </c>
      <c r="J273" s="55">
        <f t="shared" si="12"/>
        <v>78.150000000000006</v>
      </c>
      <c r="K273" s="52">
        <f t="shared" si="13"/>
        <v>78.150000000000006</v>
      </c>
      <c r="L273" s="48" t="s">
        <v>63</v>
      </c>
      <c r="M273" s="48" t="str">
        <f t="shared" si="14"/>
        <v>FM120S2Total Recurring Expenses (including 6.1 and 6.2)</v>
      </c>
    </row>
    <row r="274" spans="1:13">
      <c r="A274" s="45" t="s">
        <v>702</v>
      </c>
      <c r="B274" s="46" t="s">
        <v>694</v>
      </c>
      <c r="C274" s="46" t="s">
        <v>695</v>
      </c>
      <c r="D274" s="47">
        <v>0</v>
      </c>
      <c r="E274" s="47">
        <v>0</v>
      </c>
      <c r="F274" s="47">
        <v>682.9</v>
      </c>
      <c r="G274" s="47">
        <v>0</v>
      </c>
      <c r="H274" s="47">
        <v>682.9</v>
      </c>
      <c r="I274" s="47">
        <v>0</v>
      </c>
      <c r="J274" s="55">
        <f t="shared" si="12"/>
        <v>682.9</v>
      </c>
      <c r="K274" s="52">
        <f t="shared" si="13"/>
        <v>682.9</v>
      </c>
      <c r="L274" s="48" t="s">
        <v>63</v>
      </c>
      <c r="M274" s="48" t="str">
        <f t="shared" si="14"/>
        <v>FM120S2Total Recurring Expenses (including 6.1 and 6.2)</v>
      </c>
    </row>
    <row r="275" spans="1:13">
      <c r="A275" s="45" t="s">
        <v>276</v>
      </c>
      <c r="B275" s="46" t="s">
        <v>429</v>
      </c>
      <c r="C275" s="46" t="s">
        <v>430</v>
      </c>
      <c r="D275" s="47">
        <v>73708181.099999994</v>
      </c>
      <c r="E275" s="47">
        <v>0</v>
      </c>
      <c r="F275" s="47">
        <v>425213912.83999997</v>
      </c>
      <c r="G275" s="47">
        <v>498922093.94</v>
      </c>
      <c r="H275" s="47">
        <v>0</v>
      </c>
      <c r="I275" s="47">
        <v>0</v>
      </c>
      <c r="J275" s="55">
        <f t="shared" si="12"/>
        <v>-73708181.100000024</v>
      </c>
      <c r="K275" s="52">
        <f t="shared" si="13"/>
        <v>0</v>
      </c>
      <c r="L275" s="48" t="s">
        <v>18</v>
      </c>
      <c r="M275" s="48" t="str">
        <f t="shared" si="14"/>
        <v>FM180S1Total Net Assets at the end of the period</v>
      </c>
    </row>
    <row r="276" spans="1:13">
      <c r="A276" s="45" t="s">
        <v>276</v>
      </c>
      <c r="B276" s="46" t="s">
        <v>431</v>
      </c>
      <c r="C276" s="46" t="s">
        <v>432</v>
      </c>
      <c r="D276" s="47">
        <v>0</v>
      </c>
      <c r="E276" s="47">
        <v>0</v>
      </c>
      <c r="F276" s="47">
        <v>159812681.31</v>
      </c>
      <c r="G276" s="47">
        <v>159812681.31</v>
      </c>
      <c r="H276" s="47">
        <v>0</v>
      </c>
      <c r="I276" s="47">
        <v>0</v>
      </c>
      <c r="J276" s="55">
        <f t="shared" si="12"/>
        <v>0</v>
      </c>
      <c r="K276" s="52">
        <f t="shared" si="13"/>
        <v>0</v>
      </c>
      <c r="L276" s="48" t="s">
        <v>18</v>
      </c>
      <c r="M276" s="48" t="str">
        <f t="shared" si="14"/>
        <v>FM180S1Total Net Assets at the end of the period</v>
      </c>
    </row>
    <row r="277" spans="1:13">
      <c r="A277" s="45" t="s">
        <v>276</v>
      </c>
      <c r="B277" s="46" t="s">
        <v>433</v>
      </c>
      <c r="C277" s="46" t="s">
        <v>434</v>
      </c>
      <c r="D277" s="47">
        <v>2717.24</v>
      </c>
      <c r="E277" s="47">
        <v>0</v>
      </c>
      <c r="F277" s="47">
        <v>447226.14</v>
      </c>
      <c r="G277" s="47">
        <v>449943.38</v>
      </c>
      <c r="H277" s="47">
        <v>0</v>
      </c>
      <c r="I277" s="47">
        <v>0</v>
      </c>
      <c r="J277" s="55">
        <f t="shared" si="12"/>
        <v>-2717.2399999999907</v>
      </c>
      <c r="K277" s="52">
        <f t="shared" si="13"/>
        <v>0</v>
      </c>
      <c r="L277" s="48" t="s">
        <v>18</v>
      </c>
      <c r="M277" s="48" t="str">
        <f t="shared" si="14"/>
        <v>FM180S1Total Net Assets at the end of the period</v>
      </c>
    </row>
    <row r="278" spans="1:13">
      <c r="A278" s="45" t="s">
        <v>276</v>
      </c>
      <c r="B278" s="46" t="s">
        <v>435</v>
      </c>
      <c r="C278" s="46" t="s">
        <v>436</v>
      </c>
      <c r="D278" s="47">
        <v>0</v>
      </c>
      <c r="E278" s="47">
        <v>0</v>
      </c>
      <c r="F278" s="47">
        <v>5.28</v>
      </c>
      <c r="G278" s="47">
        <v>5.28</v>
      </c>
      <c r="H278" s="47">
        <v>0</v>
      </c>
      <c r="I278" s="47">
        <v>0</v>
      </c>
      <c r="J278" s="55">
        <f t="shared" si="12"/>
        <v>0</v>
      </c>
      <c r="K278" s="52">
        <f t="shared" si="13"/>
        <v>0</v>
      </c>
      <c r="L278" s="48" t="s">
        <v>18</v>
      </c>
      <c r="M278" s="48" t="str">
        <f t="shared" si="14"/>
        <v>FM180S1Total Net Assets at the end of the period</v>
      </c>
    </row>
    <row r="279" spans="1:13">
      <c r="A279" s="45" t="s">
        <v>276</v>
      </c>
      <c r="B279" s="46" t="s">
        <v>437</v>
      </c>
      <c r="C279" s="46" t="s">
        <v>438</v>
      </c>
      <c r="D279" s="47">
        <v>381818.9</v>
      </c>
      <c r="E279" s="47">
        <v>0</v>
      </c>
      <c r="F279" s="47">
        <v>2196879509.8600001</v>
      </c>
      <c r="G279" s="47">
        <v>2197261328.7600002</v>
      </c>
      <c r="H279" s="47">
        <v>0</v>
      </c>
      <c r="I279" s="47">
        <v>0</v>
      </c>
      <c r="J279" s="55">
        <f t="shared" si="12"/>
        <v>-381818.90000009537</v>
      </c>
      <c r="K279" s="52">
        <f t="shared" si="13"/>
        <v>0</v>
      </c>
      <c r="L279" s="48" t="s">
        <v>18</v>
      </c>
      <c r="M279" s="48" t="str">
        <f t="shared" si="14"/>
        <v>FM180S1Total Net Assets at the end of the period</v>
      </c>
    </row>
    <row r="280" spans="1:13">
      <c r="A280" s="45" t="s">
        <v>276</v>
      </c>
      <c r="B280" s="46" t="s">
        <v>288</v>
      </c>
      <c r="C280" s="46" t="s">
        <v>289</v>
      </c>
      <c r="D280" s="47">
        <v>0</v>
      </c>
      <c r="E280" s="47">
        <v>0</v>
      </c>
      <c r="F280" s="47">
        <v>67797192.840000004</v>
      </c>
      <c r="G280" s="47">
        <v>67797192.840000004</v>
      </c>
      <c r="H280" s="47">
        <v>0</v>
      </c>
      <c r="I280" s="47">
        <v>0</v>
      </c>
      <c r="J280" s="55">
        <f t="shared" si="12"/>
        <v>0</v>
      </c>
      <c r="K280" s="52">
        <f t="shared" si="13"/>
        <v>0</v>
      </c>
      <c r="L280" s="48" t="s">
        <v>18</v>
      </c>
      <c r="M280" s="48" t="str">
        <f t="shared" si="14"/>
        <v>FM180S1Total Net Assets at the end of the period</v>
      </c>
    </row>
    <row r="281" spans="1:13">
      <c r="A281" s="45" t="s">
        <v>276</v>
      </c>
      <c r="B281" s="46" t="s">
        <v>292</v>
      </c>
      <c r="C281" s="46" t="s">
        <v>293</v>
      </c>
      <c r="D281" s="47">
        <v>0</v>
      </c>
      <c r="E281" s="47">
        <v>0</v>
      </c>
      <c r="F281" s="47">
        <v>2811099532.1999998</v>
      </c>
      <c r="G281" s="47">
        <v>2811103333</v>
      </c>
      <c r="H281" s="47">
        <v>0</v>
      </c>
      <c r="I281" s="47">
        <v>3800.8</v>
      </c>
      <c r="J281" s="55">
        <f t="shared" si="12"/>
        <v>-3800.8000001907349</v>
      </c>
      <c r="K281" s="52">
        <f t="shared" si="13"/>
        <v>-3800.8</v>
      </c>
      <c r="L281" s="48" t="s">
        <v>18</v>
      </c>
      <c r="M281" s="48" t="str">
        <f t="shared" si="14"/>
        <v>FM180S1Total Net Assets at the end of the period</v>
      </c>
    </row>
    <row r="282" spans="1:13">
      <c r="A282" s="45" t="s">
        <v>276</v>
      </c>
      <c r="B282" s="46" t="s">
        <v>294</v>
      </c>
      <c r="C282" s="46" t="s">
        <v>295</v>
      </c>
      <c r="D282" s="47">
        <v>0</v>
      </c>
      <c r="E282" s="47">
        <v>0</v>
      </c>
      <c r="F282" s="47">
        <v>45.32</v>
      </c>
      <c r="G282" s="47">
        <v>45.32</v>
      </c>
      <c r="H282" s="47">
        <v>0</v>
      </c>
      <c r="I282" s="47">
        <v>0</v>
      </c>
      <c r="J282" s="55">
        <f t="shared" si="12"/>
        <v>0</v>
      </c>
      <c r="K282" s="52">
        <f t="shared" si="13"/>
        <v>0</v>
      </c>
      <c r="L282" s="48" t="s">
        <v>18</v>
      </c>
      <c r="M282" s="48" t="str">
        <f t="shared" si="14"/>
        <v>FM180S1Total Net Assets at the end of the period</v>
      </c>
    </row>
    <row r="283" spans="1:13">
      <c r="A283" s="45" t="s">
        <v>276</v>
      </c>
      <c r="B283" s="46" t="s">
        <v>296</v>
      </c>
      <c r="C283" s="46" t="s">
        <v>297</v>
      </c>
      <c r="D283" s="47">
        <v>0</v>
      </c>
      <c r="E283" s="47">
        <v>0</v>
      </c>
      <c r="F283" s="47">
        <v>7109.21</v>
      </c>
      <c r="G283" s="47">
        <v>7109.21</v>
      </c>
      <c r="H283" s="47">
        <v>0</v>
      </c>
      <c r="I283" s="47">
        <v>0</v>
      </c>
      <c r="J283" s="55">
        <f t="shared" si="12"/>
        <v>0</v>
      </c>
      <c r="K283" s="52">
        <f t="shared" si="13"/>
        <v>0</v>
      </c>
      <c r="L283" s="48" t="s">
        <v>18</v>
      </c>
      <c r="M283" s="48" t="str">
        <f t="shared" si="14"/>
        <v>FM180S1Total Net Assets at the end of the period</v>
      </c>
    </row>
    <row r="284" spans="1:13">
      <c r="A284" s="45" t="s">
        <v>276</v>
      </c>
      <c r="B284" s="46" t="s">
        <v>300</v>
      </c>
      <c r="C284" s="46" t="s">
        <v>301</v>
      </c>
      <c r="D284" s="47">
        <v>0</v>
      </c>
      <c r="E284" s="47">
        <v>0</v>
      </c>
      <c r="F284" s="47">
        <v>11000000</v>
      </c>
      <c r="G284" s="47">
        <v>11000000</v>
      </c>
      <c r="H284" s="47">
        <v>0</v>
      </c>
      <c r="I284" s="47">
        <v>0</v>
      </c>
      <c r="J284" s="55">
        <f t="shared" si="12"/>
        <v>0</v>
      </c>
      <c r="K284" s="52">
        <f t="shared" si="13"/>
        <v>0</v>
      </c>
      <c r="L284" s="48" t="s">
        <v>18</v>
      </c>
      <c r="M284" s="48" t="str">
        <f t="shared" si="14"/>
        <v>FM180S1Total Net Assets at the end of the period</v>
      </c>
    </row>
    <row r="285" spans="1:13">
      <c r="A285" s="45" t="s">
        <v>276</v>
      </c>
      <c r="B285" s="46" t="s">
        <v>234</v>
      </c>
      <c r="C285" s="46" t="s">
        <v>304</v>
      </c>
      <c r="D285" s="47">
        <v>0</v>
      </c>
      <c r="E285" s="47">
        <v>0</v>
      </c>
      <c r="F285" s="47">
        <v>273537924</v>
      </c>
      <c r="G285" s="47">
        <v>273537924</v>
      </c>
      <c r="H285" s="47">
        <v>0</v>
      </c>
      <c r="I285" s="47">
        <v>0</v>
      </c>
      <c r="J285" s="55">
        <f t="shared" si="12"/>
        <v>0</v>
      </c>
      <c r="K285" s="52">
        <f t="shared" si="13"/>
        <v>0</v>
      </c>
      <c r="L285" s="48" t="s">
        <v>18</v>
      </c>
      <c r="M285" s="48" t="str">
        <f t="shared" si="14"/>
        <v>FM180S1Total Net Assets at the end of the period</v>
      </c>
    </row>
    <row r="286" spans="1:13">
      <c r="A286" s="45" t="s">
        <v>276</v>
      </c>
      <c r="B286" s="46" t="s">
        <v>684</v>
      </c>
      <c r="C286" s="46" t="s">
        <v>685</v>
      </c>
      <c r="D286" s="47">
        <v>0</v>
      </c>
      <c r="E286" s="47">
        <v>0</v>
      </c>
      <c r="F286" s="47">
        <v>16903.830000000002</v>
      </c>
      <c r="G286" s="47">
        <v>16903.830000000002</v>
      </c>
      <c r="H286" s="47">
        <v>0</v>
      </c>
      <c r="I286" s="47">
        <v>0</v>
      </c>
      <c r="J286" s="55">
        <f t="shared" si="12"/>
        <v>0</v>
      </c>
      <c r="K286" s="52">
        <f t="shared" si="13"/>
        <v>0</v>
      </c>
      <c r="L286" s="48" t="s">
        <v>18</v>
      </c>
      <c r="M286" s="48" t="str">
        <f t="shared" si="14"/>
        <v>FM180S1Total Net Assets at the end of the period</v>
      </c>
    </row>
    <row r="287" spans="1:13">
      <c r="A287" s="45" t="s">
        <v>276</v>
      </c>
      <c r="B287" s="46" t="s">
        <v>157</v>
      </c>
      <c r="C287" s="46" t="s">
        <v>305</v>
      </c>
      <c r="D287" s="47">
        <v>0</v>
      </c>
      <c r="E287" s="47">
        <v>0</v>
      </c>
      <c r="F287" s="47">
        <v>453421984.94999999</v>
      </c>
      <c r="G287" s="47">
        <v>453421984.94999999</v>
      </c>
      <c r="H287" s="47">
        <v>0</v>
      </c>
      <c r="I287" s="47">
        <v>0</v>
      </c>
      <c r="J287" s="55">
        <f t="shared" si="12"/>
        <v>0</v>
      </c>
      <c r="K287" s="52">
        <f t="shared" si="13"/>
        <v>0</v>
      </c>
      <c r="L287" s="48" t="s">
        <v>18</v>
      </c>
      <c r="M287" s="48" t="str">
        <f t="shared" si="14"/>
        <v>FM180S1Total Net Assets at the end of the period</v>
      </c>
    </row>
    <row r="288" spans="1:13">
      <c r="A288" s="45" t="s">
        <v>276</v>
      </c>
      <c r="B288" s="46" t="s">
        <v>698</v>
      </c>
      <c r="C288" s="46" t="s">
        <v>699</v>
      </c>
      <c r="D288" s="47">
        <v>0</v>
      </c>
      <c r="E288" s="47">
        <v>0</v>
      </c>
      <c r="F288" s="47">
        <v>73900000</v>
      </c>
      <c r="G288" s="47">
        <v>73900000</v>
      </c>
      <c r="H288" s="47">
        <v>0</v>
      </c>
      <c r="I288" s="47">
        <v>0</v>
      </c>
      <c r="J288" s="55">
        <f t="shared" si="12"/>
        <v>0</v>
      </c>
      <c r="K288" s="52">
        <f t="shared" si="13"/>
        <v>0</v>
      </c>
      <c r="L288" s="48" t="s">
        <v>18</v>
      </c>
      <c r="M288" s="48" t="str">
        <f t="shared" si="14"/>
        <v>FM180S1Total Net Assets at the end of the period</v>
      </c>
    </row>
    <row r="289" spans="1:13">
      <c r="A289" s="45" t="s">
        <v>276</v>
      </c>
      <c r="B289" s="46" t="s">
        <v>700</v>
      </c>
      <c r="C289" s="46" t="s">
        <v>701</v>
      </c>
      <c r="D289" s="47">
        <v>0</v>
      </c>
      <c r="E289" s="47">
        <v>0</v>
      </c>
      <c r="F289" s="47">
        <v>75000000</v>
      </c>
      <c r="G289" s="47">
        <v>75000000</v>
      </c>
      <c r="H289" s="47">
        <v>0</v>
      </c>
      <c r="I289" s="47">
        <v>0</v>
      </c>
      <c r="J289" s="55">
        <f t="shared" si="12"/>
        <v>0</v>
      </c>
      <c r="K289" s="52">
        <f t="shared" si="13"/>
        <v>0</v>
      </c>
      <c r="L289" s="48" t="s">
        <v>18</v>
      </c>
      <c r="M289" s="48" t="str">
        <f t="shared" si="14"/>
        <v>FM180S1Total Net Assets at the end of the period</v>
      </c>
    </row>
    <row r="290" spans="1:13">
      <c r="A290" s="45" t="s">
        <v>276</v>
      </c>
      <c r="B290" s="46" t="s">
        <v>160</v>
      </c>
      <c r="C290" s="46" t="s">
        <v>308</v>
      </c>
      <c r="D290" s="47">
        <v>11000000</v>
      </c>
      <c r="E290" s="47">
        <v>0</v>
      </c>
      <c r="F290" s="47">
        <v>0</v>
      </c>
      <c r="G290" s="47">
        <v>11000000</v>
      </c>
      <c r="H290" s="47">
        <v>0</v>
      </c>
      <c r="I290" s="47">
        <v>0</v>
      </c>
      <c r="J290" s="55">
        <f t="shared" si="12"/>
        <v>-11000000</v>
      </c>
      <c r="K290" s="52">
        <f t="shared" si="13"/>
        <v>0</v>
      </c>
      <c r="L290" s="48" t="s">
        <v>18</v>
      </c>
      <c r="M290" s="48" t="str">
        <f t="shared" si="14"/>
        <v>FM180S1Total Net Assets at the end of the period</v>
      </c>
    </row>
    <row r="291" spans="1:13">
      <c r="A291" s="45" t="s">
        <v>276</v>
      </c>
      <c r="B291" s="46" t="s">
        <v>439</v>
      </c>
      <c r="C291" s="46" t="s">
        <v>440</v>
      </c>
      <c r="D291" s="47">
        <v>116.11</v>
      </c>
      <c r="E291" s="47">
        <v>0</v>
      </c>
      <c r="F291" s="47">
        <v>514975.84</v>
      </c>
      <c r="G291" s="47">
        <v>515091.95</v>
      </c>
      <c r="H291" s="47">
        <v>0</v>
      </c>
      <c r="I291" s="47">
        <v>0</v>
      </c>
      <c r="J291" s="55">
        <f t="shared" si="12"/>
        <v>-116.10999999998603</v>
      </c>
      <c r="K291" s="52">
        <f t="shared" si="13"/>
        <v>0</v>
      </c>
      <c r="L291" s="48" t="s">
        <v>18</v>
      </c>
      <c r="M291" s="48" t="str">
        <f t="shared" si="14"/>
        <v>FM180S1Total Net Assets at the end of the period</v>
      </c>
    </row>
    <row r="292" spans="1:13">
      <c r="A292" s="45" t="s">
        <v>276</v>
      </c>
      <c r="B292" s="46" t="s">
        <v>441</v>
      </c>
      <c r="C292" s="46" t="s">
        <v>442</v>
      </c>
      <c r="D292" s="47">
        <v>29222.16</v>
      </c>
      <c r="E292" s="47">
        <v>0</v>
      </c>
      <c r="F292" s="47">
        <v>2158385.7799999998</v>
      </c>
      <c r="G292" s="47">
        <v>2187607.94</v>
      </c>
      <c r="H292" s="47">
        <v>0</v>
      </c>
      <c r="I292" s="47">
        <v>0</v>
      </c>
      <c r="J292" s="55">
        <f t="shared" si="12"/>
        <v>-29222.160000000149</v>
      </c>
      <c r="K292" s="52">
        <f t="shared" si="13"/>
        <v>0</v>
      </c>
      <c r="L292" s="48" t="s">
        <v>18</v>
      </c>
      <c r="M292" s="48" t="str">
        <f t="shared" si="14"/>
        <v>FM180S1Total Net Assets at the end of the period</v>
      </c>
    </row>
    <row r="293" spans="1:13">
      <c r="A293" s="45" t="s">
        <v>276</v>
      </c>
      <c r="B293" s="46" t="s">
        <v>443</v>
      </c>
      <c r="C293" s="46" t="s">
        <v>444</v>
      </c>
      <c r="D293" s="47">
        <v>0</v>
      </c>
      <c r="E293" s="47">
        <v>0</v>
      </c>
      <c r="F293" s="47">
        <v>519882.85</v>
      </c>
      <c r="G293" s="47">
        <v>519882.85</v>
      </c>
      <c r="H293" s="47">
        <v>0</v>
      </c>
      <c r="I293" s="47">
        <v>0</v>
      </c>
      <c r="J293" s="55">
        <f t="shared" si="12"/>
        <v>0</v>
      </c>
      <c r="K293" s="52">
        <f t="shared" si="13"/>
        <v>0</v>
      </c>
      <c r="L293" s="48" t="s">
        <v>18</v>
      </c>
      <c r="M293" s="48" t="str">
        <f t="shared" si="14"/>
        <v>FM180S1Total Net Assets at the end of the period</v>
      </c>
    </row>
    <row r="294" spans="1:13">
      <c r="A294" s="45" t="s">
        <v>276</v>
      </c>
      <c r="B294" s="46" t="s">
        <v>167</v>
      </c>
      <c r="C294" s="46" t="s">
        <v>424</v>
      </c>
      <c r="D294" s="47">
        <v>0</v>
      </c>
      <c r="E294" s="47">
        <v>0</v>
      </c>
      <c r="F294" s="47">
        <v>585026594.14999998</v>
      </c>
      <c r="G294" s="47">
        <v>585026594.14999998</v>
      </c>
      <c r="H294" s="47">
        <v>0</v>
      </c>
      <c r="I294" s="47">
        <v>0</v>
      </c>
      <c r="J294" s="55">
        <f t="shared" si="12"/>
        <v>0</v>
      </c>
      <c r="K294" s="52">
        <f t="shared" si="13"/>
        <v>0</v>
      </c>
      <c r="L294" s="48" t="s">
        <v>18</v>
      </c>
      <c r="M294" s="48" t="str">
        <f t="shared" si="14"/>
        <v>FM180S1Total Net Assets at the end of the period</v>
      </c>
    </row>
    <row r="295" spans="1:13">
      <c r="A295" s="45" t="s">
        <v>276</v>
      </c>
      <c r="B295" s="46" t="s">
        <v>168</v>
      </c>
      <c r="C295" s="46" t="s">
        <v>317</v>
      </c>
      <c r="D295" s="47">
        <v>0</v>
      </c>
      <c r="E295" s="47">
        <v>0</v>
      </c>
      <c r="F295" s="47">
        <v>67797192.840000004</v>
      </c>
      <c r="G295" s="47">
        <v>67797192.819999993</v>
      </c>
      <c r="H295" s="47">
        <v>0.02</v>
      </c>
      <c r="I295" s="47">
        <v>0</v>
      </c>
      <c r="J295" s="55">
        <f t="shared" si="12"/>
        <v>2.000001072883606E-2</v>
      </c>
      <c r="K295" s="52">
        <f t="shared" si="13"/>
        <v>0.02</v>
      </c>
      <c r="L295" s="48" t="s">
        <v>18</v>
      </c>
      <c r="M295" s="48" t="str">
        <f t="shared" si="14"/>
        <v>FM180S1Total Net Assets at the end of the period</v>
      </c>
    </row>
    <row r="296" spans="1:13">
      <c r="A296" s="45" t="s">
        <v>276</v>
      </c>
      <c r="B296" s="46" t="s">
        <v>497</v>
      </c>
      <c r="C296" s="46" t="s">
        <v>498</v>
      </c>
      <c r="D296" s="47">
        <v>0</v>
      </c>
      <c r="E296" s="47">
        <v>0</v>
      </c>
      <c r="F296" s="47">
        <v>453321</v>
      </c>
      <c r="G296" s="47">
        <v>453321</v>
      </c>
      <c r="H296" s="47">
        <v>0</v>
      </c>
      <c r="I296" s="47">
        <v>0</v>
      </c>
      <c r="J296" s="55">
        <f t="shared" si="12"/>
        <v>0</v>
      </c>
      <c r="K296" s="52">
        <f t="shared" si="13"/>
        <v>0</v>
      </c>
      <c r="L296" s="48" t="s">
        <v>18</v>
      </c>
      <c r="M296" s="48" t="str">
        <f t="shared" si="14"/>
        <v>FM180S1Total Net Assets at the end of the period</v>
      </c>
    </row>
    <row r="297" spans="1:13">
      <c r="A297" s="45" t="s">
        <v>276</v>
      </c>
      <c r="B297" s="46" t="s">
        <v>332</v>
      </c>
      <c r="C297" s="46" t="s">
        <v>333</v>
      </c>
      <c r="D297" s="47">
        <v>0</v>
      </c>
      <c r="E297" s="47">
        <v>180</v>
      </c>
      <c r="F297" s="47">
        <v>4279</v>
      </c>
      <c r="G297" s="47">
        <v>5668</v>
      </c>
      <c r="H297" s="47">
        <v>0</v>
      </c>
      <c r="I297" s="47">
        <v>1569</v>
      </c>
      <c r="J297" s="55">
        <f t="shared" si="12"/>
        <v>-1389</v>
      </c>
      <c r="K297" s="52">
        <f t="shared" si="13"/>
        <v>-1569</v>
      </c>
      <c r="L297" s="48" t="s">
        <v>18</v>
      </c>
      <c r="M297" s="48" t="str">
        <f t="shared" si="14"/>
        <v>FM180S1Total Net Assets at the end of the period</v>
      </c>
    </row>
    <row r="298" spans="1:13">
      <c r="A298" s="45" t="s">
        <v>276</v>
      </c>
      <c r="B298" s="46" t="s">
        <v>169</v>
      </c>
      <c r="C298" s="46" t="s">
        <v>336</v>
      </c>
      <c r="D298" s="47">
        <v>0</v>
      </c>
      <c r="E298" s="47">
        <v>1619.97</v>
      </c>
      <c r="F298" s="47">
        <v>41862.97</v>
      </c>
      <c r="G298" s="47">
        <v>45507</v>
      </c>
      <c r="H298" s="47">
        <v>0</v>
      </c>
      <c r="I298" s="47">
        <v>5264</v>
      </c>
      <c r="J298" s="55">
        <f t="shared" si="12"/>
        <v>-3644.0299999999988</v>
      </c>
      <c r="K298" s="52">
        <f t="shared" si="13"/>
        <v>-5264</v>
      </c>
      <c r="L298" s="48" t="s">
        <v>18</v>
      </c>
      <c r="M298" s="48" t="str">
        <f t="shared" si="14"/>
        <v>FM180S1Total Net Assets at the end of the period</v>
      </c>
    </row>
    <row r="299" spans="1:13">
      <c r="A299" s="45" t="s">
        <v>276</v>
      </c>
      <c r="B299" s="46" t="s">
        <v>172</v>
      </c>
      <c r="C299" s="46" t="s">
        <v>339</v>
      </c>
      <c r="D299" s="47">
        <v>0</v>
      </c>
      <c r="E299" s="47">
        <v>647.98</v>
      </c>
      <c r="F299" s="47">
        <v>32822.839999999997</v>
      </c>
      <c r="G299" s="47">
        <v>21476.16</v>
      </c>
      <c r="H299" s="47">
        <v>10698.7</v>
      </c>
      <c r="I299" s="47">
        <v>0</v>
      </c>
      <c r="J299" s="55">
        <f t="shared" si="12"/>
        <v>11346.679999999997</v>
      </c>
      <c r="K299" s="52">
        <f t="shared" si="13"/>
        <v>10698.7</v>
      </c>
      <c r="L299" s="48" t="s">
        <v>18</v>
      </c>
      <c r="M299" s="48" t="str">
        <f t="shared" si="14"/>
        <v>FM180S1Total Net Assets at the end of the period</v>
      </c>
    </row>
    <row r="300" spans="1:13">
      <c r="A300" s="45" t="s">
        <v>276</v>
      </c>
      <c r="B300" s="46" t="s">
        <v>174</v>
      </c>
      <c r="C300" s="46" t="s">
        <v>341</v>
      </c>
      <c r="D300" s="47">
        <v>0</v>
      </c>
      <c r="E300" s="47">
        <v>0</v>
      </c>
      <c r="F300" s="47">
        <v>664.52</v>
      </c>
      <c r="G300" s="47">
        <v>664.52</v>
      </c>
      <c r="H300" s="47">
        <v>0</v>
      </c>
      <c r="I300" s="47">
        <v>0</v>
      </c>
      <c r="J300" s="55">
        <f t="shared" si="12"/>
        <v>0</v>
      </c>
      <c r="K300" s="52">
        <f t="shared" si="13"/>
        <v>0</v>
      </c>
      <c r="L300" s="48" t="s">
        <v>18</v>
      </c>
      <c r="M300" s="48" t="str">
        <f t="shared" si="14"/>
        <v>FM180S1Total Net Assets at the end of the period</v>
      </c>
    </row>
    <row r="301" spans="1:13">
      <c r="A301" s="45" t="s">
        <v>276</v>
      </c>
      <c r="B301" s="46" t="s">
        <v>184</v>
      </c>
      <c r="C301" s="46" t="s">
        <v>343</v>
      </c>
      <c r="D301" s="47">
        <v>0</v>
      </c>
      <c r="E301" s="47">
        <v>0</v>
      </c>
      <c r="F301" s="47">
        <v>20000000</v>
      </c>
      <c r="G301" s="47">
        <v>20000000</v>
      </c>
      <c r="H301" s="47">
        <v>0</v>
      </c>
      <c r="I301" s="47">
        <v>0</v>
      </c>
      <c r="J301" s="55">
        <f t="shared" si="12"/>
        <v>0</v>
      </c>
      <c r="K301" s="52">
        <f t="shared" si="13"/>
        <v>0</v>
      </c>
      <c r="L301" s="48" t="s">
        <v>18</v>
      </c>
      <c r="M301" s="48" t="str">
        <f t="shared" si="14"/>
        <v>FM180S1Total Net Assets at the end of the period</v>
      </c>
    </row>
    <row r="302" spans="1:13">
      <c r="A302" s="45" t="s">
        <v>276</v>
      </c>
      <c r="B302" s="46" t="s">
        <v>243</v>
      </c>
      <c r="C302" s="46" t="s">
        <v>499</v>
      </c>
      <c r="D302" s="47">
        <v>0</v>
      </c>
      <c r="E302" s="47">
        <v>0</v>
      </c>
      <c r="F302" s="47">
        <v>2180547.62</v>
      </c>
      <c r="G302" s="47">
        <v>2180547.62</v>
      </c>
      <c r="H302" s="47">
        <v>0</v>
      </c>
      <c r="I302" s="47">
        <v>0</v>
      </c>
      <c r="J302" s="55">
        <f t="shared" si="12"/>
        <v>0</v>
      </c>
      <c r="K302" s="52">
        <f t="shared" si="13"/>
        <v>0</v>
      </c>
      <c r="L302" s="48" t="s">
        <v>18</v>
      </c>
      <c r="M302" s="48" t="str">
        <f t="shared" si="14"/>
        <v>FM180S1Total Net Assets at the end of the period</v>
      </c>
    </row>
    <row r="303" spans="1:13">
      <c r="A303" s="45" t="s">
        <v>276</v>
      </c>
      <c r="B303" s="46" t="s">
        <v>344</v>
      </c>
      <c r="C303" s="46" t="s">
        <v>345</v>
      </c>
      <c r="D303" s="47">
        <v>0</v>
      </c>
      <c r="E303" s="47">
        <v>70910000</v>
      </c>
      <c r="F303" s="47">
        <v>70910000</v>
      </c>
      <c r="G303" s="47">
        <v>0</v>
      </c>
      <c r="H303" s="47">
        <v>0</v>
      </c>
      <c r="I303" s="47">
        <v>0</v>
      </c>
      <c r="J303" s="55">
        <f t="shared" si="12"/>
        <v>70910000</v>
      </c>
      <c r="K303" s="52">
        <f t="shared" si="13"/>
        <v>0</v>
      </c>
      <c r="L303" s="48" t="s">
        <v>15</v>
      </c>
      <c r="M303" s="48" t="str">
        <f t="shared" si="14"/>
        <v>FM180S1Unit Capital at the end of the period</v>
      </c>
    </row>
    <row r="304" spans="1:13">
      <c r="A304" s="45" t="s">
        <v>276</v>
      </c>
      <c r="B304" s="46" t="s">
        <v>346</v>
      </c>
      <c r="C304" s="46" t="s">
        <v>347</v>
      </c>
      <c r="D304" s="47">
        <v>0</v>
      </c>
      <c r="E304" s="47">
        <v>14180000</v>
      </c>
      <c r="F304" s="47">
        <v>14706645.199999999</v>
      </c>
      <c r="G304" s="47">
        <v>526645.19999999995</v>
      </c>
      <c r="H304" s="47">
        <v>0</v>
      </c>
      <c r="I304" s="47">
        <v>0</v>
      </c>
      <c r="J304" s="55">
        <f t="shared" si="12"/>
        <v>14180000</v>
      </c>
      <c r="K304" s="52">
        <f t="shared" si="13"/>
        <v>0</v>
      </c>
      <c r="L304" s="48" t="s">
        <v>15</v>
      </c>
      <c r="M304" s="48" t="str">
        <f t="shared" si="14"/>
        <v>FM180S1Unit Capital at the end of the period</v>
      </c>
    </row>
    <row r="305" spans="1:13">
      <c r="A305" s="45" t="s">
        <v>276</v>
      </c>
      <c r="B305" s="46" t="s">
        <v>350</v>
      </c>
      <c r="C305" s="46" t="s">
        <v>351</v>
      </c>
      <c r="D305" s="47">
        <v>0</v>
      </c>
      <c r="E305" s="47">
        <v>0</v>
      </c>
      <c r="F305" s="47">
        <v>526645.19999999995</v>
      </c>
      <c r="G305" s="47">
        <v>0</v>
      </c>
      <c r="H305" s="47">
        <v>526645.19999999995</v>
      </c>
      <c r="I305" s="47">
        <v>0</v>
      </c>
      <c r="J305" s="55">
        <f t="shared" si="12"/>
        <v>526645.19999999995</v>
      </c>
      <c r="K305" s="52">
        <f t="shared" si="13"/>
        <v>526645.19999999995</v>
      </c>
      <c r="L305" s="48" t="s">
        <v>141</v>
      </c>
      <c r="M305" s="48" t="str">
        <f t="shared" si="14"/>
        <v>FM180S1Dummy</v>
      </c>
    </row>
    <row r="306" spans="1:13">
      <c r="A306" s="45" t="s">
        <v>276</v>
      </c>
      <c r="B306" s="46" t="s">
        <v>500</v>
      </c>
      <c r="C306" s="46" t="s">
        <v>501</v>
      </c>
      <c r="D306" s="47">
        <v>0</v>
      </c>
      <c r="E306" s="47">
        <v>0</v>
      </c>
      <c r="F306" s="47">
        <v>2180547.62</v>
      </c>
      <c r="G306" s="47">
        <v>0</v>
      </c>
      <c r="H306" s="47">
        <v>2180547.62</v>
      </c>
      <c r="I306" s="47">
        <v>0</v>
      </c>
      <c r="J306" s="55">
        <f t="shared" si="12"/>
        <v>2180547.62</v>
      </c>
      <c r="K306" s="52">
        <f t="shared" si="13"/>
        <v>2180547.62</v>
      </c>
      <c r="L306" s="48" t="s">
        <v>141</v>
      </c>
      <c r="M306" s="48" t="str">
        <f t="shared" si="14"/>
        <v>FM180S1Dummy</v>
      </c>
    </row>
    <row r="307" spans="1:13">
      <c r="A307" s="45" t="s">
        <v>276</v>
      </c>
      <c r="B307" s="46" t="s">
        <v>502</v>
      </c>
      <c r="C307" s="46" t="s">
        <v>503</v>
      </c>
      <c r="D307" s="47">
        <v>0</v>
      </c>
      <c r="E307" s="47">
        <v>0</v>
      </c>
      <c r="F307" s="47">
        <v>453321</v>
      </c>
      <c r="G307" s="47">
        <v>0</v>
      </c>
      <c r="H307" s="47">
        <v>453321</v>
      </c>
      <c r="I307" s="47">
        <v>0</v>
      </c>
      <c r="J307" s="55">
        <f t="shared" si="12"/>
        <v>453321</v>
      </c>
      <c r="K307" s="52">
        <f t="shared" si="13"/>
        <v>453321</v>
      </c>
      <c r="L307" s="48" t="s">
        <v>141</v>
      </c>
      <c r="M307" s="48" t="str">
        <f t="shared" si="14"/>
        <v>FM180S1Dummy</v>
      </c>
    </row>
    <row r="308" spans="1:13">
      <c r="A308" s="45" t="s">
        <v>276</v>
      </c>
      <c r="B308" s="46" t="s">
        <v>445</v>
      </c>
      <c r="C308" s="46" t="s">
        <v>446</v>
      </c>
      <c r="D308" s="47">
        <v>0</v>
      </c>
      <c r="E308" s="47">
        <v>2717.24</v>
      </c>
      <c r="F308" s="47">
        <v>449943.38</v>
      </c>
      <c r="G308" s="47">
        <v>447226.14</v>
      </c>
      <c r="H308" s="47">
        <v>0</v>
      </c>
      <c r="I308" s="47">
        <v>0</v>
      </c>
      <c r="J308" s="55">
        <f t="shared" si="12"/>
        <v>2717.2399999999907</v>
      </c>
      <c r="K308" s="52">
        <f t="shared" si="13"/>
        <v>0</v>
      </c>
      <c r="L308" s="48" t="s">
        <v>141</v>
      </c>
      <c r="M308" s="48" t="str">
        <f t="shared" si="14"/>
        <v>FM180S1Dummy</v>
      </c>
    </row>
    <row r="309" spans="1:13">
      <c r="A309" s="45" t="s">
        <v>276</v>
      </c>
      <c r="B309" s="46" t="s">
        <v>447</v>
      </c>
      <c r="C309" s="46" t="s">
        <v>448</v>
      </c>
      <c r="D309" s="47">
        <v>0</v>
      </c>
      <c r="E309" s="47">
        <v>0</v>
      </c>
      <c r="F309" s="47">
        <v>5.28</v>
      </c>
      <c r="G309" s="47">
        <v>5.28</v>
      </c>
      <c r="H309" s="47">
        <v>0</v>
      </c>
      <c r="I309" s="47">
        <v>0</v>
      </c>
      <c r="J309" s="55">
        <f t="shared" si="12"/>
        <v>0</v>
      </c>
      <c r="K309" s="52">
        <f t="shared" si="13"/>
        <v>0</v>
      </c>
      <c r="L309" s="48" t="s">
        <v>141</v>
      </c>
      <c r="M309" s="48" t="str">
        <f t="shared" si="14"/>
        <v>FM180S1Dummy</v>
      </c>
    </row>
    <row r="310" spans="1:13">
      <c r="A310" s="45" t="s">
        <v>276</v>
      </c>
      <c r="B310" s="46" t="s">
        <v>363</v>
      </c>
      <c r="C310" s="46" t="s">
        <v>364</v>
      </c>
      <c r="D310" s="47">
        <v>0</v>
      </c>
      <c r="E310" s="47">
        <v>116.11</v>
      </c>
      <c r="F310" s="47">
        <v>0</v>
      </c>
      <c r="G310" s="47">
        <v>514975.84</v>
      </c>
      <c r="H310" s="47">
        <v>0</v>
      </c>
      <c r="I310" s="47">
        <v>515091.95</v>
      </c>
      <c r="J310" s="55">
        <f t="shared" si="12"/>
        <v>-514975.84</v>
      </c>
      <c r="K310" s="52">
        <f t="shared" si="13"/>
        <v>-515091.95</v>
      </c>
      <c r="L310" s="48" t="s">
        <v>56</v>
      </c>
      <c r="M310" s="48" t="str">
        <f t="shared" si="14"/>
        <v>FM180S1Interest</v>
      </c>
    </row>
    <row r="311" spans="1:13">
      <c r="A311" s="45" t="s">
        <v>276</v>
      </c>
      <c r="B311" s="46" t="s">
        <v>569</v>
      </c>
      <c r="C311" s="46" t="s">
        <v>570</v>
      </c>
      <c r="D311" s="47">
        <v>0</v>
      </c>
      <c r="E311" s="47">
        <v>0</v>
      </c>
      <c r="F311" s="47">
        <v>0</v>
      </c>
      <c r="G311" s="47">
        <v>44233.99</v>
      </c>
      <c r="H311" s="47">
        <v>0</v>
      </c>
      <c r="I311" s="47">
        <v>44233.99</v>
      </c>
      <c r="J311" s="55">
        <f t="shared" si="12"/>
        <v>-44233.99</v>
      </c>
      <c r="K311" s="52">
        <f t="shared" si="13"/>
        <v>-44233.99</v>
      </c>
      <c r="L311" s="48" t="s">
        <v>57</v>
      </c>
      <c r="M311" s="48" t="str">
        <f t="shared" si="14"/>
        <v>FM180S1Profit/(Loss) on sale /redemption of investments (other than inter scheme transfer/sale)</v>
      </c>
    </row>
    <row r="312" spans="1:13">
      <c r="A312" s="45" t="s">
        <v>276</v>
      </c>
      <c r="B312" s="46" t="s">
        <v>487</v>
      </c>
      <c r="C312" s="46" t="s">
        <v>488</v>
      </c>
      <c r="D312" s="47">
        <v>0</v>
      </c>
      <c r="E312" s="47">
        <v>0</v>
      </c>
      <c r="F312" s="47">
        <v>0</v>
      </c>
      <c r="G312" s="47">
        <v>30827.29</v>
      </c>
      <c r="H312" s="47">
        <v>0</v>
      </c>
      <c r="I312" s="47">
        <v>30827.29</v>
      </c>
      <c r="J312" s="55">
        <f t="shared" si="12"/>
        <v>-30827.29</v>
      </c>
      <c r="K312" s="52">
        <f t="shared" si="13"/>
        <v>-30827.29</v>
      </c>
      <c r="L312" s="48" t="s">
        <v>58</v>
      </c>
      <c r="M312" s="48" t="str">
        <f t="shared" si="14"/>
        <v>FM180S1Profit/(Loss) on inter scheme transfer/sale of investments</v>
      </c>
    </row>
    <row r="313" spans="1:13">
      <c r="A313" s="45" t="s">
        <v>276</v>
      </c>
      <c r="B313" s="46" t="s">
        <v>461</v>
      </c>
      <c r="C313" s="46" t="s">
        <v>462</v>
      </c>
      <c r="D313" s="47">
        <v>0</v>
      </c>
      <c r="E313" s="47">
        <v>0</v>
      </c>
      <c r="F313" s="47">
        <v>0</v>
      </c>
      <c r="G313" s="47">
        <v>0.13</v>
      </c>
      <c r="H313" s="47">
        <v>0</v>
      </c>
      <c r="I313" s="47">
        <v>0.13</v>
      </c>
      <c r="J313" s="55">
        <f t="shared" si="12"/>
        <v>-0.13</v>
      </c>
      <c r="K313" s="52">
        <f t="shared" si="13"/>
        <v>-0.13</v>
      </c>
      <c r="L313" s="48" t="s">
        <v>58</v>
      </c>
      <c r="M313" s="48" t="str">
        <f t="shared" si="14"/>
        <v>FM180S1Profit/(Loss) on inter scheme transfer/sale of investments</v>
      </c>
    </row>
    <row r="314" spans="1:13">
      <c r="A314" s="45" t="s">
        <v>276</v>
      </c>
      <c r="B314" s="46" t="s">
        <v>368</v>
      </c>
      <c r="C314" s="46" t="s">
        <v>369</v>
      </c>
      <c r="D314" s="47">
        <v>0</v>
      </c>
      <c r="E314" s="47">
        <v>29222.16</v>
      </c>
      <c r="F314" s="47">
        <v>0</v>
      </c>
      <c r="G314" s="47">
        <v>2158385.7799999998</v>
      </c>
      <c r="H314" s="47">
        <v>0</v>
      </c>
      <c r="I314" s="47">
        <v>2187607.94</v>
      </c>
      <c r="J314" s="55">
        <f t="shared" si="12"/>
        <v>-2158385.7799999998</v>
      </c>
      <c r="K314" s="52">
        <f t="shared" si="13"/>
        <v>-2187607.94</v>
      </c>
      <c r="L314" s="48" t="s">
        <v>56</v>
      </c>
      <c r="M314" s="48" t="str">
        <f t="shared" si="14"/>
        <v>FM180S1Interest</v>
      </c>
    </row>
    <row r="315" spans="1:13">
      <c r="A315" s="45" t="s">
        <v>276</v>
      </c>
      <c r="B315" s="46" t="s">
        <v>449</v>
      </c>
      <c r="C315" s="46" t="s">
        <v>450</v>
      </c>
      <c r="D315" s="47">
        <v>0</v>
      </c>
      <c r="E315" s="47">
        <v>0</v>
      </c>
      <c r="F315" s="47">
        <v>0</v>
      </c>
      <c r="G315" s="47">
        <v>519882.85</v>
      </c>
      <c r="H315" s="47">
        <v>0</v>
      </c>
      <c r="I315" s="47">
        <v>519882.85</v>
      </c>
      <c r="J315" s="55">
        <f t="shared" si="12"/>
        <v>-519882.85</v>
      </c>
      <c r="K315" s="52">
        <f t="shared" si="13"/>
        <v>-519882.85</v>
      </c>
      <c r="L315" s="48" t="s">
        <v>56</v>
      </c>
      <c r="M315" s="48" t="str">
        <f t="shared" si="14"/>
        <v>FM180S1Interest</v>
      </c>
    </row>
    <row r="316" spans="1:13">
      <c r="A316" s="45" t="s">
        <v>276</v>
      </c>
      <c r="B316" s="46" t="s">
        <v>510</v>
      </c>
      <c r="C316" s="46" t="s">
        <v>511</v>
      </c>
      <c r="D316" s="47">
        <v>0</v>
      </c>
      <c r="E316" s="47">
        <v>0</v>
      </c>
      <c r="F316" s="47">
        <v>72983.83</v>
      </c>
      <c r="G316" s="47">
        <v>0</v>
      </c>
      <c r="H316" s="47">
        <v>72983.83</v>
      </c>
      <c r="I316" s="47">
        <v>0</v>
      </c>
      <c r="J316" s="55">
        <f t="shared" si="12"/>
        <v>72983.83</v>
      </c>
      <c r="K316" s="52">
        <f t="shared" si="13"/>
        <v>72983.83</v>
      </c>
      <c r="L316" s="48" t="s">
        <v>57</v>
      </c>
      <c r="M316" s="48" t="str">
        <f t="shared" si="14"/>
        <v>FM180S1Profit/(Loss) on sale /redemption of investments (other than inter scheme transfer/sale)</v>
      </c>
    </row>
    <row r="317" spans="1:13">
      <c r="A317" s="45" t="s">
        <v>276</v>
      </c>
      <c r="B317" s="46" t="s">
        <v>374</v>
      </c>
      <c r="C317" s="46" t="s">
        <v>375</v>
      </c>
      <c r="D317" s="47">
        <v>0</v>
      </c>
      <c r="E317" s="47">
        <v>0</v>
      </c>
      <c r="F317" s="47">
        <v>8.07</v>
      </c>
      <c r="G317" s="47">
        <v>0</v>
      </c>
      <c r="H317" s="47">
        <v>8.07</v>
      </c>
      <c r="I317" s="47">
        <v>0</v>
      </c>
      <c r="J317" s="55">
        <f t="shared" si="12"/>
        <v>8.07</v>
      </c>
      <c r="K317" s="52">
        <f t="shared" si="13"/>
        <v>8.07</v>
      </c>
      <c r="L317" s="48" t="s">
        <v>58</v>
      </c>
      <c r="M317" s="48" t="str">
        <f t="shared" si="14"/>
        <v>FM180S1Profit/(Loss) on inter scheme transfer/sale of investments</v>
      </c>
    </row>
    <row r="318" spans="1:13">
      <c r="A318" s="45" t="s">
        <v>276</v>
      </c>
      <c r="B318" s="46" t="s">
        <v>451</v>
      </c>
      <c r="C318" s="46" t="s">
        <v>452</v>
      </c>
      <c r="D318" s="47">
        <v>1360</v>
      </c>
      <c r="E318" s="47">
        <v>0</v>
      </c>
      <c r="F318" s="47">
        <v>34235.97</v>
      </c>
      <c r="G318" s="47">
        <v>0</v>
      </c>
      <c r="H318" s="47">
        <v>35595.97</v>
      </c>
      <c r="I318" s="47">
        <v>0</v>
      </c>
      <c r="J318" s="55">
        <f t="shared" si="12"/>
        <v>34235.97</v>
      </c>
      <c r="K318" s="52">
        <f t="shared" si="13"/>
        <v>35595.97</v>
      </c>
      <c r="L318" s="48" t="s">
        <v>61</v>
      </c>
      <c r="M318" s="48" t="str">
        <f t="shared" si="14"/>
        <v>FM180S1Management Fees</v>
      </c>
    </row>
    <row r="319" spans="1:13">
      <c r="A319" s="45" t="s">
        <v>276</v>
      </c>
      <c r="B319" s="46" t="s">
        <v>453</v>
      </c>
      <c r="C319" s="46" t="s">
        <v>454</v>
      </c>
      <c r="D319" s="47">
        <v>271.97000000000003</v>
      </c>
      <c r="E319" s="47">
        <v>0</v>
      </c>
      <c r="F319" s="47">
        <v>6847.69</v>
      </c>
      <c r="G319" s="47">
        <v>0</v>
      </c>
      <c r="H319" s="47">
        <v>7119.66</v>
      </c>
      <c r="I319" s="47">
        <v>0</v>
      </c>
      <c r="J319" s="55">
        <f t="shared" si="12"/>
        <v>6847.69</v>
      </c>
      <c r="K319" s="52">
        <f t="shared" si="13"/>
        <v>7119.66</v>
      </c>
      <c r="L319" s="48" t="s">
        <v>61</v>
      </c>
      <c r="M319" s="48" t="str">
        <f t="shared" si="14"/>
        <v>FM180S1Management Fees</v>
      </c>
    </row>
    <row r="320" spans="1:13">
      <c r="A320" s="45" t="s">
        <v>276</v>
      </c>
      <c r="B320" s="46" t="s">
        <v>203</v>
      </c>
      <c r="C320" s="46" t="s">
        <v>379</v>
      </c>
      <c r="D320" s="47">
        <v>0</v>
      </c>
      <c r="E320" s="47">
        <v>168</v>
      </c>
      <c r="F320" s="47">
        <v>0.06</v>
      </c>
      <c r="G320" s="47">
        <v>31888.639999999999</v>
      </c>
      <c r="H320" s="47">
        <v>0</v>
      </c>
      <c r="I320" s="47">
        <v>32056.58</v>
      </c>
      <c r="J320" s="55">
        <f t="shared" si="12"/>
        <v>-31888.579999999998</v>
      </c>
      <c r="K320" s="52">
        <f t="shared" si="13"/>
        <v>-32056.58</v>
      </c>
      <c r="L320" s="48" t="s">
        <v>63</v>
      </c>
      <c r="M320" s="48" t="str">
        <f t="shared" si="14"/>
        <v>FM180S1Total Recurring Expenses (including 6.1 and 6.2)</v>
      </c>
    </row>
    <row r="321" spans="1:13">
      <c r="A321" s="45" t="s">
        <v>276</v>
      </c>
      <c r="B321" s="46" t="s">
        <v>455</v>
      </c>
      <c r="C321" s="46" t="s">
        <v>456</v>
      </c>
      <c r="D321" s="47">
        <v>680.02</v>
      </c>
      <c r="E321" s="47">
        <v>0</v>
      </c>
      <c r="F321" s="47">
        <v>17118.05</v>
      </c>
      <c r="G321" s="47">
        <v>0</v>
      </c>
      <c r="H321" s="47">
        <v>17798.07</v>
      </c>
      <c r="I321" s="47">
        <v>0</v>
      </c>
      <c r="J321" s="55">
        <f t="shared" si="12"/>
        <v>17118.05</v>
      </c>
      <c r="K321" s="52">
        <f t="shared" si="13"/>
        <v>17798.07</v>
      </c>
      <c r="L321" s="48" t="s">
        <v>63</v>
      </c>
      <c r="M321" s="48" t="str">
        <f t="shared" si="14"/>
        <v>FM180S1Total Recurring Expenses (including 6.1 and 6.2)</v>
      </c>
    </row>
    <row r="322" spans="1:13">
      <c r="A322" s="45" t="s">
        <v>276</v>
      </c>
      <c r="B322" s="46" t="s">
        <v>457</v>
      </c>
      <c r="C322" s="46" t="s">
        <v>458</v>
      </c>
      <c r="D322" s="47">
        <v>135.96</v>
      </c>
      <c r="E322" s="47">
        <v>0</v>
      </c>
      <c r="F322" s="47">
        <v>3423.85</v>
      </c>
      <c r="G322" s="47">
        <v>0</v>
      </c>
      <c r="H322" s="47">
        <v>3559.81</v>
      </c>
      <c r="I322" s="47">
        <v>0</v>
      </c>
      <c r="J322" s="55">
        <f t="shared" si="12"/>
        <v>3423.85</v>
      </c>
      <c r="K322" s="52">
        <f t="shared" si="13"/>
        <v>3559.81</v>
      </c>
      <c r="L322" s="48" t="s">
        <v>63</v>
      </c>
      <c r="M322" s="48" t="str">
        <f t="shared" si="14"/>
        <v>FM180S1Total Recurring Expenses (including 6.1 and 6.2)</v>
      </c>
    </row>
    <row r="323" spans="1:13">
      <c r="A323" s="45" t="s">
        <v>276</v>
      </c>
      <c r="B323" s="46" t="s">
        <v>380</v>
      </c>
      <c r="C323" s="46" t="s">
        <v>381</v>
      </c>
      <c r="D323" s="47">
        <v>168</v>
      </c>
      <c r="E323" s="47">
        <v>0</v>
      </c>
      <c r="F323" s="47">
        <v>4231</v>
      </c>
      <c r="G323" s="47">
        <v>0</v>
      </c>
      <c r="H323" s="47">
        <v>4399</v>
      </c>
      <c r="I323" s="47">
        <v>0</v>
      </c>
      <c r="J323" s="55">
        <f t="shared" ref="J323:J386" si="15">+F323-G323</f>
        <v>4231</v>
      </c>
      <c r="K323" s="52">
        <f t="shared" ref="K323:K386" si="16">H323-I323</f>
        <v>4399</v>
      </c>
      <c r="L323" s="48" t="s">
        <v>63</v>
      </c>
      <c r="M323" s="48" t="str">
        <f t="shared" ref="M323:M386" si="17">A323&amp;L323</f>
        <v>FM180S1Total Recurring Expenses (including 6.1 and 6.2)</v>
      </c>
    </row>
    <row r="324" spans="1:13">
      <c r="A324" s="45" t="s">
        <v>276</v>
      </c>
      <c r="B324" s="46" t="s">
        <v>427</v>
      </c>
      <c r="C324" s="46" t="s">
        <v>428</v>
      </c>
      <c r="D324" s="47">
        <v>0</v>
      </c>
      <c r="E324" s="47">
        <v>0</v>
      </c>
      <c r="F324" s="47">
        <v>7109.21</v>
      </c>
      <c r="G324" s="47">
        <v>0</v>
      </c>
      <c r="H324" s="47">
        <v>7109.21</v>
      </c>
      <c r="I324" s="47">
        <v>0</v>
      </c>
      <c r="J324" s="55">
        <f t="shared" si="15"/>
        <v>7109.21</v>
      </c>
      <c r="K324" s="52">
        <f t="shared" si="16"/>
        <v>7109.21</v>
      </c>
      <c r="L324" s="48" t="s">
        <v>63</v>
      </c>
      <c r="M324" s="48" t="str">
        <f t="shared" si="17"/>
        <v>FM180S1Total Recurring Expenses (including 6.1 and 6.2)</v>
      </c>
    </row>
    <row r="325" spans="1:13">
      <c r="A325" s="45" t="s">
        <v>276</v>
      </c>
      <c r="B325" s="46" t="s">
        <v>382</v>
      </c>
      <c r="C325" s="46" t="s">
        <v>383</v>
      </c>
      <c r="D325" s="47">
        <v>0</v>
      </c>
      <c r="E325" s="47">
        <v>0</v>
      </c>
      <c r="F325" s="47">
        <v>3098.24</v>
      </c>
      <c r="G325" s="47">
        <v>0</v>
      </c>
      <c r="H325" s="47">
        <v>3098.24</v>
      </c>
      <c r="I325" s="47">
        <v>0</v>
      </c>
      <c r="J325" s="55">
        <f t="shared" si="15"/>
        <v>3098.24</v>
      </c>
      <c r="K325" s="52">
        <f t="shared" si="16"/>
        <v>3098.24</v>
      </c>
      <c r="L325" s="48" t="s">
        <v>63</v>
      </c>
      <c r="M325" s="48" t="str">
        <f t="shared" si="17"/>
        <v>FM180S1Total Recurring Expenses (including 6.1 and 6.2)</v>
      </c>
    </row>
    <row r="326" spans="1:13">
      <c r="A326" s="45" t="s">
        <v>276</v>
      </c>
      <c r="B326" s="46" t="s">
        <v>386</v>
      </c>
      <c r="C326" s="46" t="s">
        <v>387</v>
      </c>
      <c r="D326" s="47">
        <v>0</v>
      </c>
      <c r="E326" s="47">
        <v>0</v>
      </c>
      <c r="F326" s="47">
        <v>5581.65</v>
      </c>
      <c r="G326" s="47">
        <v>0</v>
      </c>
      <c r="H326" s="47">
        <v>5581.65</v>
      </c>
      <c r="I326" s="47">
        <v>0</v>
      </c>
      <c r="J326" s="55">
        <f t="shared" si="15"/>
        <v>5581.65</v>
      </c>
      <c r="K326" s="52">
        <f t="shared" si="16"/>
        <v>5581.65</v>
      </c>
      <c r="L326" s="48" t="s">
        <v>63</v>
      </c>
      <c r="M326" s="48" t="str">
        <f t="shared" si="17"/>
        <v>FM180S1Total Recurring Expenses (including 6.1 and 6.2)</v>
      </c>
    </row>
    <row r="327" spans="1:13">
      <c r="A327" s="45" t="s">
        <v>276</v>
      </c>
      <c r="B327" s="46" t="s">
        <v>390</v>
      </c>
      <c r="C327" s="46" t="s">
        <v>391</v>
      </c>
      <c r="D327" s="47">
        <v>0</v>
      </c>
      <c r="E327" s="47">
        <v>0</v>
      </c>
      <c r="F327" s="47">
        <v>12.24</v>
      </c>
      <c r="G327" s="47">
        <v>0</v>
      </c>
      <c r="H327" s="47">
        <v>12.24</v>
      </c>
      <c r="I327" s="47">
        <v>0</v>
      </c>
      <c r="J327" s="55">
        <f t="shared" si="15"/>
        <v>12.24</v>
      </c>
      <c r="K327" s="52">
        <f t="shared" si="16"/>
        <v>12.24</v>
      </c>
      <c r="L327" s="48" t="s">
        <v>63</v>
      </c>
      <c r="M327" s="48" t="str">
        <f t="shared" si="17"/>
        <v>FM180S1Total Recurring Expenses (including 6.1 and 6.2)</v>
      </c>
    </row>
    <row r="328" spans="1:13">
      <c r="A328" s="45" t="s">
        <v>276</v>
      </c>
      <c r="B328" s="46" t="s">
        <v>392</v>
      </c>
      <c r="C328" s="46" t="s">
        <v>393</v>
      </c>
      <c r="D328" s="47">
        <v>0</v>
      </c>
      <c r="E328" s="47">
        <v>0</v>
      </c>
      <c r="F328" s="47">
        <v>8250.5400000000009</v>
      </c>
      <c r="G328" s="47">
        <v>0</v>
      </c>
      <c r="H328" s="47">
        <v>8250.5400000000009</v>
      </c>
      <c r="I328" s="47">
        <v>0</v>
      </c>
      <c r="J328" s="55">
        <f t="shared" si="15"/>
        <v>8250.5400000000009</v>
      </c>
      <c r="K328" s="52">
        <f t="shared" si="16"/>
        <v>8250.5400000000009</v>
      </c>
      <c r="L328" s="48" t="s">
        <v>63</v>
      </c>
      <c r="M328" s="48" t="str">
        <f t="shared" si="17"/>
        <v>FM180S1Total Recurring Expenses (including 6.1 and 6.2)</v>
      </c>
    </row>
    <row r="329" spans="1:13">
      <c r="A329" s="45" t="s">
        <v>276</v>
      </c>
      <c r="B329" s="46" t="s">
        <v>394</v>
      </c>
      <c r="C329" s="46" t="s">
        <v>395</v>
      </c>
      <c r="D329" s="47">
        <v>0</v>
      </c>
      <c r="E329" s="47">
        <v>0</v>
      </c>
      <c r="F329" s="47">
        <v>6.06</v>
      </c>
      <c r="G329" s="47">
        <v>0</v>
      </c>
      <c r="H329" s="47">
        <v>6.06</v>
      </c>
      <c r="I329" s="47">
        <v>0</v>
      </c>
      <c r="J329" s="55">
        <f t="shared" si="15"/>
        <v>6.06</v>
      </c>
      <c r="K329" s="52">
        <f t="shared" si="16"/>
        <v>6.06</v>
      </c>
      <c r="L329" s="48" t="s">
        <v>63</v>
      </c>
      <c r="M329" s="48" t="str">
        <f t="shared" si="17"/>
        <v>FM180S1Total Recurring Expenses (including 6.1 and 6.2)</v>
      </c>
    </row>
    <row r="330" spans="1:13">
      <c r="A330" s="45" t="s">
        <v>276</v>
      </c>
      <c r="B330" s="46" t="s">
        <v>396</v>
      </c>
      <c r="C330" s="46" t="s">
        <v>397</v>
      </c>
      <c r="D330" s="47">
        <v>0</v>
      </c>
      <c r="E330" s="47">
        <v>0</v>
      </c>
      <c r="F330" s="47">
        <v>0.42</v>
      </c>
      <c r="G330" s="47">
        <v>0</v>
      </c>
      <c r="H330" s="47">
        <v>0.42</v>
      </c>
      <c r="I330" s="47">
        <v>0</v>
      </c>
      <c r="J330" s="55">
        <f t="shared" si="15"/>
        <v>0.42</v>
      </c>
      <c r="K330" s="52">
        <f t="shared" si="16"/>
        <v>0.42</v>
      </c>
      <c r="L330" s="48" t="s">
        <v>63</v>
      </c>
      <c r="M330" s="48" t="str">
        <f t="shared" si="17"/>
        <v>FM180S1Total Recurring Expenses (including 6.1 and 6.2)</v>
      </c>
    </row>
    <row r="331" spans="1:13">
      <c r="A331" s="45" t="s">
        <v>276</v>
      </c>
      <c r="B331" s="46" t="s">
        <v>406</v>
      </c>
      <c r="C331" s="46" t="s">
        <v>407</v>
      </c>
      <c r="D331" s="47">
        <v>0</v>
      </c>
      <c r="E331" s="47">
        <v>0</v>
      </c>
      <c r="F331" s="47">
        <v>935.24</v>
      </c>
      <c r="G331" s="47">
        <v>0.06</v>
      </c>
      <c r="H331" s="47">
        <v>935.18</v>
      </c>
      <c r="I331" s="47">
        <v>0</v>
      </c>
      <c r="J331" s="55">
        <f t="shared" si="15"/>
        <v>935.18000000000006</v>
      </c>
      <c r="K331" s="52">
        <f t="shared" si="16"/>
        <v>935.18</v>
      </c>
      <c r="L331" s="48" t="s">
        <v>63</v>
      </c>
      <c r="M331" s="48" t="str">
        <f t="shared" si="17"/>
        <v>FM180S1Total Recurring Expenses (including 6.1 and 6.2)</v>
      </c>
    </row>
    <row r="332" spans="1:13">
      <c r="A332" s="45" t="s">
        <v>276</v>
      </c>
      <c r="B332" s="46" t="s">
        <v>694</v>
      </c>
      <c r="C332" s="46" t="s">
        <v>695</v>
      </c>
      <c r="D332" s="47">
        <v>0</v>
      </c>
      <c r="E332" s="47">
        <v>0</v>
      </c>
      <c r="F332" s="47">
        <v>2664.04</v>
      </c>
      <c r="G332" s="47">
        <v>0</v>
      </c>
      <c r="H332" s="47">
        <v>2664.04</v>
      </c>
      <c r="I332" s="47">
        <v>0</v>
      </c>
      <c r="J332" s="55">
        <f t="shared" si="15"/>
        <v>2664.04</v>
      </c>
      <c r="K332" s="52">
        <f t="shared" si="16"/>
        <v>2664.04</v>
      </c>
      <c r="L332" s="48" t="s">
        <v>63</v>
      </c>
      <c r="M332" s="48" t="str">
        <f t="shared" si="17"/>
        <v>FM180S1Total Recurring Expenses (including 6.1 and 6.2)</v>
      </c>
    </row>
    <row r="333" spans="1:13">
      <c r="A333" s="45" t="s">
        <v>703</v>
      </c>
      <c r="B333" s="46" t="s">
        <v>429</v>
      </c>
      <c r="C333" s="46" t="s">
        <v>430</v>
      </c>
      <c r="D333" s="47">
        <v>0</v>
      </c>
      <c r="E333" s="47">
        <v>0</v>
      </c>
      <c r="F333" s="47">
        <v>10167288.42</v>
      </c>
      <c r="G333" s="47">
        <v>0</v>
      </c>
      <c r="H333" s="47">
        <v>10167288.42</v>
      </c>
      <c r="I333" s="47">
        <v>0</v>
      </c>
      <c r="J333" s="55">
        <f t="shared" si="15"/>
        <v>10167288.42</v>
      </c>
      <c r="K333" s="52">
        <f t="shared" si="16"/>
        <v>10167288.42</v>
      </c>
      <c r="L333" s="48" t="s">
        <v>18</v>
      </c>
      <c r="M333" s="48" t="str">
        <f t="shared" si="17"/>
        <v>FM367CTotal Net Assets at the end of the period</v>
      </c>
    </row>
    <row r="334" spans="1:13">
      <c r="A334" s="45" t="s">
        <v>703</v>
      </c>
      <c r="B334" s="46" t="s">
        <v>433</v>
      </c>
      <c r="C334" s="46" t="s">
        <v>434</v>
      </c>
      <c r="D334" s="47">
        <v>0</v>
      </c>
      <c r="E334" s="47">
        <v>0</v>
      </c>
      <c r="F334" s="47">
        <v>178761.22</v>
      </c>
      <c r="G334" s="47">
        <v>139875.81</v>
      </c>
      <c r="H334" s="47">
        <v>38885.410000000003</v>
      </c>
      <c r="I334" s="47">
        <v>0</v>
      </c>
      <c r="J334" s="55">
        <f t="shared" si="15"/>
        <v>38885.410000000003</v>
      </c>
      <c r="K334" s="52">
        <f t="shared" si="16"/>
        <v>38885.410000000003</v>
      </c>
      <c r="L334" s="48" t="s">
        <v>18</v>
      </c>
      <c r="M334" s="48" t="str">
        <f t="shared" si="17"/>
        <v>FM367CTotal Net Assets at the end of the period</v>
      </c>
    </row>
    <row r="335" spans="1:13">
      <c r="A335" s="45" t="s">
        <v>703</v>
      </c>
      <c r="B335" s="46" t="s">
        <v>437</v>
      </c>
      <c r="C335" s="46" t="s">
        <v>438</v>
      </c>
      <c r="D335" s="47">
        <v>0</v>
      </c>
      <c r="E335" s="47">
        <v>0</v>
      </c>
      <c r="F335" s="47">
        <v>47375789.350000001</v>
      </c>
      <c r="G335" s="47">
        <v>47375789.350000001</v>
      </c>
      <c r="H335" s="47">
        <v>0</v>
      </c>
      <c r="I335" s="47">
        <v>0</v>
      </c>
      <c r="J335" s="55">
        <f t="shared" si="15"/>
        <v>0</v>
      </c>
      <c r="K335" s="52">
        <f t="shared" si="16"/>
        <v>0</v>
      </c>
      <c r="L335" s="48" t="s">
        <v>18</v>
      </c>
      <c r="M335" s="48" t="str">
        <f t="shared" si="17"/>
        <v>FM367CTotal Net Assets at the end of the period</v>
      </c>
    </row>
    <row r="336" spans="1:13">
      <c r="A336" s="45" t="s">
        <v>703</v>
      </c>
      <c r="B336" s="46" t="s">
        <v>292</v>
      </c>
      <c r="C336" s="46" t="s">
        <v>293</v>
      </c>
      <c r="D336" s="47">
        <v>0</v>
      </c>
      <c r="E336" s="47">
        <v>0</v>
      </c>
      <c r="F336" s="47">
        <v>57599105.130000003</v>
      </c>
      <c r="G336" s="47">
        <v>57543077.770000003</v>
      </c>
      <c r="H336" s="47">
        <v>56027.360000000001</v>
      </c>
      <c r="I336" s="47">
        <v>0</v>
      </c>
      <c r="J336" s="55">
        <f t="shared" si="15"/>
        <v>56027.359999999404</v>
      </c>
      <c r="K336" s="52">
        <f t="shared" si="16"/>
        <v>56027.360000000001</v>
      </c>
      <c r="L336" s="48" t="s">
        <v>18</v>
      </c>
      <c r="M336" s="48" t="str">
        <f t="shared" si="17"/>
        <v>FM367CTotal Net Assets at the end of the period</v>
      </c>
    </row>
    <row r="337" spans="1:13">
      <c r="A337" s="45" t="s">
        <v>703</v>
      </c>
      <c r="B337" s="46" t="s">
        <v>300</v>
      </c>
      <c r="C337" s="46" t="s">
        <v>301</v>
      </c>
      <c r="D337" s="47">
        <v>0</v>
      </c>
      <c r="E337" s="47">
        <v>0</v>
      </c>
      <c r="F337" s="47">
        <v>9716500</v>
      </c>
      <c r="G337" s="47">
        <v>9716500</v>
      </c>
      <c r="H337" s="47">
        <v>0</v>
      </c>
      <c r="I337" s="47">
        <v>0</v>
      </c>
      <c r="J337" s="55">
        <f t="shared" si="15"/>
        <v>0</v>
      </c>
      <c r="K337" s="52">
        <f t="shared" si="16"/>
        <v>0</v>
      </c>
      <c r="L337" s="48" t="s">
        <v>18</v>
      </c>
      <c r="M337" s="48" t="str">
        <f t="shared" si="17"/>
        <v>FM367CTotal Net Assets at the end of the period</v>
      </c>
    </row>
    <row r="338" spans="1:13">
      <c r="A338" s="45" t="s">
        <v>703</v>
      </c>
      <c r="B338" s="46" t="s">
        <v>160</v>
      </c>
      <c r="C338" s="46" t="s">
        <v>308</v>
      </c>
      <c r="D338" s="47">
        <v>0</v>
      </c>
      <c r="E338" s="47">
        <v>0</v>
      </c>
      <c r="F338" s="47">
        <v>9716500</v>
      </c>
      <c r="G338" s="47">
        <v>9716500</v>
      </c>
      <c r="H338" s="47">
        <v>0</v>
      </c>
      <c r="I338" s="47">
        <v>0</v>
      </c>
      <c r="J338" s="55">
        <f t="shared" si="15"/>
        <v>0</v>
      </c>
      <c r="K338" s="52">
        <f t="shared" si="16"/>
        <v>0</v>
      </c>
      <c r="L338" s="48" t="s">
        <v>18</v>
      </c>
      <c r="M338" s="48" t="str">
        <f t="shared" si="17"/>
        <v>FM367CTotal Net Assets at the end of the period</v>
      </c>
    </row>
    <row r="339" spans="1:13">
      <c r="A339" s="45" t="s">
        <v>703</v>
      </c>
      <c r="B339" s="46" t="s">
        <v>439</v>
      </c>
      <c r="C339" s="46" t="s">
        <v>440</v>
      </c>
      <c r="D339" s="47">
        <v>0</v>
      </c>
      <c r="E339" s="47">
        <v>0</v>
      </c>
      <c r="F339" s="47">
        <v>11195.78</v>
      </c>
      <c r="G339" s="47">
        <v>11195.78</v>
      </c>
      <c r="H339" s="47">
        <v>0</v>
      </c>
      <c r="I339" s="47">
        <v>0</v>
      </c>
      <c r="J339" s="55">
        <f t="shared" si="15"/>
        <v>0</v>
      </c>
      <c r="K339" s="52">
        <f t="shared" si="16"/>
        <v>0</v>
      </c>
      <c r="L339" s="48" t="s">
        <v>18</v>
      </c>
      <c r="M339" s="48" t="str">
        <f t="shared" si="17"/>
        <v>FM367CTotal Net Assets at the end of the period</v>
      </c>
    </row>
    <row r="340" spans="1:13">
      <c r="A340" s="45" t="s">
        <v>703</v>
      </c>
      <c r="B340" s="46" t="s">
        <v>441</v>
      </c>
      <c r="C340" s="46" t="s">
        <v>442</v>
      </c>
      <c r="D340" s="47">
        <v>0</v>
      </c>
      <c r="E340" s="47">
        <v>0</v>
      </c>
      <c r="F340" s="47">
        <v>30531.75</v>
      </c>
      <c r="G340" s="47">
        <v>0</v>
      </c>
      <c r="H340" s="47">
        <v>30531.75</v>
      </c>
      <c r="I340" s="47">
        <v>0</v>
      </c>
      <c r="J340" s="55">
        <f t="shared" si="15"/>
        <v>30531.75</v>
      </c>
      <c r="K340" s="52">
        <f t="shared" si="16"/>
        <v>30531.75</v>
      </c>
      <c r="L340" s="48" t="s">
        <v>18</v>
      </c>
      <c r="M340" s="48" t="str">
        <f t="shared" si="17"/>
        <v>FM367CTotal Net Assets at the end of the period</v>
      </c>
    </row>
    <row r="341" spans="1:13">
      <c r="A341" s="45" t="s">
        <v>703</v>
      </c>
      <c r="B341" s="46" t="s">
        <v>167</v>
      </c>
      <c r="C341" s="46" t="s">
        <v>424</v>
      </c>
      <c r="D341" s="47">
        <v>0</v>
      </c>
      <c r="E341" s="47">
        <v>0</v>
      </c>
      <c r="F341" s="47">
        <v>10167288.42</v>
      </c>
      <c r="G341" s="47">
        <v>10167288.42</v>
      </c>
      <c r="H341" s="47">
        <v>0</v>
      </c>
      <c r="I341" s="47">
        <v>0</v>
      </c>
      <c r="J341" s="55">
        <f t="shared" si="15"/>
        <v>0</v>
      </c>
      <c r="K341" s="52">
        <f t="shared" si="16"/>
        <v>0</v>
      </c>
      <c r="L341" s="48" t="s">
        <v>18</v>
      </c>
      <c r="M341" s="48" t="str">
        <f t="shared" si="17"/>
        <v>FM367CTotal Net Assets at the end of the period</v>
      </c>
    </row>
    <row r="342" spans="1:13">
      <c r="A342" s="45" t="s">
        <v>703</v>
      </c>
      <c r="B342" s="46" t="s">
        <v>332</v>
      </c>
      <c r="C342" s="46" t="s">
        <v>333</v>
      </c>
      <c r="D342" s="47">
        <v>0</v>
      </c>
      <c r="E342" s="47">
        <v>0</v>
      </c>
      <c r="F342" s="47">
        <v>0</v>
      </c>
      <c r="G342" s="47">
        <v>237</v>
      </c>
      <c r="H342" s="47">
        <v>0</v>
      </c>
      <c r="I342" s="47">
        <v>237</v>
      </c>
      <c r="J342" s="55">
        <f t="shared" si="15"/>
        <v>-237</v>
      </c>
      <c r="K342" s="52">
        <f t="shared" si="16"/>
        <v>-237</v>
      </c>
      <c r="L342" s="48" t="s">
        <v>18</v>
      </c>
      <c r="M342" s="48" t="str">
        <f t="shared" si="17"/>
        <v>FM367CTotal Net Assets at the end of the period</v>
      </c>
    </row>
    <row r="343" spans="1:13">
      <c r="A343" s="45" t="s">
        <v>703</v>
      </c>
      <c r="B343" s="46" t="s">
        <v>169</v>
      </c>
      <c r="C343" s="46" t="s">
        <v>336</v>
      </c>
      <c r="D343" s="47">
        <v>0</v>
      </c>
      <c r="E343" s="47">
        <v>0</v>
      </c>
      <c r="F343" s="47">
        <v>237</v>
      </c>
      <c r="G343" s="47">
        <v>2365.12</v>
      </c>
      <c r="H343" s="47">
        <v>0</v>
      </c>
      <c r="I343" s="47">
        <v>2128.12</v>
      </c>
      <c r="J343" s="55">
        <f t="shared" si="15"/>
        <v>-2128.12</v>
      </c>
      <c r="K343" s="52">
        <f t="shared" si="16"/>
        <v>-2128.12</v>
      </c>
      <c r="L343" s="48" t="s">
        <v>18</v>
      </c>
      <c r="M343" s="48" t="str">
        <f t="shared" si="17"/>
        <v>FM367CTotal Net Assets at the end of the period</v>
      </c>
    </row>
    <row r="344" spans="1:13">
      <c r="A344" s="45" t="s">
        <v>703</v>
      </c>
      <c r="B344" s="46" t="s">
        <v>172</v>
      </c>
      <c r="C344" s="46" t="s">
        <v>339</v>
      </c>
      <c r="D344" s="47">
        <v>0</v>
      </c>
      <c r="E344" s="47">
        <v>0</v>
      </c>
      <c r="F344" s="47">
        <v>221</v>
      </c>
      <c r="G344" s="47">
        <v>238.23</v>
      </c>
      <c r="H344" s="47">
        <v>0</v>
      </c>
      <c r="I344" s="47">
        <v>17.23</v>
      </c>
      <c r="J344" s="55">
        <f t="shared" si="15"/>
        <v>-17.22999999999999</v>
      </c>
      <c r="K344" s="52">
        <f t="shared" si="16"/>
        <v>-17.23</v>
      </c>
      <c r="L344" s="48" t="s">
        <v>18</v>
      </c>
      <c r="M344" s="48" t="str">
        <f t="shared" si="17"/>
        <v>FM367CTotal Net Assets at the end of the period</v>
      </c>
    </row>
    <row r="345" spans="1:13">
      <c r="A345" s="45" t="s">
        <v>703</v>
      </c>
      <c r="B345" s="46" t="s">
        <v>183</v>
      </c>
      <c r="C345" s="46" t="s">
        <v>342</v>
      </c>
      <c r="D345" s="47">
        <v>0</v>
      </c>
      <c r="E345" s="47">
        <v>0</v>
      </c>
      <c r="F345" s="47">
        <v>495620</v>
      </c>
      <c r="G345" s="47">
        <v>495620</v>
      </c>
      <c r="H345" s="47">
        <v>0</v>
      </c>
      <c r="I345" s="47">
        <v>0</v>
      </c>
      <c r="J345" s="55">
        <f t="shared" si="15"/>
        <v>0</v>
      </c>
      <c r="K345" s="52">
        <f t="shared" si="16"/>
        <v>0</v>
      </c>
      <c r="L345" s="48" t="s">
        <v>18</v>
      </c>
      <c r="M345" s="48" t="str">
        <f t="shared" si="17"/>
        <v>FM367CTotal Net Assets at the end of the period</v>
      </c>
    </row>
    <row r="346" spans="1:13">
      <c r="A346" s="45" t="s">
        <v>703</v>
      </c>
      <c r="B346" s="46" t="s">
        <v>344</v>
      </c>
      <c r="C346" s="46" t="s">
        <v>345</v>
      </c>
      <c r="D346" s="47">
        <v>0</v>
      </c>
      <c r="E346" s="47">
        <v>0</v>
      </c>
      <c r="F346" s="47">
        <v>0</v>
      </c>
      <c r="G346" s="47">
        <v>1615620</v>
      </c>
      <c r="H346" s="47">
        <v>0</v>
      </c>
      <c r="I346" s="47">
        <v>1615620</v>
      </c>
      <c r="J346" s="55">
        <f t="shared" si="15"/>
        <v>-1615620</v>
      </c>
      <c r="K346" s="52">
        <f t="shared" si="16"/>
        <v>-1615620</v>
      </c>
      <c r="L346" s="48" t="s">
        <v>15</v>
      </c>
      <c r="M346" s="48" t="str">
        <f t="shared" si="17"/>
        <v>FM367CUnit Capital at the end of the period</v>
      </c>
    </row>
    <row r="347" spans="1:13">
      <c r="A347" s="45" t="s">
        <v>703</v>
      </c>
      <c r="B347" s="46" t="s">
        <v>346</v>
      </c>
      <c r="C347" s="46" t="s">
        <v>347</v>
      </c>
      <c r="D347" s="47">
        <v>0</v>
      </c>
      <c r="E347" s="47">
        <v>0</v>
      </c>
      <c r="F347" s="47">
        <v>0</v>
      </c>
      <c r="G347" s="47">
        <v>8596500</v>
      </c>
      <c r="H347" s="47">
        <v>0</v>
      </c>
      <c r="I347" s="47">
        <v>8596500</v>
      </c>
      <c r="J347" s="55">
        <f t="shared" si="15"/>
        <v>-8596500</v>
      </c>
      <c r="K347" s="52">
        <f t="shared" si="16"/>
        <v>-8596500</v>
      </c>
      <c r="L347" s="48" t="s">
        <v>15</v>
      </c>
      <c r="M347" s="48" t="str">
        <f t="shared" si="17"/>
        <v>FM367CUnit Capital at the end of the period</v>
      </c>
    </row>
    <row r="348" spans="1:13">
      <c r="A348" s="45" t="s">
        <v>703</v>
      </c>
      <c r="B348" s="46" t="s">
        <v>445</v>
      </c>
      <c r="C348" s="46" t="s">
        <v>446</v>
      </c>
      <c r="D348" s="47">
        <v>0</v>
      </c>
      <c r="E348" s="47">
        <v>0</v>
      </c>
      <c r="F348" s="47">
        <v>139875.81</v>
      </c>
      <c r="G348" s="47">
        <v>178761.22</v>
      </c>
      <c r="H348" s="47">
        <v>0</v>
      </c>
      <c r="I348" s="47">
        <v>38885.410000000003</v>
      </c>
      <c r="J348" s="55">
        <f t="shared" si="15"/>
        <v>-38885.410000000003</v>
      </c>
      <c r="K348" s="52">
        <f t="shared" si="16"/>
        <v>-38885.410000000003</v>
      </c>
      <c r="L348" s="48" t="s">
        <v>141</v>
      </c>
      <c r="M348" s="48" t="str">
        <f t="shared" si="17"/>
        <v>FM367CDummy</v>
      </c>
    </row>
    <row r="349" spans="1:13">
      <c r="A349" s="45" t="s">
        <v>703</v>
      </c>
      <c r="B349" s="46" t="s">
        <v>363</v>
      </c>
      <c r="C349" s="46" t="s">
        <v>364</v>
      </c>
      <c r="D349" s="47">
        <v>0</v>
      </c>
      <c r="E349" s="47">
        <v>0</v>
      </c>
      <c r="F349" s="47">
        <v>0</v>
      </c>
      <c r="G349" s="47">
        <v>11195.78</v>
      </c>
      <c r="H349" s="47">
        <v>0</v>
      </c>
      <c r="I349" s="47">
        <v>11195.78</v>
      </c>
      <c r="J349" s="55">
        <f t="shared" si="15"/>
        <v>-11195.78</v>
      </c>
      <c r="K349" s="52">
        <f t="shared" si="16"/>
        <v>-11195.78</v>
      </c>
      <c r="L349" s="48" t="s">
        <v>56</v>
      </c>
      <c r="M349" s="48" t="str">
        <f t="shared" si="17"/>
        <v>FM367CInterest</v>
      </c>
    </row>
    <row r="350" spans="1:13">
      <c r="A350" s="45" t="s">
        <v>703</v>
      </c>
      <c r="B350" s="46" t="s">
        <v>368</v>
      </c>
      <c r="C350" s="46" t="s">
        <v>369</v>
      </c>
      <c r="D350" s="47">
        <v>0</v>
      </c>
      <c r="E350" s="47">
        <v>0</v>
      </c>
      <c r="F350" s="47">
        <v>0</v>
      </c>
      <c r="G350" s="47">
        <v>30531.75</v>
      </c>
      <c r="H350" s="47">
        <v>0</v>
      </c>
      <c r="I350" s="47">
        <v>30531.75</v>
      </c>
      <c r="J350" s="55">
        <f t="shared" si="15"/>
        <v>-30531.75</v>
      </c>
      <c r="K350" s="52">
        <f t="shared" si="16"/>
        <v>-30531.75</v>
      </c>
      <c r="L350" s="48" t="s">
        <v>56</v>
      </c>
      <c r="M350" s="48" t="str">
        <f t="shared" si="17"/>
        <v>FM367CInterest</v>
      </c>
    </row>
    <row r="351" spans="1:13">
      <c r="A351" s="45" t="s">
        <v>703</v>
      </c>
      <c r="B351" s="46" t="s">
        <v>451</v>
      </c>
      <c r="C351" s="46" t="s">
        <v>452</v>
      </c>
      <c r="D351" s="47">
        <v>0</v>
      </c>
      <c r="E351" s="47">
        <v>0</v>
      </c>
      <c r="F351" s="47">
        <v>339.22</v>
      </c>
      <c r="G351" s="47">
        <v>0</v>
      </c>
      <c r="H351" s="47">
        <v>339.22</v>
      </c>
      <c r="I351" s="47">
        <v>0</v>
      </c>
      <c r="J351" s="55">
        <f t="shared" si="15"/>
        <v>339.22</v>
      </c>
      <c r="K351" s="52">
        <f t="shared" si="16"/>
        <v>339.22</v>
      </c>
      <c r="L351" s="48" t="s">
        <v>61</v>
      </c>
      <c r="M351" s="48" t="str">
        <f t="shared" si="17"/>
        <v>FM367CManagement Fees</v>
      </c>
    </row>
    <row r="352" spans="1:13">
      <c r="A352" s="45" t="s">
        <v>703</v>
      </c>
      <c r="B352" s="46" t="s">
        <v>453</v>
      </c>
      <c r="C352" s="46" t="s">
        <v>454</v>
      </c>
      <c r="D352" s="47">
        <v>0</v>
      </c>
      <c r="E352" s="47">
        <v>0</v>
      </c>
      <c r="F352" s="47">
        <v>1804.9</v>
      </c>
      <c r="G352" s="47">
        <v>0</v>
      </c>
      <c r="H352" s="47">
        <v>1804.9</v>
      </c>
      <c r="I352" s="47">
        <v>0</v>
      </c>
      <c r="J352" s="55">
        <f t="shared" si="15"/>
        <v>1804.9</v>
      </c>
      <c r="K352" s="52">
        <f t="shared" si="16"/>
        <v>1804.9</v>
      </c>
      <c r="L352" s="48" t="s">
        <v>61</v>
      </c>
      <c r="M352" s="48" t="str">
        <f t="shared" si="17"/>
        <v>FM367CManagement Fees</v>
      </c>
    </row>
    <row r="353" spans="1:13">
      <c r="A353" s="45" t="s">
        <v>703</v>
      </c>
      <c r="B353" s="46" t="s">
        <v>203</v>
      </c>
      <c r="C353" s="46" t="s">
        <v>379</v>
      </c>
      <c r="D353" s="47">
        <v>0</v>
      </c>
      <c r="E353" s="47">
        <v>0</v>
      </c>
      <c r="F353" s="47">
        <v>0</v>
      </c>
      <c r="G353" s="47">
        <v>221</v>
      </c>
      <c r="H353" s="47">
        <v>0</v>
      </c>
      <c r="I353" s="47">
        <v>221</v>
      </c>
      <c r="J353" s="55">
        <f t="shared" si="15"/>
        <v>-221</v>
      </c>
      <c r="K353" s="52">
        <f t="shared" si="16"/>
        <v>-221</v>
      </c>
      <c r="L353" s="48" t="s">
        <v>63</v>
      </c>
      <c r="M353" s="48" t="str">
        <f t="shared" si="17"/>
        <v>FM367CTotal Recurring Expenses (including 6.1 and 6.2)</v>
      </c>
    </row>
    <row r="354" spans="1:13">
      <c r="A354" s="45" t="s">
        <v>703</v>
      </c>
      <c r="B354" s="46" t="s">
        <v>455</v>
      </c>
      <c r="C354" s="46" t="s">
        <v>456</v>
      </c>
      <c r="D354" s="47">
        <v>0</v>
      </c>
      <c r="E354" s="47">
        <v>0</v>
      </c>
      <c r="F354" s="47">
        <v>37.67</v>
      </c>
      <c r="G354" s="47">
        <v>0</v>
      </c>
      <c r="H354" s="47">
        <v>37.67</v>
      </c>
      <c r="I354" s="47">
        <v>0</v>
      </c>
      <c r="J354" s="55">
        <f t="shared" si="15"/>
        <v>37.67</v>
      </c>
      <c r="K354" s="52">
        <f t="shared" si="16"/>
        <v>37.67</v>
      </c>
      <c r="L354" s="48" t="s">
        <v>63</v>
      </c>
      <c r="M354" s="48" t="str">
        <f t="shared" si="17"/>
        <v>FM367CTotal Recurring Expenses (including 6.1 and 6.2)</v>
      </c>
    </row>
    <row r="355" spans="1:13">
      <c r="A355" s="45" t="s">
        <v>703</v>
      </c>
      <c r="B355" s="46" t="s">
        <v>457</v>
      </c>
      <c r="C355" s="46" t="s">
        <v>458</v>
      </c>
      <c r="D355" s="47">
        <v>0</v>
      </c>
      <c r="E355" s="47">
        <v>0</v>
      </c>
      <c r="F355" s="47">
        <v>200.56</v>
      </c>
      <c r="G355" s="47">
        <v>0</v>
      </c>
      <c r="H355" s="47">
        <v>200.56</v>
      </c>
      <c r="I355" s="47">
        <v>0</v>
      </c>
      <c r="J355" s="55">
        <f t="shared" si="15"/>
        <v>200.56</v>
      </c>
      <c r="K355" s="52">
        <f t="shared" si="16"/>
        <v>200.56</v>
      </c>
      <c r="L355" s="48" t="s">
        <v>63</v>
      </c>
      <c r="M355" s="48" t="str">
        <f t="shared" si="17"/>
        <v>FM367CTotal Recurring Expenses (including 6.1 and 6.2)</v>
      </c>
    </row>
    <row r="356" spans="1:13">
      <c r="A356" s="45" t="s">
        <v>703</v>
      </c>
      <c r="B356" s="46" t="s">
        <v>380</v>
      </c>
      <c r="C356" s="46" t="s">
        <v>381</v>
      </c>
      <c r="D356" s="47">
        <v>0</v>
      </c>
      <c r="E356" s="47">
        <v>0</v>
      </c>
      <c r="F356" s="47">
        <v>221</v>
      </c>
      <c r="G356" s="47">
        <v>0</v>
      </c>
      <c r="H356" s="47">
        <v>221</v>
      </c>
      <c r="I356" s="47">
        <v>0</v>
      </c>
      <c r="J356" s="55">
        <f t="shared" si="15"/>
        <v>221</v>
      </c>
      <c r="K356" s="52">
        <f t="shared" si="16"/>
        <v>221</v>
      </c>
      <c r="L356" s="48" t="s">
        <v>63</v>
      </c>
      <c r="M356" s="48" t="str">
        <f t="shared" si="17"/>
        <v>FM367CTotal Recurring Expenses (including 6.1 and 6.2)</v>
      </c>
    </row>
    <row r="357" spans="1:13">
      <c r="A357" s="45" t="s">
        <v>271</v>
      </c>
      <c r="B357" s="46" t="s">
        <v>429</v>
      </c>
      <c r="C357" s="46" t="s">
        <v>430</v>
      </c>
      <c r="D357" s="47">
        <v>0</v>
      </c>
      <c r="E357" s="47">
        <v>0</v>
      </c>
      <c r="F357" s="47">
        <v>3761818.59</v>
      </c>
      <c r="G357" s="47">
        <v>3761818.59</v>
      </c>
      <c r="H357" s="47">
        <v>0</v>
      </c>
      <c r="I357" s="47">
        <v>0</v>
      </c>
      <c r="J357" s="55">
        <f t="shared" si="15"/>
        <v>0</v>
      </c>
      <c r="K357" s="52">
        <f t="shared" si="16"/>
        <v>0</v>
      </c>
      <c r="L357" s="48" t="s">
        <v>18</v>
      </c>
      <c r="M357" s="48" t="str">
        <f t="shared" si="17"/>
        <v>FM3703Total Net Assets at the end of the period</v>
      </c>
    </row>
    <row r="358" spans="1:13">
      <c r="A358" s="45" t="s">
        <v>271</v>
      </c>
      <c r="B358" s="46" t="s">
        <v>431</v>
      </c>
      <c r="C358" s="46" t="s">
        <v>432</v>
      </c>
      <c r="D358" s="47">
        <v>27103731.210000001</v>
      </c>
      <c r="E358" s="47">
        <v>0</v>
      </c>
      <c r="F358" s="47">
        <v>0</v>
      </c>
      <c r="G358" s="47">
        <v>27640827.079999998</v>
      </c>
      <c r="H358" s="47">
        <v>0</v>
      </c>
      <c r="I358" s="47">
        <v>537095.87</v>
      </c>
      <c r="J358" s="55">
        <f t="shared" si="15"/>
        <v>-27640827.079999998</v>
      </c>
      <c r="K358" s="52">
        <f t="shared" si="16"/>
        <v>-537095.87</v>
      </c>
      <c r="L358" s="48" t="s">
        <v>18</v>
      </c>
      <c r="M358" s="48" t="str">
        <f t="shared" si="17"/>
        <v>FM3703Total Net Assets at the end of the period</v>
      </c>
    </row>
    <row r="359" spans="1:13">
      <c r="A359" s="45" t="s">
        <v>271</v>
      </c>
      <c r="B359" s="46" t="s">
        <v>433</v>
      </c>
      <c r="C359" s="46" t="s">
        <v>434</v>
      </c>
      <c r="D359" s="47">
        <v>0</v>
      </c>
      <c r="E359" s="47">
        <v>0</v>
      </c>
      <c r="F359" s="47">
        <v>1100219.6499999999</v>
      </c>
      <c r="G359" s="47">
        <v>1100219.6499999999</v>
      </c>
      <c r="H359" s="47">
        <v>0</v>
      </c>
      <c r="I359" s="47">
        <v>0</v>
      </c>
      <c r="J359" s="55">
        <f t="shared" si="15"/>
        <v>0</v>
      </c>
      <c r="K359" s="52">
        <f t="shared" si="16"/>
        <v>0</v>
      </c>
      <c r="L359" s="48" t="s">
        <v>18</v>
      </c>
      <c r="M359" s="48" t="str">
        <f t="shared" si="17"/>
        <v>FM3703Total Net Assets at the end of the period</v>
      </c>
    </row>
    <row r="360" spans="1:13">
      <c r="A360" s="45" t="s">
        <v>271</v>
      </c>
      <c r="B360" s="46" t="s">
        <v>435</v>
      </c>
      <c r="C360" s="46" t="s">
        <v>436</v>
      </c>
      <c r="D360" s="47">
        <v>0</v>
      </c>
      <c r="E360" s="47">
        <v>52561.74</v>
      </c>
      <c r="F360" s="47">
        <v>11873279.42</v>
      </c>
      <c r="G360" s="47">
        <v>11820717.68</v>
      </c>
      <c r="H360" s="47">
        <v>0</v>
      </c>
      <c r="I360" s="47">
        <v>0</v>
      </c>
      <c r="J360" s="55">
        <f t="shared" si="15"/>
        <v>52561.740000000224</v>
      </c>
      <c r="K360" s="52">
        <f t="shared" si="16"/>
        <v>0</v>
      </c>
      <c r="L360" s="48" t="s">
        <v>18</v>
      </c>
      <c r="M360" s="48" t="str">
        <f t="shared" si="17"/>
        <v>FM3703Total Net Assets at the end of the period</v>
      </c>
    </row>
    <row r="361" spans="1:13">
      <c r="A361" s="45" t="s">
        <v>271</v>
      </c>
      <c r="B361" s="46" t="s">
        <v>437</v>
      </c>
      <c r="C361" s="46" t="s">
        <v>438</v>
      </c>
      <c r="D361" s="47">
        <v>344264.19</v>
      </c>
      <c r="E361" s="47">
        <v>0</v>
      </c>
      <c r="F361" s="47">
        <v>229989046.75</v>
      </c>
      <c r="G361" s="47">
        <v>230333310.94</v>
      </c>
      <c r="H361" s="47">
        <v>0</v>
      </c>
      <c r="I361" s="47">
        <v>0</v>
      </c>
      <c r="J361" s="55">
        <f t="shared" si="15"/>
        <v>-344264.18999999762</v>
      </c>
      <c r="K361" s="52">
        <f t="shared" si="16"/>
        <v>0</v>
      </c>
      <c r="L361" s="48" t="s">
        <v>18</v>
      </c>
      <c r="M361" s="48" t="str">
        <f t="shared" si="17"/>
        <v>FM3703Total Net Assets at the end of the period</v>
      </c>
    </row>
    <row r="362" spans="1:13">
      <c r="A362" s="45" t="s">
        <v>271</v>
      </c>
      <c r="B362" s="46" t="s">
        <v>292</v>
      </c>
      <c r="C362" s="46" t="s">
        <v>293</v>
      </c>
      <c r="D362" s="47">
        <v>0</v>
      </c>
      <c r="E362" s="47">
        <v>62.66</v>
      </c>
      <c r="F362" s="47">
        <v>263147996.09999999</v>
      </c>
      <c r="G362" s="47">
        <v>233794523.09999999</v>
      </c>
      <c r="H362" s="47">
        <v>29353410.34</v>
      </c>
      <c r="I362" s="47">
        <v>0</v>
      </c>
      <c r="J362" s="55">
        <f t="shared" si="15"/>
        <v>29353473</v>
      </c>
      <c r="K362" s="52">
        <f t="shared" si="16"/>
        <v>29353410.34</v>
      </c>
      <c r="L362" s="48" t="s">
        <v>18</v>
      </c>
      <c r="M362" s="48" t="str">
        <f t="shared" si="17"/>
        <v>FM3703Total Net Assets at the end of the period</v>
      </c>
    </row>
    <row r="363" spans="1:13">
      <c r="A363" s="45" t="s">
        <v>271</v>
      </c>
      <c r="B363" s="46" t="s">
        <v>294</v>
      </c>
      <c r="C363" s="46" t="s">
        <v>295</v>
      </c>
      <c r="D363" s="47">
        <v>0</v>
      </c>
      <c r="E363" s="47">
        <v>191.67</v>
      </c>
      <c r="F363" s="47">
        <v>515.20000000000005</v>
      </c>
      <c r="G363" s="47">
        <v>515.20000000000005</v>
      </c>
      <c r="H363" s="47">
        <v>0</v>
      </c>
      <c r="I363" s="47">
        <v>191.67</v>
      </c>
      <c r="J363" s="55">
        <f t="shared" si="15"/>
        <v>0</v>
      </c>
      <c r="K363" s="52">
        <f t="shared" si="16"/>
        <v>-191.67</v>
      </c>
      <c r="L363" s="48" t="s">
        <v>18</v>
      </c>
      <c r="M363" s="48" t="str">
        <f t="shared" si="17"/>
        <v>FM3703Total Net Assets at the end of the period</v>
      </c>
    </row>
    <row r="364" spans="1:13">
      <c r="A364" s="45" t="s">
        <v>271</v>
      </c>
      <c r="B364" s="46" t="s">
        <v>296</v>
      </c>
      <c r="C364" s="46" t="s">
        <v>297</v>
      </c>
      <c r="D364" s="47">
        <v>13.6</v>
      </c>
      <c r="E364" s="47">
        <v>0</v>
      </c>
      <c r="F364" s="47">
        <v>0</v>
      </c>
      <c r="G364" s="47">
        <v>0</v>
      </c>
      <c r="H364" s="47">
        <v>13.6</v>
      </c>
      <c r="I364" s="47">
        <v>0</v>
      </c>
      <c r="J364" s="55">
        <f t="shared" si="15"/>
        <v>0</v>
      </c>
      <c r="K364" s="52">
        <f t="shared" si="16"/>
        <v>13.6</v>
      </c>
      <c r="L364" s="48" t="s">
        <v>18</v>
      </c>
      <c r="M364" s="48" t="str">
        <f t="shared" si="17"/>
        <v>FM3703Total Net Assets at the end of the period</v>
      </c>
    </row>
    <row r="365" spans="1:13">
      <c r="A365" s="45" t="s">
        <v>271</v>
      </c>
      <c r="B365" s="46" t="s">
        <v>684</v>
      </c>
      <c r="C365" s="46" t="s">
        <v>685</v>
      </c>
      <c r="D365" s="47">
        <v>0</v>
      </c>
      <c r="E365" s="47">
        <v>0</v>
      </c>
      <c r="F365" s="47">
        <v>12460.23</v>
      </c>
      <c r="G365" s="47">
        <v>12460.23</v>
      </c>
      <c r="H365" s="47">
        <v>0</v>
      </c>
      <c r="I365" s="47">
        <v>0</v>
      </c>
      <c r="J365" s="55">
        <f t="shared" si="15"/>
        <v>0</v>
      </c>
      <c r="K365" s="52">
        <f t="shared" si="16"/>
        <v>0</v>
      </c>
      <c r="L365" s="48" t="s">
        <v>18</v>
      </c>
      <c r="M365" s="48" t="str">
        <f t="shared" si="17"/>
        <v>FM3703Total Net Assets at the end of the period</v>
      </c>
    </row>
    <row r="366" spans="1:13">
      <c r="A366" s="45" t="s">
        <v>271</v>
      </c>
      <c r="B366" s="46" t="s">
        <v>157</v>
      </c>
      <c r="C366" s="46" t="s">
        <v>305</v>
      </c>
      <c r="D366" s="47">
        <v>0</v>
      </c>
      <c r="E366" s="47">
        <v>0</v>
      </c>
      <c r="F366" s="47">
        <v>32763829.370000001</v>
      </c>
      <c r="G366" s="47">
        <v>32763829.370000001</v>
      </c>
      <c r="H366" s="47">
        <v>0</v>
      </c>
      <c r="I366" s="47">
        <v>0</v>
      </c>
      <c r="J366" s="55">
        <f t="shared" si="15"/>
        <v>0</v>
      </c>
      <c r="K366" s="52">
        <f t="shared" si="16"/>
        <v>0</v>
      </c>
      <c r="L366" s="48" t="s">
        <v>18</v>
      </c>
      <c r="M366" s="48" t="str">
        <f t="shared" si="17"/>
        <v>FM3703Total Net Assets at the end of the period</v>
      </c>
    </row>
    <row r="367" spans="1:13">
      <c r="A367" s="45" t="s">
        <v>271</v>
      </c>
      <c r="B367" s="46" t="s">
        <v>439</v>
      </c>
      <c r="C367" s="46" t="s">
        <v>440</v>
      </c>
      <c r="D367" s="47">
        <v>104.69</v>
      </c>
      <c r="E367" s="47">
        <v>0</v>
      </c>
      <c r="F367" s="47">
        <v>50618.43</v>
      </c>
      <c r="G367" s="47">
        <v>50723.12</v>
      </c>
      <c r="H367" s="47">
        <v>0</v>
      </c>
      <c r="I367" s="47">
        <v>0</v>
      </c>
      <c r="J367" s="55">
        <f t="shared" si="15"/>
        <v>-104.69000000000233</v>
      </c>
      <c r="K367" s="52">
        <f t="shared" si="16"/>
        <v>0</v>
      </c>
      <c r="L367" s="48" t="s">
        <v>18</v>
      </c>
      <c r="M367" s="48" t="str">
        <f t="shared" si="17"/>
        <v>FM3703Total Net Assets at the end of the period</v>
      </c>
    </row>
    <row r="368" spans="1:13">
      <c r="A368" s="45" t="s">
        <v>271</v>
      </c>
      <c r="B368" s="46" t="s">
        <v>441</v>
      </c>
      <c r="C368" s="46" t="s">
        <v>442</v>
      </c>
      <c r="D368" s="47">
        <v>0</v>
      </c>
      <c r="E368" s="47">
        <v>0</v>
      </c>
      <c r="F368" s="47">
        <v>122113.76</v>
      </c>
      <c r="G368" s="47">
        <v>122113.76</v>
      </c>
      <c r="H368" s="47">
        <v>0</v>
      </c>
      <c r="I368" s="47">
        <v>0</v>
      </c>
      <c r="J368" s="55">
        <f t="shared" si="15"/>
        <v>0</v>
      </c>
      <c r="K368" s="52">
        <f t="shared" si="16"/>
        <v>0</v>
      </c>
      <c r="L368" s="48" t="s">
        <v>18</v>
      </c>
      <c r="M368" s="48" t="str">
        <f t="shared" si="17"/>
        <v>FM3703Total Net Assets at the end of the period</v>
      </c>
    </row>
    <row r="369" spans="1:13">
      <c r="A369" s="45" t="s">
        <v>271</v>
      </c>
      <c r="B369" s="46" t="s">
        <v>443</v>
      </c>
      <c r="C369" s="46" t="s">
        <v>444</v>
      </c>
      <c r="D369" s="47">
        <v>897266.39</v>
      </c>
      <c r="E369" s="47">
        <v>0</v>
      </c>
      <c r="F369" s="47">
        <v>895793.42</v>
      </c>
      <c r="G369" s="47">
        <v>1255963.94</v>
      </c>
      <c r="H369" s="47">
        <v>537095.87</v>
      </c>
      <c r="I369" s="47">
        <v>0</v>
      </c>
      <c r="J369" s="55">
        <f t="shared" si="15"/>
        <v>-360170.5199999999</v>
      </c>
      <c r="K369" s="52">
        <f t="shared" si="16"/>
        <v>537095.87</v>
      </c>
      <c r="L369" s="48" t="s">
        <v>18</v>
      </c>
      <c r="M369" s="48" t="str">
        <f t="shared" si="17"/>
        <v>FM3703Total Net Assets at the end of the period</v>
      </c>
    </row>
    <row r="370" spans="1:13">
      <c r="A370" s="45" t="s">
        <v>271</v>
      </c>
      <c r="B370" s="46" t="s">
        <v>313</v>
      </c>
      <c r="C370" s="46" t="s">
        <v>314</v>
      </c>
      <c r="D370" s="47">
        <v>0</v>
      </c>
      <c r="E370" s="47">
        <v>0.64</v>
      </c>
      <c r="F370" s="47">
        <v>0.64</v>
      </c>
      <c r="G370" s="47">
        <v>0</v>
      </c>
      <c r="H370" s="47">
        <v>0</v>
      </c>
      <c r="I370" s="47">
        <v>0</v>
      </c>
      <c r="J370" s="55">
        <f t="shared" si="15"/>
        <v>0.64</v>
      </c>
      <c r="K370" s="52">
        <f t="shared" si="16"/>
        <v>0</v>
      </c>
      <c r="L370" s="48" t="s">
        <v>18</v>
      </c>
      <c r="M370" s="48" t="str">
        <f t="shared" si="17"/>
        <v>FM3703Total Net Assets at the end of the period</v>
      </c>
    </row>
    <row r="371" spans="1:13">
      <c r="A371" s="45" t="s">
        <v>271</v>
      </c>
      <c r="B371" s="46" t="s">
        <v>528</v>
      </c>
      <c r="C371" s="46" t="s">
        <v>529</v>
      </c>
      <c r="D371" s="47">
        <v>0</v>
      </c>
      <c r="E371" s="47">
        <v>0</v>
      </c>
      <c r="F371" s="47">
        <v>0.4</v>
      </c>
      <c r="G371" s="47">
        <v>0.4</v>
      </c>
      <c r="H371" s="47">
        <v>0</v>
      </c>
      <c r="I371" s="47">
        <v>0</v>
      </c>
      <c r="J371" s="55">
        <f t="shared" si="15"/>
        <v>0</v>
      </c>
      <c r="K371" s="52">
        <f t="shared" si="16"/>
        <v>0</v>
      </c>
      <c r="L371" s="48" t="s">
        <v>18</v>
      </c>
      <c r="M371" s="48" t="str">
        <f t="shared" si="17"/>
        <v>FM3703Total Net Assets at the end of the period</v>
      </c>
    </row>
    <row r="372" spans="1:13">
      <c r="A372" s="45" t="s">
        <v>271</v>
      </c>
      <c r="B372" s="46" t="s">
        <v>167</v>
      </c>
      <c r="C372" s="46" t="s">
        <v>424</v>
      </c>
      <c r="D372" s="47">
        <v>0</v>
      </c>
      <c r="E372" s="47">
        <v>0</v>
      </c>
      <c r="F372" s="47">
        <v>3761818.59</v>
      </c>
      <c r="G372" s="47">
        <v>3761818.59</v>
      </c>
      <c r="H372" s="47">
        <v>0</v>
      </c>
      <c r="I372" s="47">
        <v>0</v>
      </c>
      <c r="J372" s="55">
        <f t="shared" si="15"/>
        <v>0</v>
      </c>
      <c r="K372" s="52">
        <f t="shared" si="16"/>
        <v>0</v>
      </c>
      <c r="L372" s="48" t="s">
        <v>18</v>
      </c>
      <c r="M372" s="48" t="str">
        <f t="shared" si="17"/>
        <v>FM3703Total Net Assets at the end of the period</v>
      </c>
    </row>
    <row r="373" spans="1:13">
      <c r="A373" s="45" t="s">
        <v>271</v>
      </c>
      <c r="B373" s="46" t="s">
        <v>459</v>
      </c>
      <c r="C373" s="46" t="s">
        <v>460</v>
      </c>
      <c r="D373" s="47">
        <v>0</v>
      </c>
      <c r="E373" s="47">
        <v>640.52</v>
      </c>
      <c r="F373" s="47">
        <v>640.52</v>
      </c>
      <c r="G373" s="47">
        <v>0</v>
      </c>
      <c r="H373" s="47">
        <v>0</v>
      </c>
      <c r="I373" s="47">
        <v>0</v>
      </c>
      <c r="J373" s="55">
        <f t="shared" si="15"/>
        <v>640.52</v>
      </c>
      <c r="K373" s="52">
        <f t="shared" si="16"/>
        <v>0</v>
      </c>
      <c r="L373" s="48" t="s">
        <v>18</v>
      </c>
      <c r="M373" s="48" t="str">
        <f t="shared" si="17"/>
        <v>FM3703Total Net Assets at the end of the period</v>
      </c>
    </row>
    <row r="374" spans="1:13">
      <c r="A374" s="45" t="s">
        <v>271</v>
      </c>
      <c r="B374" s="46" t="s">
        <v>332</v>
      </c>
      <c r="C374" s="46" t="s">
        <v>333</v>
      </c>
      <c r="D374" s="47">
        <v>0</v>
      </c>
      <c r="E374" s="47">
        <v>691</v>
      </c>
      <c r="F374" s="47">
        <v>3442</v>
      </c>
      <c r="G374" s="47">
        <v>4303</v>
      </c>
      <c r="H374" s="47">
        <v>0</v>
      </c>
      <c r="I374" s="47">
        <v>1552</v>
      </c>
      <c r="J374" s="55">
        <f t="shared" si="15"/>
        <v>-861</v>
      </c>
      <c r="K374" s="52">
        <f t="shared" si="16"/>
        <v>-1552</v>
      </c>
      <c r="L374" s="48" t="s">
        <v>18</v>
      </c>
      <c r="M374" s="48" t="str">
        <f t="shared" si="17"/>
        <v>FM3703Total Net Assets at the end of the period</v>
      </c>
    </row>
    <row r="375" spans="1:13">
      <c r="A375" s="45" t="s">
        <v>271</v>
      </c>
      <c r="B375" s="46" t="s">
        <v>169</v>
      </c>
      <c r="C375" s="46" t="s">
        <v>336</v>
      </c>
      <c r="D375" s="47">
        <v>0</v>
      </c>
      <c r="E375" s="47">
        <v>4603.05</v>
      </c>
      <c r="F375" s="47">
        <v>31471.62</v>
      </c>
      <c r="G375" s="47">
        <v>31804.77</v>
      </c>
      <c r="H375" s="47">
        <v>0</v>
      </c>
      <c r="I375" s="47">
        <v>4936.2</v>
      </c>
      <c r="J375" s="55">
        <f t="shared" si="15"/>
        <v>-333.15000000000146</v>
      </c>
      <c r="K375" s="52">
        <f t="shared" si="16"/>
        <v>-4936.2</v>
      </c>
      <c r="L375" s="48" t="s">
        <v>18</v>
      </c>
      <c r="M375" s="48" t="str">
        <f t="shared" si="17"/>
        <v>FM3703Total Net Assets at the end of the period</v>
      </c>
    </row>
    <row r="376" spans="1:13">
      <c r="A376" s="45" t="s">
        <v>271</v>
      </c>
      <c r="B376" s="46" t="s">
        <v>172</v>
      </c>
      <c r="C376" s="46" t="s">
        <v>339</v>
      </c>
      <c r="D376" s="47">
        <v>3388.73</v>
      </c>
      <c r="E376" s="47">
        <v>0</v>
      </c>
      <c r="F376" s="47">
        <v>16004.15</v>
      </c>
      <c r="G376" s="47">
        <v>7820.47</v>
      </c>
      <c r="H376" s="47">
        <v>11572.41</v>
      </c>
      <c r="I376" s="47">
        <v>0</v>
      </c>
      <c r="J376" s="55">
        <f t="shared" si="15"/>
        <v>8183.6799999999994</v>
      </c>
      <c r="K376" s="52">
        <f t="shared" si="16"/>
        <v>11572.41</v>
      </c>
      <c r="L376" s="48" t="s">
        <v>18</v>
      </c>
      <c r="M376" s="48" t="str">
        <f t="shared" si="17"/>
        <v>FM3703Total Net Assets at the end of the period</v>
      </c>
    </row>
    <row r="377" spans="1:13">
      <c r="A377" s="45" t="s">
        <v>271</v>
      </c>
      <c r="B377" s="46" t="s">
        <v>174</v>
      </c>
      <c r="C377" s="46" t="s">
        <v>341</v>
      </c>
      <c r="D377" s="47">
        <v>0</v>
      </c>
      <c r="E377" s="47">
        <v>0</v>
      </c>
      <c r="F377" s="47">
        <v>0.7</v>
      </c>
      <c r="G377" s="47">
        <v>0.7</v>
      </c>
      <c r="H377" s="47">
        <v>0</v>
      </c>
      <c r="I377" s="47">
        <v>0</v>
      </c>
      <c r="J377" s="55">
        <f t="shared" si="15"/>
        <v>0</v>
      </c>
      <c r="K377" s="52">
        <f t="shared" si="16"/>
        <v>0</v>
      </c>
      <c r="L377" s="48" t="s">
        <v>18</v>
      </c>
      <c r="M377" s="48" t="str">
        <f t="shared" si="17"/>
        <v>FM3703Total Net Assets at the end of the period</v>
      </c>
    </row>
    <row r="378" spans="1:13">
      <c r="A378" s="45" t="s">
        <v>271</v>
      </c>
      <c r="B378" s="46" t="s">
        <v>344</v>
      </c>
      <c r="C378" s="46" t="s">
        <v>345</v>
      </c>
      <c r="D378" s="47">
        <v>0</v>
      </c>
      <c r="E378" s="47">
        <v>350000</v>
      </c>
      <c r="F378" s="47">
        <v>0</v>
      </c>
      <c r="G378" s="47">
        <v>0</v>
      </c>
      <c r="H378" s="47">
        <v>0</v>
      </c>
      <c r="I378" s="47">
        <v>350000</v>
      </c>
      <c r="J378" s="55">
        <f t="shared" si="15"/>
        <v>0</v>
      </c>
      <c r="K378" s="52">
        <f t="shared" si="16"/>
        <v>-350000</v>
      </c>
      <c r="L378" s="48" t="s">
        <v>15</v>
      </c>
      <c r="M378" s="48" t="str">
        <f t="shared" si="17"/>
        <v>FM3703Unit Capital at the end of the period</v>
      </c>
    </row>
    <row r="379" spans="1:13">
      <c r="A379" s="45" t="s">
        <v>271</v>
      </c>
      <c r="B379" s="46" t="s">
        <v>346</v>
      </c>
      <c r="C379" s="46" t="s">
        <v>347</v>
      </c>
      <c r="D379" s="47">
        <v>0</v>
      </c>
      <c r="E379" s="47">
        <v>27003000</v>
      </c>
      <c r="F379" s="47">
        <v>0</v>
      </c>
      <c r="G379" s="47">
        <v>0</v>
      </c>
      <c r="H379" s="47">
        <v>0</v>
      </c>
      <c r="I379" s="47">
        <v>27003000</v>
      </c>
      <c r="J379" s="55">
        <f t="shared" si="15"/>
        <v>0</v>
      </c>
      <c r="K379" s="52">
        <f t="shared" si="16"/>
        <v>-27003000</v>
      </c>
      <c r="L379" s="48" t="s">
        <v>15</v>
      </c>
      <c r="M379" s="48" t="str">
        <f t="shared" si="17"/>
        <v>FM3703Unit Capital at the end of the period</v>
      </c>
    </row>
    <row r="380" spans="1:13">
      <c r="A380" s="45" t="s">
        <v>271</v>
      </c>
      <c r="B380" s="46" t="s">
        <v>445</v>
      </c>
      <c r="C380" s="46" t="s">
        <v>446</v>
      </c>
      <c r="D380" s="47">
        <v>0</v>
      </c>
      <c r="E380" s="47">
        <v>0</v>
      </c>
      <c r="F380" s="47">
        <v>1100219.6499999999</v>
      </c>
      <c r="G380" s="47">
        <v>1100219.6499999999</v>
      </c>
      <c r="H380" s="47">
        <v>0</v>
      </c>
      <c r="I380" s="47">
        <v>0</v>
      </c>
      <c r="J380" s="55">
        <f t="shared" si="15"/>
        <v>0</v>
      </c>
      <c r="K380" s="52">
        <f t="shared" si="16"/>
        <v>0</v>
      </c>
      <c r="L380" s="48" t="s">
        <v>141</v>
      </c>
      <c r="M380" s="48" t="str">
        <f t="shared" si="17"/>
        <v>FM3703Dummy</v>
      </c>
    </row>
    <row r="381" spans="1:13">
      <c r="A381" s="45" t="s">
        <v>271</v>
      </c>
      <c r="B381" s="46" t="s">
        <v>447</v>
      </c>
      <c r="C381" s="46" t="s">
        <v>448</v>
      </c>
      <c r="D381" s="47">
        <v>52561.74</v>
      </c>
      <c r="E381" s="47">
        <v>0</v>
      </c>
      <c r="F381" s="47">
        <v>11820717.68</v>
      </c>
      <c r="G381" s="47">
        <v>11873279.42</v>
      </c>
      <c r="H381" s="47">
        <v>0</v>
      </c>
      <c r="I381" s="47">
        <v>0</v>
      </c>
      <c r="J381" s="55">
        <f t="shared" si="15"/>
        <v>-52561.740000000224</v>
      </c>
      <c r="K381" s="52">
        <f t="shared" si="16"/>
        <v>0</v>
      </c>
      <c r="L381" s="48" t="s">
        <v>141</v>
      </c>
      <c r="M381" s="48" t="str">
        <f t="shared" si="17"/>
        <v>FM3703Dummy</v>
      </c>
    </row>
    <row r="382" spans="1:13">
      <c r="A382" s="45" t="s">
        <v>271</v>
      </c>
      <c r="B382" s="46" t="s">
        <v>363</v>
      </c>
      <c r="C382" s="46" t="s">
        <v>364</v>
      </c>
      <c r="D382" s="47">
        <v>0</v>
      </c>
      <c r="E382" s="47">
        <v>10449.129999999999</v>
      </c>
      <c r="F382" s="47">
        <v>0</v>
      </c>
      <c r="G382" s="47">
        <v>50618.43</v>
      </c>
      <c r="H382" s="47">
        <v>0</v>
      </c>
      <c r="I382" s="47">
        <v>61067.56</v>
      </c>
      <c r="J382" s="55">
        <f t="shared" si="15"/>
        <v>-50618.43</v>
      </c>
      <c r="K382" s="52">
        <f t="shared" si="16"/>
        <v>-61067.56</v>
      </c>
      <c r="L382" s="48" t="s">
        <v>56</v>
      </c>
      <c r="M382" s="48" t="str">
        <f t="shared" si="17"/>
        <v>FM3703Interest</v>
      </c>
    </row>
    <row r="383" spans="1:13">
      <c r="A383" s="45" t="s">
        <v>271</v>
      </c>
      <c r="B383" s="46" t="s">
        <v>461</v>
      </c>
      <c r="C383" s="46" t="s">
        <v>462</v>
      </c>
      <c r="D383" s="47">
        <v>0</v>
      </c>
      <c r="E383" s="47">
        <v>0.04</v>
      </c>
      <c r="F383" s="47">
        <v>0</v>
      </c>
      <c r="G383" s="47">
        <v>0</v>
      </c>
      <c r="H383" s="47">
        <v>0</v>
      </c>
      <c r="I383" s="47">
        <v>0.04</v>
      </c>
      <c r="J383" s="55">
        <f t="shared" si="15"/>
        <v>0</v>
      </c>
      <c r="K383" s="52">
        <f t="shared" si="16"/>
        <v>-0.04</v>
      </c>
      <c r="L383" s="48" t="s">
        <v>58</v>
      </c>
      <c r="M383" s="48" t="str">
        <f t="shared" si="17"/>
        <v>FM3703Profit/(Loss) on inter scheme transfer/sale of investments</v>
      </c>
    </row>
    <row r="384" spans="1:13">
      <c r="A384" s="45" t="s">
        <v>271</v>
      </c>
      <c r="B384" s="46" t="s">
        <v>368</v>
      </c>
      <c r="C384" s="46" t="s">
        <v>369</v>
      </c>
      <c r="D384" s="47">
        <v>0</v>
      </c>
      <c r="E384" s="47">
        <v>0</v>
      </c>
      <c r="F384" s="47">
        <v>0</v>
      </c>
      <c r="G384" s="47">
        <v>122113.76</v>
      </c>
      <c r="H384" s="47">
        <v>0</v>
      </c>
      <c r="I384" s="47">
        <v>122113.76</v>
      </c>
      <c r="J384" s="55">
        <f t="shared" si="15"/>
        <v>-122113.76</v>
      </c>
      <c r="K384" s="52">
        <f t="shared" si="16"/>
        <v>-122113.76</v>
      </c>
      <c r="L384" s="48" t="s">
        <v>56</v>
      </c>
      <c r="M384" s="48" t="str">
        <f t="shared" si="17"/>
        <v>FM3703Interest</v>
      </c>
    </row>
    <row r="385" spans="1:13">
      <c r="A385" s="45" t="s">
        <v>271</v>
      </c>
      <c r="B385" s="46" t="s">
        <v>449</v>
      </c>
      <c r="C385" s="46" t="s">
        <v>450</v>
      </c>
      <c r="D385" s="47">
        <v>0</v>
      </c>
      <c r="E385" s="47">
        <v>1009901.97</v>
      </c>
      <c r="F385" s="47">
        <v>0</v>
      </c>
      <c r="G385" s="47">
        <v>895793.42</v>
      </c>
      <c r="H385" s="47">
        <v>0</v>
      </c>
      <c r="I385" s="47">
        <v>1905695.39</v>
      </c>
      <c r="J385" s="55">
        <f t="shared" si="15"/>
        <v>-895793.42</v>
      </c>
      <c r="K385" s="52">
        <f t="shared" si="16"/>
        <v>-1905695.39</v>
      </c>
      <c r="L385" s="48" t="s">
        <v>56</v>
      </c>
      <c r="M385" s="48" t="str">
        <f t="shared" si="17"/>
        <v>FM3703Interest</v>
      </c>
    </row>
    <row r="386" spans="1:13">
      <c r="A386" s="45" t="s">
        <v>271</v>
      </c>
      <c r="B386" s="46" t="s">
        <v>425</v>
      </c>
      <c r="C386" s="46" t="s">
        <v>426</v>
      </c>
      <c r="D386" s="47">
        <v>0</v>
      </c>
      <c r="E386" s="47">
        <v>0</v>
      </c>
      <c r="F386" s="47">
        <v>0.4</v>
      </c>
      <c r="G386" s="47">
        <v>0.4</v>
      </c>
      <c r="H386" s="47">
        <v>0</v>
      </c>
      <c r="I386" s="47">
        <v>0</v>
      </c>
      <c r="J386" s="55">
        <f t="shared" si="15"/>
        <v>0</v>
      </c>
      <c r="K386" s="52">
        <f t="shared" si="16"/>
        <v>0</v>
      </c>
      <c r="L386" s="48" t="s">
        <v>59</v>
      </c>
      <c r="M386" s="48" t="str">
        <f t="shared" si="17"/>
        <v>FM3703Other income  @</v>
      </c>
    </row>
    <row r="387" spans="1:13">
      <c r="A387" s="45" t="s">
        <v>271</v>
      </c>
      <c r="B387" s="46" t="s">
        <v>374</v>
      </c>
      <c r="C387" s="46" t="s">
        <v>375</v>
      </c>
      <c r="D387" s="47">
        <v>0</v>
      </c>
      <c r="E387" s="47">
        <v>0</v>
      </c>
      <c r="F387" s="47">
        <v>2124.33</v>
      </c>
      <c r="G387" s="47">
        <v>0</v>
      </c>
      <c r="H387" s="47">
        <v>2124.33</v>
      </c>
      <c r="I387" s="47">
        <v>0</v>
      </c>
      <c r="J387" s="55">
        <f t="shared" ref="J387:J450" si="18">+F387-G387</f>
        <v>2124.33</v>
      </c>
      <c r="K387" s="52">
        <f t="shared" ref="K387:K450" si="19">H387-I387</f>
        <v>2124.33</v>
      </c>
      <c r="L387" s="48" t="s">
        <v>58</v>
      </c>
      <c r="M387" s="48" t="str">
        <f t="shared" ref="M387:M450" si="20">A387&amp;L387</f>
        <v>FM3703Profit/(Loss) on inter scheme transfer/sale of investments</v>
      </c>
    </row>
    <row r="388" spans="1:13">
      <c r="A388" s="45" t="s">
        <v>271</v>
      </c>
      <c r="B388" s="46" t="s">
        <v>463</v>
      </c>
      <c r="C388" s="46" t="s">
        <v>464</v>
      </c>
      <c r="D388" s="47">
        <v>0.02</v>
      </c>
      <c r="E388" s="47">
        <v>0</v>
      </c>
      <c r="F388" s="47">
        <v>14769.67</v>
      </c>
      <c r="G388" s="47">
        <v>0</v>
      </c>
      <c r="H388" s="47">
        <v>14769.69</v>
      </c>
      <c r="I388" s="47">
        <v>0</v>
      </c>
      <c r="J388" s="55">
        <f t="shared" si="18"/>
        <v>14769.67</v>
      </c>
      <c r="K388" s="52">
        <f t="shared" si="19"/>
        <v>14769.69</v>
      </c>
      <c r="L388" s="48" t="s">
        <v>58</v>
      </c>
      <c r="M388" s="48" t="str">
        <f t="shared" si="20"/>
        <v>FM3703Profit/(Loss) on inter scheme transfer/sale of investments</v>
      </c>
    </row>
    <row r="389" spans="1:13">
      <c r="A389" s="45" t="s">
        <v>271</v>
      </c>
      <c r="B389" s="46" t="s">
        <v>198</v>
      </c>
      <c r="C389" s="46" t="s">
        <v>378</v>
      </c>
      <c r="D389" s="47">
        <v>16743.13</v>
      </c>
      <c r="E389" s="47">
        <v>0</v>
      </c>
      <c r="F389" s="47">
        <v>0</v>
      </c>
      <c r="G389" s="47">
        <v>0</v>
      </c>
      <c r="H389" s="47">
        <v>16743.13</v>
      </c>
      <c r="I389" s="47">
        <v>0</v>
      </c>
      <c r="J389" s="55">
        <f t="shared" si="18"/>
        <v>0</v>
      </c>
      <c r="K389" s="52">
        <f t="shared" si="19"/>
        <v>16743.13</v>
      </c>
      <c r="L389" s="48" t="s">
        <v>61</v>
      </c>
      <c r="M389" s="48" t="str">
        <f t="shared" si="20"/>
        <v>FM3703Management Fees</v>
      </c>
    </row>
    <row r="390" spans="1:13">
      <c r="A390" s="45" t="s">
        <v>271</v>
      </c>
      <c r="B390" s="46" t="s">
        <v>451</v>
      </c>
      <c r="C390" s="46" t="s">
        <v>452</v>
      </c>
      <c r="D390" s="47">
        <v>90.85</v>
      </c>
      <c r="E390" s="47">
        <v>0</v>
      </c>
      <c r="F390" s="47">
        <v>367.47</v>
      </c>
      <c r="G390" s="47">
        <v>0</v>
      </c>
      <c r="H390" s="47">
        <v>458.32</v>
      </c>
      <c r="I390" s="47">
        <v>0</v>
      </c>
      <c r="J390" s="55">
        <f t="shared" si="18"/>
        <v>367.47</v>
      </c>
      <c r="K390" s="52">
        <f t="shared" si="19"/>
        <v>458.32</v>
      </c>
      <c r="L390" s="48" t="s">
        <v>61</v>
      </c>
      <c r="M390" s="48" t="str">
        <f t="shared" si="20"/>
        <v>FM3703Management Fees</v>
      </c>
    </row>
    <row r="391" spans="1:13">
      <c r="A391" s="45" t="s">
        <v>271</v>
      </c>
      <c r="B391" s="46" t="s">
        <v>453</v>
      </c>
      <c r="C391" s="46" t="s">
        <v>454</v>
      </c>
      <c r="D391" s="47">
        <v>7011.08</v>
      </c>
      <c r="E391" s="47">
        <v>0</v>
      </c>
      <c r="F391" s="47">
        <v>28348.06</v>
      </c>
      <c r="G391" s="47">
        <v>0</v>
      </c>
      <c r="H391" s="47">
        <v>35359.14</v>
      </c>
      <c r="I391" s="47">
        <v>0</v>
      </c>
      <c r="J391" s="55">
        <f t="shared" si="18"/>
        <v>28348.06</v>
      </c>
      <c r="K391" s="52">
        <f t="shared" si="19"/>
        <v>35359.14</v>
      </c>
      <c r="L391" s="48" t="s">
        <v>61</v>
      </c>
      <c r="M391" s="48" t="str">
        <f t="shared" si="20"/>
        <v>FM3703Management Fees</v>
      </c>
    </row>
    <row r="392" spans="1:13">
      <c r="A392" s="45" t="s">
        <v>271</v>
      </c>
      <c r="B392" s="46" t="s">
        <v>203</v>
      </c>
      <c r="C392" s="46" t="s">
        <v>379</v>
      </c>
      <c r="D392" s="47">
        <v>0</v>
      </c>
      <c r="E392" s="47">
        <v>5164.12</v>
      </c>
      <c r="F392" s="47">
        <v>641.16999999999996</v>
      </c>
      <c r="G392" s="47">
        <v>16003.72</v>
      </c>
      <c r="H392" s="47">
        <v>0</v>
      </c>
      <c r="I392" s="47">
        <v>20526.669999999998</v>
      </c>
      <c r="J392" s="55">
        <f t="shared" si="18"/>
        <v>-15362.55</v>
      </c>
      <c r="K392" s="52">
        <f t="shared" si="19"/>
        <v>-20526.669999999998</v>
      </c>
      <c r="L392" s="48" t="s">
        <v>63</v>
      </c>
      <c r="M392" s="48" t="str">
        <f t="shared" si="20"/>
        <v>FM3703Total Recurring Expenses (including 6.1 and 6.2)</v>
      </c>
    </row>
    <row r="393" spans="1:13">
      <c r="A393" s="45" t="s">
        <v>271</v>
      </c>
      <c r="B393" s="46" t="s">
        <v>455</v>
      </c>
      <c r="C393" s="46" t="s">
        <v>456</v>
      </c>
      <c r="D393" s="47">
        <v>22.62</v>
      </c>
      <c r="E393" s="47">
        <v>0</v>
      </c>
      <c r="F393" s="47">
        <v>91.83</v>
      </c>
      <c r="G393" s="47">
        <v>0</v>
      </c>
      <c r="H393" s="47">
        <v>114.45</v>
      </c>
      <c r="I393" s="47">
        <v>0</v>
      </c>
      <c r="J393" s="55">
        <f t="shared" si="18"/>
        <v>91.83</v>
      </c>
      <c r="K393" s="52">
        <f t="shared" si="19"/>
        <v>114.45</v>
      </c>
      <c r="L393" s="48" t="s">
        <v>63</v>
      </c>
      <c r="M393" s="48" t="str">
        <f t="shared" si="20"/>
        <v>FM3703Total Recurring Expenses (including 6.1 and 6.2)</v>
      </c>
    </row>
    <row r="394" spans="1:13">
      <c r="A394" s="45" t="s">
        <v>271</v>
      </c>
      <c r="B394" s="46" t="s">
        <v>457</v>
      </c>
      <c r="C394" s="46" t="s">
        <v>458</v>
      </c>
      <c r="D394" s="47">
        <v>1752.77</v>
      </c>
      <c r="E394" s="47">
        <v>0</v>
      </c>
      <c r="F394" s="47">
        <v>7087.04</v>
      </c>
      <c r="G394" s="47">
        <v>0</v>
      </c>
      <c r="H394" s="47">
        <v>8839.81</v>
      </c>
      <c r="I394" s="47">
        <v>0</v>
      </c>
      <c r="J394" s="55">
        <f t="shared" si="18"/>
        <v>7087.04</v>
      </c>
      <c r="K394" s="52">
        <f t="shared" si="19"/>
        <v>8839.81</v>
      </c>
      <c r="L394" s="48" t="s">
        <v>63</v>
      </c>
      <c r="M394" s="48" t="str">
        <f t="shared" si="20"/>
        <v>FM3703Total Recurring Expenses (including 6.1 and 6.2)</v>
      </c>
    </row>
    <row r="395" spans="1:13">
      <c r="A395" s="45" t="s">
        <v>271</v>
      </c>
      <c r="B395" s="46" t="s">
        <v>380</v>
      </c>
      <c r="C395" s="46" t="s">
        <v>381</v>
      </c>
      <c r="D395" s="47">
        <v>2456</v>
      </c>
      <c r="E395" s="47">
        <v>0</v>
      </c>
      <c r="F395" s="47">
        <v>2957</v>
      </c>
      <c r="G395" s="47">
        <v>0</v>
      </c>
      <c r="H395" s="47">
        <v>5413</v>
      </c>
      <c r="I395" s="47">
        <v>0</v>
      </c>
      <c r="J395" s="55">
        <f t="shared" si="18"/>
        <v>2957</v>
      </c>
      <c r="K395" s="52">
        <f t="shared" si="19"/>
        <v>5413</v>
      </c>
      <c r="L395" s="48" t="s">
        <v>63</v>
      </c>
      <c r="M395" s="48" t="str">
        <f t="shared" si="20"/>
        <v>FM3703Total Recurring Expenses (including 6.1 and 6.2)</v>
      </c>
    </row>
    <row r="396" spans="1:13">
      <c r="A396" s="45" t="s">
        <v>271</v>
      </c>
      <c r="B396" s="46" t="s">
        <v>465</v>
      </c>
      <c r="C396" s="46" t="s">
        <v>466</v>
      </c>
      <c r="D396" s="47">
        <v>640.52</v>
      </c>
      <c r="E396" s="47">
        <v>0</v>
      </c>
      <c r="F396" s="47">
        <v>0</v>
      </c>
      <c r="G396" s="47">
        <v>640.52</v>
      </c>
      <c r="H396" s="47">
        <v>0</v>
      </c>
      <c r="I396" s="47">
        <v>0</v>
      </c>
      <c r="J396" s="55">
        <f t="shared" si="18"/>
        <v>-640.52</v>
      </c>
      <c r="K396" s="52">
        <f t="shared" si="19"/>
        <v>0</v>
      </c>
      <c r="L396" s="48" t="s">
        <v>63</v>
      </c>
      <c r="M396" s="48" t="str">
        <f t="shared" si="20"/>
        <v>FM3703Total Recurring Expenses (including 6.1 and 6.2)</v>
      </c>
    </row>
    <row r="397" spans="1:13">
      <c r="A397" s="45" t="s">
        <v>271</v>
      </c>
      <c r="B397" s="46" t="s">
        <v>382</v>
      </c>
      <c r="C397" s="46" t="s">
        <v>383</v>
      </c>
      <c r="D397" s="47">
        <v>2255.19</v>
      </c>
      <c r="E397" s="47">
        <v>0</v>
      </c>
      <c r="F397" s="47">
        <v>1831.09</v>
      </c>
      <c r="G397" s="47">
        <v>0</v>
      </c>
      <c r="H397" s="47">
        <v>4086.28</v>
      </c>
      <c r="I397" s="47">
        <v>0</v>
      </c>
      <c r="J397" s="55">
        <f t="shared" si="18"/>
        <v>1831.09</v>
      </c>
      <c r="K397" s="52">
        <f t="shared" si="19"/>
        <v>4086.28</v>
      </c>
      <c r="L397" s="48" t="s">
        <v>63</v>
      </c>
      <c r="M397" s="48" t="str">
        <f t="shared" si="20"/>
        <v>FM3703Total Recurring Expenses (including 6.1 and 6.2)</v>
      </c>
    </row>
    <row r="398" spans="1:13">
      <c r="A398" s="45" t="s">
        <v>271</v>
      </c>
      <c r="B398" s="46" t="s">
        <v>384</v>
      </c>
      <c r="C398" s="46" t="s">
        <v>385</v>
      </c>
      <c r="D398" s="47">
        <v>63.09</v>
      </c>
      <c r="E398" s="47">
        <v>0</v>
      </c>
      <c r="F398" s="47">
        <v>0</v>
      </c>
      <c r="G398" s="47">
        <v>0</v>
      </c>
      <c r="H398" s="47">
        <v>63.09</v>
      </c>
      <c r="I398" s="47">
        <v>0</v>
      </c>
      <c r="J398" s="55">
        <f t="shared" si="18"/>
        <v>0</v>
      </c>
      <c r="K398" s="52">
        <f t="shared" si="19"/>
        <v>63.09</v>
      </c>
      <c r="L398" s="48" t="s">
        <v>63</v>
      </c>
      <c r="M398" s="48" t="str">
        <f t="shared" si="20"/>
        <v>FM3703Total Recurring Expenses (including 6.1 and 6.2)</v>
      </c>
    </row>
    <row r="399" spans="1:13">
      <c r="A399" s="45" t="s">
        <v>271</v>
      </c>
      <c r="B399" s="46" t="s">
        <v>386</v>
      </c>
      <c r="C399" s="46" t="s">
        <v>387</v>
      </c>
      <c r="D399" s="47">
        <v>1257.3800000000001</v>
      </c>
      <c r="E399" s="47">
        <v>0</v>
      </c>
      <c r="F399" s="47">
        <v>1602.85</v>
      </c>
      <c r="G399" s="47">
        <v>0</v>
      </c>
      <c r="H399" s="47">
        <v>2860.23</v>
      </c>
      <c r="I399" s="47">
        <v>0</v>
      </c>
      <c r="J399" s="55">
        <f t="shared" si="18"/>
        <v>1602.85</v>
      </c>
      <c r="K399" s="52">
        <f t="shared" si="19"/>
        <v>2860.23</v>
      </c>
      <c r="L399" s="48" t="s">
        <v>63</v>
      </c>
      <c r="M399" s="48" t="str">
        <f t="shared" si="20"/>
        <v>FM3703Total Recurring Expenses (including 6.1 and 6.2)</v>
      </c>
    </row>
    <row r="400" spans="1:13">
      <c r="A400" s="45" t="s">
        <v>271</v>
      </c>
      <c r="B400" s="46" t="s">
        <v>388</v>
      </c>
      <c r="C400" s="46" t="s">
        <v>389</v>
      </c>
      <c r="D400" s="47">
        <v>29.79</v>
      </c>
      <c r="E400" s="47">
        <v>0</v>
      </c>
      <c r="F400" s="47">
        <v>0</v>
      </c>
      <c r="G400" s="47">
        <v>0</v>
      </c>
      <c r="H400" s="47">
        <v>29.79</v>
      </c>
      <c r="I400" s="47">
        <v>0</v>
      </c>
      <c r="J400" s="55">
        <f t="shared" si="18"/>
        <v>0</v>
      </c>
      <c r="K400" s="52">
        <f t="shared" si="19"/>
        <v>29.79</v>
      </c>
      <c r="L400" s="48" t="s">
        <v>63</v>
      </c>
      <c r="M400" s="48" t="str">
        <f t="shared" si="20"/>
        <v>FM3703Total Recurring Expenses (including 6.1 and 6.2)</v>
      </c>
    </row>
    <row r="401" spans="1:13">
      <c r="A401" s="45" t="s">
        <v>271</v>
      </c>
      <c r="B401" s="46" t="s">
        <v>390</v>
      </c>
      <c r="C401" s="46" t="s">
        <v>391</v>
      </c>
      <c r="D401" s="47">
        <v>155.01</v>
      </c>
      <c r="E401" s="47">
        <v>0</v>
      </c>
      <c r="F401" s="47">
        <v>14.13</v>
      </c>
      <c r="G401" s="47">
        <v>0</v>
      </c>
      <c r="H401" s="47">
        <v>169.14</v>
      </c>
      <c r="I401" s="47">
        <v>0</v>
      </c>
      <c r="J401" s="55">
        <f t="shared" si="18"/>
        <v>14.13</v>
      </c>
      <c r="K401" s="52">
        <f t="shared" si="19"/>
        <v>169.14</v>
      </c>
      <c r="L401" s="48" t="s">
        <v>63</v>
      </c>
      <c r="M401" s="48" t="str">
        <f t="shared" si="20"/>
        <v>FM3703Total Recurring Expenses (including 6.1 and 6.2)</v>
      </c>
    </row>
    <row r="402" spans="1:13">
      <c r="A402" s="45" t="s">
        <v>271</v>
      </c>
      <c r="B402" s="46" t="s">
        <v>392</v>
      </c>
      <c r="C402" s="46" t="s">
        <v>393</v>
      </c>
      <c r="D402" s="47">
        <v>3</v>
      </c>
      <c r="E402" s="47">
        <v>0</v>
      </c>
      <c r="F402" s="47">
        <v>9519.8700000000008</v>
      </c>
      <c r="G402" s="47">
        <v>0</v>
      </c>
      <c r="H402" s="47">
        <v>9522.8700000000008</v>
      </c>
      <c r="I402" s="47">
        <v>0</v>
      </c>
      <c r="J402" s="55">
        <f t="shared" si="18"/>
        <v>9519.8700000000008</v>
      </c>
      <c r="K402" s="52">
        <f t="shared" si="19"/>
        <v>9522.8700000000008</v>
      </c>
      <c r="L402" s="48" t="s">
        <v>63</v>
      </c>
      <c r="M402" s="48" t="str">
        <f t="shared" si="20"/>
        <v>FM3703Total Recurring Expenses (including 6.1 and 6.2)</v>
      </c>
    </row>
    <row r="403" spans="1:13">
      <c r="A403" s="45" t="s">
        <v>271</v>
      </c>
      <c r="B403" s="46" t="s">
        <v>394</v>
      </c>
      <c r="C403" s="46" t="s">
        <v>395</v>
      </c>
      <c r="D403" s="47">
        <v>26.87</v>
      </c>
      <c r="E403" s="47">
        <v>0</v>
      </c>
      <c r="F403" s="47">
        <v>7</v>
      </c>
      <c r="G403" s="47">
        <v>0</v>
      </c>
      <c r="H403" s="47">
        <v>33.869999999999997</v>
      </c>
      <c r="I403" s="47">
        <v>0</v>
      </c>
      <c r="J403" s="55">
        <f t="shared" si="18"/>
        <v>7</v>
      </c>
      <c r="K403" s="52">
        <f t="shared" si="19"/>
        <v>33.869999999999997</v>
      </c>
      <c r="L403" s="48" t="s">
        <v>63</v>
      </c>
      <c r="M403" s="48" t="str">
        <f t="shared" si="20"/>
        <v>FM3703Total Recurring Expenses (including 6.1 and 6.2)</v>
      </c>
    </row>
    <row r="404" spans="1:13">
      <c r="A404" s="45" t="s">
        <v>271</v>
      </c>
      <c r="B404" s="46" t="s">
        <v>396</v>
      </c>
      <c r="C404" s="46" t="s">
        <v>397</v>
      </c>
      <c r="D404" s="47">
        <v>0</v>
      </c>
      <c r="E404" s="47">
        <v>0</v>
      </c>
      <c r="F404" s="47">
        <v>0.49</v>
      </c>
      <c r="G404" s="47">
        <v>0</v>
      </c>
      <c r="H404" s="47">
        <v>0.49</v>
      </c>
      <c r="I404" s="47">
        <v>0</v>
      </c>
      <c r="J404" s="55">
        <f t="shared" si="18"/>
        <v>0.49</v>
      </c>
      <c r="K404" s="52">
        <f t="shared" si="19"/>
        <v>0.49</v>
      </c>
      <c r="L404" s="48" t="s">
        <v>63</v>
      </c>
      <c r="M404" s="48" t="str">
        <f t="shared" si="20"/>
        <v>FM3703Total Recurring Expenses (including 6.1 and 6.2)</v>
      </c>
    </row>
    <row r="405" spans="1:13">
      <c r="A405" s="45" t="s">
        <v>271</v>
      </c>
      <c r="B405" s="46" t="s">
        <v>398</v>
      </c>
      <c r="C405" s="46" t="s">
        <v>399</v>
      </c>
      <c r="D405" s="47">
        <v>2735.3</v>
      </c>
      <c r="E405" s="47">
        <v>0</v>
      </c>
      <c r="F405" s="47">
        <v>0</v>
      </c>
      <c r="G405" s="47">
        <v>0</v>
      </c>
      <c r="H405" s="47">
        <v>2735.3</v>
      </c>
      <c r="I405" s="47">
        <v>0</v>
      </c>
      <c r="J405" s="55">
        <f t="shared" si="18"/>
        <v>0</v>
      </c>
      <c r="K405" s="52">
        <f t="shared" si="19"/>
        <v>2735.3</v>
      </c>
      <c r="L405" s="48" t="s">
        <v>62</v>
      </c>
      <c r="M405" s="48" t="str">
        <f t="shared" si="20"/>
        <v>FM3703Trustee Fees #</v>
      </c>
    </row>
    <row r="406" spans="1:13">
      <c r="A406" s="45" t="s">
        <v>271</v>
      </c>
      <c r="B406" s="46" t="s">
        <v>400</v>
      </c>
      <c r="C406" s="46" t="s">
        <v>401</v>
      </c>
      <c r="D406" s="47">
        <v>282</v>
      </c>
      <c r="E406" s="47">
        <v>0</v>
      </c>
      <c r="F406" s="47">
        <v>0</v>
      </c>
      <c r="G406" s="47">
        <v>0</v>
      </c>
      <c r="H406" s="47">
        <v>282</v>
      </c>
      <c r="I406" s="47">
        <v>0</v>
      </c>
      <c r="J406" s="55">
        <f t="shared" si="18"/>
        <v>0</v>
      </c>
      <c r="K406" s="52">
        <f t="shared" si="19"/>
        <v>282</v>
      </c>
      <c r="L406" s="48" t="s">
        <v>63</v>
      </c>
      <c r="M406" s="48" t="str">
        <f t="shared" si="20"/>
        <v>FM3703Total Recurring Expenses (including 6.1 and 6.2)</v>
      </c>
    </row>
    <row r="407" spans="1:13">
      <c r="A407" s="45" t="s">
        <v>271</v>
      </c>
      <c r="B407" s="46" t="s">
        <v>404</v>
      </c>
      <c r="C407" s="46" t="s">
        <v>405</v>
      </c>
      <c r="D407" s="47">
        <v>77.42</v>
      </c>
      <c r="E407" s="47">
        <v>0</v>
      </c>
      <c r="F407" s="47">
        <v>0</v>
      </c>
      <c r="G407" s="47">
        <v>0</v>
      </c>
      <c r="H407" s="47">
        <v>77.42</v>
      </c>
      <c r="I407" s="47">
        <v>0</v>
      </c>
      <c r="J407" s="55">
        <f t="shared" si="18"/>
        <v>0</v>
      </c>
      <c r="K407" s="52">
        <f t="shared" si="19"/>
        <v>77.42</v>
      </c>
      <c r="L407" s="48" t="s">
        <v>63</v>
      </c>
      <c r="M407" s="48" t="str">
        <f t="shared" si="20"/>
        <v>FM3703Total Recurring Expenses (including 6.1 and 6.2)</v>
      </c>
    </row>
    <row r="408" spans="1:13">
      <c r="A408" s="45" t="s">
        <v>271</v>
      </c>
      <c r="B408" s="46" t="s">
        <v>406</v>
      </c>
      <c r="C408" s="46" t="s">
        <v>407</v>
      </c>
      <c r="D408" s="47">
        <v>333.95</v>
      </c>
      <c r="E408" s="47">
        <v>0</v>
      </c>
      <c r="F408" s="47">
        <v>39.659999999999997</v>
      </c>
      <c r="G408" s="47">
        <v>0.65</v>
      </c>
      <c r="H408" s="47">
        <v>372.96</v>
      </c>
      <c r="I408" s="47">
        <v>0</v>
      </c>
      <c r="J408" s="55">
        <f t="shared" si="18"/>
        <v>39.01</v>
      </c>
      <c r="K408" s="52">
        <f t="shared" si="19"/>
        <v>372.96</v>
      </c>
      <c r="L408" s="48" t="s">
        <v>63</v>
      </c>
      <c r="M408" s="48" t="str">
        <f t="shared" si="20"/>
        <v>FM3703Total Recurring Expenses (including 6.1 and 6.2)</v>
      </c>
    </row>
    <row r="409" spans="1:13">
      <c r="A409" s="45" t="s">
        <v>271</v>
      </c>
      <c r="B409" s="46" t="s">
        <v>694</v>
      </c>
      <c r="C409" s="46" t="s">
        <v>695</v>
      </c>
      <c r="D409" s="47">
        <v>0</v>
      </c>
      <c r="E409" s="47">
        <v>0</v>
      </c>
      <c r="F409" s="47">
        <v>31.63</v>
      </c>
      <c r="G409" s="47">
        <v>0</v>
      </c>
      <c r="H409" s="47">
        <v>31.63</v>
      </c>
      <c r="I409" s="47">
        <v>0</v>
      </c>
      <c r="J409" s="55">
        <f t="shared" si="18"/>
        <v>31.63</v>
      </c>
      <c r="K409" s="52">
        <f t="shared" si="19"/>
        <v>31.63</v>
      </c>
      <c r="L409" s="48" t="s">
        <v>63</v>
      </c>
      <c r="M409" s="48" t="str">
        <f t="shared" si="20"/>
        <v>FM3703Total Recurring Expenses (including 6.1 and 6.2)</v>
      </c>
    </row>
    <row r="410" spans="1:13">
      <c r="A410" s="45" t="s">
        <v>704</v>
      </c>
      <c r="B410" s="46" t="s">
        <v>429</v>
      </c>
      <c r="C410" s="46" t="s">
        <v>430</v>
      </c>
      <c r="D410" s="47">
        <v>0</v>
      </c>
      <c r="E410" s="47">
        <v>0</v>
      </c>
      <c r="F410" s="47">
        <v>613551850.76999998</v>
      </c>
      <c r="G410" s="47">
        <v>0</v>
      </c>
      <c r="H410" s="47">
        <v>613551850.76999998</v>
      </c>
      <c r="I410" s="47">
        <v>0</v>
      </c>
      <c r="J410" s="55">
        <f t="shared" si="18"/>
        <v>613551850.76999998</v>
      </c>
      <c r="K410" s="52">
        <f t="shared" si="19"/>
        <v>613551850.76999998</v>
      </c>
      <c r="L410" s="48" t="s">
        <v>18</v>
      </c>
      <c r="M410" s="48" t="str">
        <f t="shared" si="20"/>
        <v>FM370DTotal Net Assets at the end of the period</v>
      </c>
    </row>
    <row r="411" spans="1:13">
      <c r="A411" s="45" t="s">
        <v>704</v>
      </c>
      <c r="B411" s="46" t="s">
        <v>433</v>
      </c>
      <c r="C411" s="46" t="s">
        <v>434</v>
      </c>
      <c r="D411" s="47">
        <v>0</v>
      </c>
      <c r="E411" s="47">
        <v>0</v>
      </c>
      <c r="F411" s="47">
        <v>10650557.24</v>
      </c>
      <c r="G411" s="47">
        <v>7416159.6200000001</v>
      </c>
      <c r="H411" s="47">
        <v>3234397.62</v>
      </c>
      <c r="I411" s="47">
        <v>0</v>
      </c>
      <c r="J411" s="55">
        <f t="shared" si="18"/>
        <v>3234397.62</v>
      </c>
      <c r="K411" s="52">
        <f t="shared" si="19"/>
        <v>3234397.62</v>
      </c>
      <c r="L411" s="48" t="s">
        <v>18</v>
      </c>
      <c r="M411" s="48" t="str">
        <f t="shared" si="20"/>
        <v>FM370DTotal Net Assets at the end of the period</v>
      </c>
    </row>
    <row r="412" spans="1:13">
      <c r="A412" s="45" t="s">
        <v>704</v>
      </c>
      <c r="B412" s="46" t="s">
        <v>437</v>
      </c>
      <c r="C412" s="46" t="s">
        <v>438</v>
      </c>
      <c r="D412" s="47">
        <v>0</v>
      </c>
      <c r="E412" s="47">
        <v>0</v>
      </c>
      <c r="F412" s="47">
        <v>1393756560.9300001</v>
      </c>
      <c r="G412" s="47">
        <v>1393756560.9300001</v>
      </c>
      <c r="H412" s="47">
        <v>0</v>
      </c>
      <c r="I412" s="47">
        <v>0</v>
      </c>
      <c r="J412" s="55">
        <f t="shared" si="18"/>
        <v>0</v>
      </c>
      <c r="K412" s="52">
        <f t="shared" si="19"/>
        <v>0</v>
      </c>
      <c r="L412" s="48" t="s">
        <v>18</v>
      </c>
      <c r="M412" s="48" t="str">
        <f t="shared" si="20"/>
        <v>FM370DTotal Net Assets at the end of the period</v>
      </c>
    </row>
    <row r="413" spans="1:13">
      <c r="A413" s="45" t="s">
        <v>704</v>
      </c>
      <c r="B413" s="46" t="s">
        <v>292</v>
      </c>
      <c r="C413" s="46" t="s">
        <v>293</v>
      </c>
      <c r="D413" s="47">
        <v>0</v>
      </c>
      <c r="E413" s="47">
        <v>0</v>
      </c>
      <c r="F413" s="47">
        <v>2009068036.0899999</v>
      </c>
      <c r="G413" s="47">
        <v>2007308411.7</v>
      </c>
      <c r="H413" s="47">
        <v>1759624.39</v>
      </c>
      <c r="I413" s="47">
        <v>0</v>
      </c>
      <c r="J413" s="55">
        <f t="shared" si="18"/>
        <v>1759624.3899998665</v>
      </c>
      <c r="K413" s="52">
        <f t="shared" si="19"/>
        <v>1759624.39</v>
      </c>
      <c r="L413" s="48" t="s">
        <v>18</v>
      </c>
      <c r="M413" s="48" t="str">
        <f t="shared" si="20"/>
        <v>FM370DTotal Net Assets at the end of the period</v>
      </c>
    </row>
    <row r="414" spans="1:13">
      <c r="A414" s="45" t="s">
        <v>704</v>
      </c>
      <c r="B414" s="46" t="s">
        <v>300</v>
      </c>
      <c r="C414" s="46" t="s">
        <v>301</v>
      </c>
      <c r="D414" s="47">
        <v>0</v>
      </c>
      <c r="E414" s="47">
        <v>0</v>
      </c>
      <c r="F414" s="47">
        <v>561250000</v>
      </c>
      <c r="G414" s="47">
        <v>561250000</v>
      </c>
      <c r="H414" s="47">
        <v>0</v>
      </c>
      <c r="I414" s="47">
        <v>0</v>
      </c>
      <c r="J414" s="55">
        <f t="shared" si="18"/>
        <v>0</v>
      </c>
      <c r="K414" s="52">
        <f t="shared" si="19"/>
        <v>0</v>
      </c>
      <c r="L414" s="48" t="s">
        <v>18</v>
      </c>
      <c r="M414" s="48" t="str">
        <f t="shared" si="20"/>
        <v>FM370DTotal Net Assets at the end of the period</v>
      </c>
    </row>
    <row r="415" spans="1:13">
      <c r="A415" s="45" t="s">
        <v>704</v>
      </c>
      <c r="B415" s="46" t="s">
        <v>234</v>
      </c>
      <c r="C415" s="46" t="s">
        <v>304</v>
      </c>
      <c r="D415" s="47">
        <v>0</v>
      </c>
      <c r="E415" s="47">
        <v>0</v>
      </c>
      <c r="F415" s="47">
        <v>136366500</v>
      </c>
      <c r="G415" s="47">
        <v>136366500</v>
      </c>
      <c r="H415" s="47">
        <v>0</v>
      </c>
      <c r="I415" s="47">
        <v>0</v>
      </c>
      <c r="J415" s="55">
        <f t="shared" si="18"/>
        <v>0</v>
      </c>
      <c r="K415" s="52">
        <f t="shared" si="19"/>
        <v>0</v>
      </c>
      <c r="L415" s="48" t="s">
        <v>18</v>
      </c>
      <c r="M415" s="48" t="str">
        <f t="shared" si="20"/>
        <v>FM370DTotal Net Assets at the end of the period</v>
      </c>
    </row>
    <row r="416" spans="1:13">
      <c r="A416" s="45" t="s">
        <v>704</v>
      </c>
      <c r="B416" s="46" t="s">
        <v>160</v>
      </c>
      <c r="C416" s="46" t="s">
        <v>308</v>
      </c>
      <c r="D416" s="47">
        <v>0</v>
      </c>
      <c r="E416" s="47">
        <v>0</v>
      </c>
      <c r="F416" s="47">
        <v>561265000</v>
      </c>
      <c r="G416" s="47">
        <v>561250000</v>
      </c>
      <c r="H416" s="47">
        <v>15000</v>
      </c>
      <c r="I416" s="47">
        <v>0</v>
      </c>
      <c r="J416" s="55">
        <f t="shared" si="18"/>
        <v>15000</v>
      </c>
      <c r="K416" s="52">
        <f t="shared" si="19"/>
        <v>15000</v>
      </c>
      <c r="L416" s="48" t="s">
        <v>18</v>
      </c>
      <c r="M416" s="48" t="str">
        <f t="shared" si="20"/>
        <v>FM370DTotal Net Assets at the end of the period</v>
      </c>
    </row>
    <row r="417" spans="1:13">
      <c r="A417" s="45" t="s">
        <v>704</v>
      </c>
      <c r="B417" s="46" t="s">
        <v>439</v>
      </c>
      <c r="C417" s="46" t="s">
        <v>440</v>
      </c>
      <c r="D417" s="47">
        <v>0</v>
      </c>
      <c r="E417" s="47">
        <v>0</v>
      </c>
      <c r="F417" s="47">
        <v>561656.32999999996</v>
      </c>
      <c r="G417" s="47">
        <v>561656.32999999996</v>
      </c>
      <c r="H417" s="47">
        <v>0</v>
      </c>
      <c r="I417" s="47">
        <v>0</v>
      </c>
      <c r="J417" s="55">
        <f t="shared" si="18"/>
        <v>0</v>
      </c>
      <c r="K417" s="52">
        <f t="shared" si="19"/>
        <v>0</v>
      </c>
      <c r="L417" s="48" t="s">
        <v>18</v>
      </c>
      <c r="M417" s="48" t="str">
        <f t="shared" si="20"/>
        <v>FM370DTotal Net Assets at the end of the period</v>
      </c>
    </row>
    <row r="418" spans="1:13">
      <c r="A418" s="45" t="s">
        <v>704</v>
      </c>
      <c r="B418" s="46" t="s">
        <v>441</v>
      </c>
      <c r="C418" s="46" t="s">
        <v>442</v>
      </c>
      <c r="D418" s="47">
        <v>0</v>
      </c>
      <c r="E418" s="47">
        <v>0</v>
      </c>
      <c r="F418" s="47">
        <v>1644271.17</v>
      </c>
      <c r="G418" s="47">
        <v>0</v>
      </c>
      <c r="H418" s="47">
        <v>1644271.17</v>
      </c>
      <c r="I418" s="47">
        <v>0</v>
      </c>
      <c r="J418" s="55">
        <f t="shared" si="18"/>
        <v>1644271.17</v>
      </c>
      <c r="K418" s="52">
        <f t="shared" si="19"/>
        <v>1644271.17</v>
      </c>
      <c r="L418" s="48" t="s">
        <v>18</v>
      </c>
      <c r="M418" s="48" t="str">
        <f t="shared" si="20"/>
        <v>FM370DTotal Net Assets at the end of the period</v>
      </c>
    </row>
    <row r="419" spans="1:13">
      <c r="A419" s="45" t="s">
        <v>704</v>
      </c>
      <c r="B419" s="46" t="s">
        <v>167</v>
      </c>
      <c r="C419" s="46" t="s">
        <v>424</v>
      </c>
      <c r="D419" s="47">
        <v>0</v>
      </c>
      <c r="E419" s="47">
        <v>0</v>
      </c>
      <c r="F419" s="47">
        <v>613551850.76999998</v>
      </c>
      <c r="G419" s="47">
        <v>613551850.76999998</v>
      </c>
      <c r="H419" s="47">
        <v>0</v>
      </c>
      <c r="I419" s="47">
        <v>0</v>
      </c>
      <c r="J419" s="55">
        <f t="shared" si="18"/>
        <v>0</v>
      </c>
      <c r="K419" s="52">
        <f t="shared" si="19"/>
        <v>0</v>
      </c>
      <c r="L419" s="48" t="s">
        <v>18</v>
      </c>
      <c r="M419" s="48" t="str">
        <f t="shared" si="20"/>
        <v>FM370DTotal Net Assets at the end of the period</v>
      </c>
    </row>
    <row r="420" spans="1:13">
      <c r="A420" s="45" t="s">
        <v>704</v>
      </c>
      <c r="B420" s="46" t="s">
        <v>332</v>
      </c>
      <c r="C420" s="46" t="s">
        <v>333</v>
      </c>
      <c r="D420" s="47">
        <v>0</v>
      </c>
      <c r="E420" s="47">
        <v>0</v>
      </c>
      <c r="F420" s="47">
        <v>0</v>
      </c>
      <c r="G420" s="47">
        <v>4488</v>
      </c>
      <c r="H420" s="47">
        <v>0</v>
      </c>
      <c r="I420" s="47">
        <v>4488</v>
      </c>
      <c r="J420" s="55">
        <f t="shared" si="18"/>
        <v>-4488</v>
      </c>
      <c r="K420" s="52">
        <f t="shared" si="19"/>
        <v>-4488</v>
      </c>
      <c r="L420" s="48" t="s">
        <v>18</v>
      </c>
      <c r="M420" s="48" t="str">
        <f t="shared" si="20"/>
        <v>FM370DTotal Net Assets at the end of the period</v>
      </c>
    </row>
    <row r="421" spans="1:13">
      <c r="A421" s="45" t="s">
        <v>704</v>
      </c>
      <c r="B421" s="46" t="s">
        <v>169</v>
      </c>
      <c r="C421" s="46" t="s">
        <v>336</v>
      </c>
      <c r="D421" s="47">
        <v>0</v>
      </c>
      <c r="E421" s="47">
        <v>0</v>
      </c>
      <c r="F421" s="47">
        <v>7015.26</v>
      </c>
      <c r="G421" s="47">
        <v>47404.45</v>
      </c>
      <c r="H421" s="47">
        <v>0</v>
      </c>
      <c r="I421" s="47">
        <v>40389.19</v>
      </c>
      <c r="J421" s="55">
        <f t="shared" si="18"/>
        <v>-40389.189999999995</v>
      </c>
      <c r="K421" s="52">
        <f t="shared" si="19"/>
        <v>-40389.19</v>
      </c>
      <c r="L421" s="48" t="s">
        <v>18</v>
      </c>
      <c r="M421" s="48" t="str">
        <f t="shared" si="20"/>
        <v>FM370DTotal Net Assets at the end of the period</v>
      </c>
    </row>
    <row r="422" spans="1:13">
      <c r="A422" s="45" t="s">
        <v>704</v>
      </c>
      <c r="B422" s="46" t="s">
        <v>172</v>
      </c>
      <c r="C422" s="46" t="s">
        <v>339</v>
      </c>
      <c r="D422" s="47">
        <v>0</v>
      </c>
      <c r="E422" s="47">
        <v>0</v>
      </c>
      <c r="F422" s="47">
        <v>10266.9</v>
      </c>
      <c r="G422" s="47">
        <v>12660.01</v>
      </c>
      <c r="H422" s="47">
        <v>0</v>
      </c>
      <c r="I422" s="47">
        <v>2393.11</v>
      </c>
      <c r="J422" s="55">
        <f t="shared" si="18"/>
        <v>-2393.1100000000006</v>
      </c>
      <c r="K422" s="52">
        <f t="shared" si="19"/>
        <v>-2393.11</v>
      </c>
      <c r="L422" s="48" t="s">
        <v>18</v>
      </c>
      <c r="M422" s="48" t="str">
        <f t="shared" si="20"/>
        <v>FM370DTotal Net Assets at the end of the period</v>
      </c>
    </row>
    <row r="423" spans="1:13">
      <c r="A423" s="45" t="s">
        <v>704</v>
      </c>
      <c r="B423" s="46" t="s">
        <v>183</v>
      </c>
      <c r="C423" s="46" t="s">
        <v>342</v>
      </c>
      <c r="D423" s="47">
        <v>0</v>
      </c>
      <c r="E423" s="47">
        <v>0</v>
      </c>
      <c r="F423" s="47">
        <v>53601090</v>
      </c>
      <c r="G423" s="47">
        <v>53601096.399999999</v>
      </c>
      <c r="H423" s="47">
        <v>0</v>
      </c>
      <c r="I423" s="47">
        <v>6.4</v>
      </c>
      <c r="J423" s="55">
        <f t="shared" si="18"/>
        <v>-6.3999999985098839</v>
      </c>
      <c r="K423" s="52">
        <f t="shared" si="19"/>
        <v>-6.4</v>
      </c>
      <c r="L423" s="48" t="s">
        <v>18</v>
      </c>
      <c r="M423" s="48" t="str">
        <f t="shared" si="20"/>
        <v>FM370DTotal Net Assets at the end of the period</v>
      </c>
    </row>
    <row r="424" spans="1:13">
      <c r="A424" s="45" t="s">
        <v>704</v>
      </c>
      <c r="B424" s="46" t="s">
        <v>344</v>
      </c>
      <c r="C424" s="46" t="s">
        <v>345</v>
      </c>
      <c r="D424" s="47">
        <v>0</v>
      </c>
      <c r="E424" s="47">
        <v>0</v>
      </c>
      <c r="F424" s="47">
        <v>0</v>
      </c>
      <c r="G424" s="47">
        <v>50000</v>
      </c>
      <c r="H424" s="47">
        <v>0</v>
      </c>
      <c r="I424" s="47">
        <v>50000</v>
      </c>
      <c r="J424" s="55">
        <f t="shared" si="18"/>
        <v>-50000</v>
      </c>
      <c r="K424" s="52">
        <f t="shared" si="19"/>
        <v>-50000</v>
      </c>
      <c r="L424" s="48" t="s">
        <v>15</v>
      </c>
      <c r="M424" s="48" t="str">
        <f t="shared" si="20"/>
        <v>FM370DUnit Capital at the end of the period</v>
      </c>
    </row>
    <row r="425" spans="1:13">
      <c r="A425" s="45" t="s">
        <v>704</v>
      </c>
      <c r="B425" s="46" t="s">
        <v>346</v>
      </c>
      <c r="C425" s="46" t="s">
        <v>347</v>
      </c>
      <c r="D425" s="47">
        <v>0</v>
      </c>
      <c r="E425" s="47">
        <v>0</v>
      </c>
      <c r="F425" s="47">
        <v>0</v>
      </c>
      <c r="G425" s="47">
        <v>614816090</v>
      </c>
      <c r="H425" s="47">
        <v>0</v>
      </c>
      <c r="I425" s="47">
        <v>614816090</v>
      </c>
      <c r="J425" s="55">
        <f t="shared" si="18"/>
        <v>-614816090</v>
      </c>
      <c r="K425" s="52">
        <f t="shared" si="19"/>
        <v>-614816090</v>
      </c>
      <c r="L425" s="48" t="s">
        <v>15</v>
      </c>
      <c r="M425" s="48" t="str">
        <f t="shared" si="20"/>
        <v>FM370DUnit Capital at the end of the period</v>
      </c>
    </row>
    <row r="426" spans="1:13">
      <c r="A426" s="45" t="s">
        <v>704</v>
      </c>
      <c r="B426" s="46" t="s">
        <v>445</v>
      </c>
      <c r="C426" s="46" t="s">
        <v>446</v>
      </c>
      <c r="D426" s="47">
        <v>0</v>
      </c>
      <c r="E426" s="47">
        <v>0</v>
      </c>
      <c r="F426" s="47">
        <v>7416159.6200000001</v>
      </c>
      <c r="G426" s="47">
        <v>10650557.24</v>
      </c>
      <c r="H426" s="47">
        <v>0</v>
      </c>
      <c r="I426" s="47">
        <v>3234397.62</v>
      </c>
      <c r="J426" s="55">
        <f t="shared" si="18"/>
        <v>-3234397.62</v>
      </c>
      <c r="K426" s="52">
        <f t="shared" si="19"/>
        <v>-3234397.62</v>
      </c>
      <c r="L426" s="48" t="s">
        <v>141</v>
      </c>
      <c r="M426" s="48" t="str">
        <f t="shared" si="20"/>
        <v>FM370DDummy</v>
      </c>
    </row>
    <row r="427" spans="1:13">
      <c r="A427" s="45" t="s">
        <v>704</v>
      </c>
      <c r="B427" s="46" t="s">
        <v>363</v>
      </c>
      <c r="C427" s="46" t="s">
        <v>364</v>
      </c>
      <c r="D427" s="47">
        <v>0</v>
      </c>
      <c r="E427" s="47">
        <v>0</v>
      </c>
      <c r="F427" s="47">
        <v>101277.57</v>
      </c>
      <c r="G427" s="47">
        <v>561656.32999999996</v>
      </c>
      <c r="H427" s="47">
        <v>0</v>
      </c>
      <c r="I427" s="47">
        <v>460378.76</v>
      </c>
      <c r="J427" s="55">
        <f t="shared" si="18"/>
        <v>-460378.75999999995</v>
      </c>
      <c r="K427" s="52">
        <f t="shared" si="19"/>
        <v>-460378.76</v>
      </c>
      <c r="L427" s="48" t="s">
        <v>56</v>
      </c>
      <c r="M427" s="48" t="str">
        <f t="shared" si="20"/>
        <v>FM370DInterest</v>
      </c>
    </row>
    <row r="428" spans="1:13">
      <c r="A428" s="45" t="s">
        <v>704</v>
      </c>
      <c r="B428" s="46" t="s">
        <v>368</v>
      </c>
      <c r="C428" s="46" t="s">
        <v>369</v>
      </c>
      <c r="D428" s="47">
        <v>0</v>
      </c>
      <c r="E428" s="47">
        <v>0</v>
      </c>
      <c r="F428" s="47">
        <v>0</v>
      </c>
      <c r="G428" s="47">
        <v>1644271.17</v>
      </c>
      <c r="H428" s="47">
        <v>0</v>
      </c>
      <c r="I428" s="47">
        <v>1644271.17</v>
      </c>
      <c r="J428" s="55">
        <f t="shared" si="18"/>
        <v>-1644271.17</v>
      </c>
      <c r="K428" s="52">
        <f t="shared" si="19"/>
        <v>-1644271.17</v>
      </c>
      <c r="L428" s="48" t="s">
        <v>56</v>
      </c>
      <c r="M428" s="48" t="str">
        <f t="shared" si="20"/>
        <v>FM370DInterest</v>
      </c>
    </row>
    <row r="429" spans="1:13">
      <c r="A429" s="45" t="s">
        <v>704</v>
      </c>
      <c r="B429" s="46" t="s">
        <v>198</v>
      </c>
      <c r="C429" s="46" t="s">
        <v>378</v>
      </c>
      <c r="D429" s="47">
        <v>0</v>
      </c>
      <c r="E429" s="47">
        <v>0</v>
      </c>
      <c r="F429" s="47">
        <v>5233.4799999999996</v>
      </c>
      <c r="G429" s="47">
        <v>0</v>
      </c>
      <c r="H429" s="47">
        <v>5233.4799999999996</v>
      </c>
      <c r="I429" s="47">
        <v>0</v>
      </c>
      <c r="J429" s="55">
        <f t="shared" si="18"/>
        <v>5233.4799999999996</v>
      </c>
      <c r="K429" s="52">
        <f t="shared" si="19"/>
        <v>5233.4799999999996</v>
      </c>
      <c r="L429" s="48" t="s">
        <v>61</v>
      </c>
      <c r="M429" s="48" t="str">
        <f t="shared" si="20"/>
        <v>FM370DManagement Fees</v>
      </c>
    </row>
    <row r="430" spans="1:13">
      <c r="A430" s="45" t="s">
        <v>704</v>
      </c>
      <c r="B430" s="46" t="s">
        <v>451</v>
      </c>
      <c r="C430" s="46" t="s">
        <v>452</v>
      </c>
      <c r="D430" s="47">
        <v>0</v>
      </c>
      <c r="E430" s="47">
        <v>0</v>
      </c>
      <c r="F430" s="47">
        <v>3.15</v>
      </c>
      <c r="G430" s="47">
        <v>0.21</v>
      </c>
      <c r="H430" s="47">
        <v>2.94</v>
      </c>
      <c r="I430" s="47">
        <v>0</v>
      </c>
      <c r="J430" s="55">
        <f t="shared" si="18"/>
        <v>2.94</v>
      </c>
      <c r="K430" s="52">
        <f t="shared" si="19"/>
        <v>2.94</v>
      </c>
      <c r="L430" s="48" t="s">
        <v>61</v>
      </c>
      <c r="M430" s="48" t="str">
        <f t="shared" si="20"/>
        <v>FM370DManagement Fees</v>
      </c>
    </row>
    <row r="431" spans="1:13">
      <c r="A431" s="45" t="s">
        <v>704</v>
      </c>
      <c r="B431" s="46" t="s">
        <v>453</v>
      </c>
      <c r="C431" s="46" t="s">
        <v>454</v>
      </c>
      <c r="D431" s="47">
        <v>0</v>
      </c>
      <c r="E431" s="47">
        <v>0</v>
      </c>
      <c r="F431" s="47">
        <v>37976.82</v>
      </c>
      <c r="G431" s="47">
        <v>2527.0500000000002</v>
      </c>
      <c r="H431" s="47">
        <v>35449.769999999997</v>
      </c>
      <c r="I431" s="47">
        <v>0</v>
      </c>
      <c r="J431" s="55">
        <f t="shared" si="18"/>
        <v>35449.769999999997</v>
      </c>
      <c r="K431" s="52">
        <f t="shared" si="19"/>
        <v>35449.769999999997</v>
      </c>
      <c r="L431" s="48" t="s">
        <v>61</v>
      </c>
      <c r="M431" s="48" t="str">
        <f t="shared" si="20"/>
        <v>FM370DManagement Fees</v>
      </c>
    </row>
    <row r="432" spans="1:13">
      <c r="A432" s="45" t="s">
        <v>704</v>
      </c>
      <c r="B432" s="46" t="s">
        <v>203</v>
      </c>
      <c r="C432" s="46" t="s">
        <v>379</v>
      </c>
      <c r="D432" s="47">
        <v>0</v>
      </c>
      <c r="E432" s="47">
        <v>0</v>
      </c>
      <c r="F432" s="47">
        <v>0</v>
      </c>
      <c r="G432" s="47">
        <v>9424.48</v>
      </c>
      <c r="H432" s="47">
        <v>0</v>
      </c>
      <c r="I432" s="47">
        <v>9424.48</v>
      </c>
      <c r="J432" s="55">
        <f t="shared" si="18"/>
        <v>-9424.48</v>
      </c>
      <c r="K432" s="52">
        <f t="shared" si="19"/>
        <v>-9424.48</v>
      </c>
      <c r="L432" s="48" t="s">
        <v>63</v>
      </c>
      <c r="M432" s="48" t="str">
        <f t="shared" si="20"/>
        <v>FM370DTotal Recurring Expenses (including 6.1 and 6.2)</v>
      </c>
    </row>
    <row r="433" spans="1:13">
      <c r="A433" s="45" t="s">
        <v>704</v>
      </c>
      <c r="B433" s="46" t="s">
        <v>455</v>
      </c>
      <c r="C433" s="46" t="s">
        <v>456</v>
      </c>
      <c r="D433" s="47">
        <v>0</v>
      </c>
      <c r="E433" s="47">
        <v>0</v>
      </c>
      <c r="F433" s="47">
        <v>1.05</v>
      </c>
      <c r="G433" s="47">
        <v>7.0000000000000007E-2</v>
      </c>
      <c r="H433" s="47">
        <v>0.98</v>
      </c>
      <c r="I433" s="47">
        <v>0</v>
      </c>
      <c r="J433" s="55">
        <f t="shared" si="18"/>
        <v>0.98</v>
      </c>
      <c r="K433" s="52">
        <f t="shared" si="19"/>
        <v>0.98</v>
      </c>
      <c r="L433" s="48" t="s">
        <v>63</v>
      </c>
      <c r="M433" s="48" t="str">
        <f t="shared" si="20"/>
        <v>FM370DTotal Recurring Expenses (including 6.1 and 6.2)</v>
      </c>
    </row>
    <row r="434" spans="1:13">
      <c r="A434" s="45" t="s">
        <v>704</v>
      </c>
      <c r="B434" s="46" t="s">
        <v>457</v>
      </c>
      <c r="C434" s="46" t="s">
        <v>458</v>
      </c>
      <c r="D434" s="47">
        <v>0</v>
      </c>
      <c r="E434" s="47">
        <v>0</v>
      </c>
      <c r="F434" s="47">
        <v>12658.96</v>
      </c>
      <c r="G434" s="47">
        <v>842.35</v>
      </c>
      <c r="H434" s="47">
        <v>11816.61</v>
      </c>
      <c r="I434" s="47">
        <v>0</v>
      </c>
      <c r="J434" s="55">
        <f t="shared" si="18"/>
        <v>11816.609999999999</v>
      </c>
      <c r="K434" s="52">
        <f t="shared" si="19"/>
        <v>11816.61</v>
      </c>
      <c r="L434" s="48" t="s">
        <v>63</v>
      </c>
      <c r="M434" s="48" t="str">
        <f t="shared" si="20"/>
        <v>FM370DTotal Recurring Expenses (including 6.1 and 6.2)</v>
      </c>
    </row>
    <row r="435" spans="1:13">
      <c r="A435" s="45" t="s">
        <v>704</v>
      </c>
      <c r="B435" s="46" t="s">
        <v>380</v>
      </c>
      <c r="C435" s="46" t="s">
        <v>381</v>
      </c>
      <c r="D435" s="47">
        <v>0</v>
      </c>
      <c r="E435" s="47">
        <v>0</v>
      </c>
      <c r="F435" s="47">
        <v>4191</v>
      </c>
      <c r="G435" s="47">
        <v>0</v>
      </c>
      <c r="H435" s="47">
        <v>4191</v>
      </c>
      <c r="I435" s="47">
        <v>0</v>
      </c>
      <c r="J435" s="55">
        <f t="shared" si="18"/>
        <v>4191</v>
      </c>
      <c r="K435" s="52">
        <f t="shared" si="19"/>
        <v>4191</v>
      </c>
      <c r="L435" s="48" t="s">
        <v>63</v>
      </c>
      <c r="M435" s="48" t="str">
        <f t="shared" si="20"/>
        <v>FM370DTotal Recurring Expenses (including 6.1 and 6.2)</v>
      </c>
    </row>
    <row r="436" spans="1:13">
      <c r="A436" s="45" t="s">
        <v>669</v>
      </c>
      <c r="B436" s="46" t="s">
        <v>429</v>
      </c>
      <c r="C436" s="46" t="s">
        <v>430</v>
      </c>
      <c r="D436" s="47">
        <v>0</v>
      </c>
      <c r="E436" s="47">
        <v>0</v>
      </c>
      <c r="F436" s="47">
        <v>946476604.95000005</v>
      </c>
      <c r="G436" s="47">
        <v>471031886.30000001</v>
      </c>
      <c r="H436" s="47">
        <v>475444718.64999998</v>
      </c>
      <c r="I436" s="47">
        <v>0</v>
      </c>
      <c r="J436" s="55">
        <f t="shared" si="18"/>
        <v>475444718.65000004</v>
      </c>
      <c r="K436" s="52">
        <f t="shared" si="19"/>
        <v>475444718.64999998</v>
      </c>
      <c r="L436" s="48" t="s">
        <v>18</v>
      </c>
      <c r="M436" s="48" t="str">
        <f t="shared" si="20"/>
        <v>FM91ATotal Net Assets at the end of the period</v>
      </c>
    </row>
    <row r="437" spans="1:13">
      <c r="A437" s="45" t="s">
        <v>669</v>
      </c>
      <c r="B437" s="46" t="s">
        <v>433</v>
      </c>
      <c r="C437" s="46" t="s">
        <v>434</v>
      </c>
      <c r="D437" s="47">
        <v>0</v>
      </c>
      <c r="E437" s="47">
        <v>0</v>
      </c>
      <c r="F437" s="47">
        <v>114361.81</v>
      </c>
      <c r="G437" s="47">
        <v>114360.63</v>
      </c>
      <c r="H437" s="47">
        <v>1.18</v>
      </c>
      <c r="I437" s="47">
        <v>0</v>
      </c>
      <c r="J437" s="55">
        <f t="shared" si="18"/>
        <v>1.1799999999930151</v>
      </c>
      <c r="K437" s="52">
        <f t="shared" si="19"/>
        <v>1.18</v>
      </c>
      <c r="L437" s="48" t="s">
        <v>18</v>
      </c>
      <c r="M437" s="48" t="str">
        <f t="shared" si="20"/>
        <v>FM91ATotal Net Assets at the end of the period</v>
      </c>
    </row>
    <row r="438" spans="1:13">
      <c r="A438" s="45" t="s">
        <v>669</v>
      </c>
      <c r="B438" s="46" t="s">
        <v>437</v>
      </c>
      <c r="C438" s="46" t="s">
        <v>438</v>
      </c>
      <c r="D438" s="47">
        <v>0</v>
      </c>
      <c r="E438" s="47">
        <v>0</v>
      </c>
      <c r="F438" s="47">
        <v>133494181.7</v>
      </c>
      <c r="G438" s="47">
        <v>133494181.7</v>
      </c>
      <c r="H438" s="47">
        <v>0</v>
      </c>
      <c r="I438" s="47">
        <v>0</v>
      </c>
      <c r="J438" s="55">
        <f t="shared" si="18"/>
        <v>0</v>
      </c>
      <c r="K438" s="52">
        <f t="shared" si="19"/>
        <v>0</v>
      </c>
      <c r="L438" s="48" t="s">
        <v>18</v>
      </c>
      <c r="M438" s="48" t="str">
        <f t="shared" si="20"/>
        <v>FM91ATotal Net Assets at the end of the period</v>
      </c>
    </row>
    <row r="439" spans="1:13">
      <c r="A439" s="45" t="s">
        <v>669</v>
      </c>
      <c r="B439" s="46" t="s">
        <v>292</v>
      </c>
      <c r="C439" s="46" t="s">
        <v>293</v>
      </c>
      <c r="D439" s="47">
        <v>0</v>
      </c>
      <c r="E439" s="47">
        <v>0</v>
      </c>
      <c r="F439" s="47">
        <v>1085545051.01</v>
      </c>
      <c r="G439" s="47">
        <v>1085209730.21</v>
      </c>
      <c r="H439" s="47">
        <v>335320.8</v>
      </c>
      <c r="I439" s="47">
        <v>0</v>
      </c>
      <c r="J439" s="55">
        <f t="shared" si="18"/>
        <v>335320.79999995232</v>
      </c>
      <c r="K439" s="52">
        <f t="shared" si="19"/>
        <v>335320.8</v>
      </c>
      <c r="L439" s="48" t="s">
        <v>18</v>
      </c>
      <c r="M439" s="48" t="str">
        <f t="shared" si="20"/>
        <v>FM91ATotal Net Assets at the end of the period</v>
      </c>
    </row>
    <row r="440" spans="1:13">
      <c r="A440" s="45" t="s">
        <v>669</v>
      </c>
      <c r="B440" s="46" t="s">
        <v>296</v>
      </c>
      <c r="C440" s="46" t="s">
        <v>297</v>
      </c>
      <c r="D440" s="47">
        <v>0</v>
      </c>
      <c r="E440" s="47">
        <v>0</v>
      </c>
      <c r="F440" s="47">
        <v>1119.27</v>
      </c>
      <c r="G440" s="47">
        <v>1119.27</v>
      </c>
      <c r="H440" s="47">
        <v>0</v>
      </c>
      <c r="I440" s="47">
        <v>0</v>
      </c>
      <c r="J440" s="55">
        <f t="shared" si="18"/>
        <v>0</v>
      </c>
      <c r="K440" s="52">
        <f t="shared" si="19"/>
        <v>0</v>
      </c>
      <c r="L440" s="48" t="s">
        <v>18</v>
      </c>
      <c r="M440" s="48" t="str">
        <f t="shared" si="20"/>
        <v>FM91ATotal Net Assets at the end of the period</v>
      </c>
    </row>
    <row r="441" spans="1:13">
      <c r="A441" s="45" t="s">
        <v>669</v>
      </c>
      <c r="B441" s="46" t="s">
        <v>300</v>
      </c>
      <c r="C441" s="46" t="s">
        <v>301</v>
      </c>
      <c r="D441" s="47">
        <v>0</v>
      </c>
      <c r="E441" s="47">
        <v>0</v>
      </c>
      <c r="F441" s="47">
        <v>115505000</v>
      </c>
      <c r="G441" s="47">
        <v>115505000</v>
      </c>
      <c r="H441" s="47">
        <v>0</v>
      </c>
      <c r="I441" s="47">
        <v>0</v>
      </c>
      <c r="J441" s="55">
        <f t="shared" si="18"/>
        <v>0</v>
      </c>
      <c r="K441" s="52">
        <f t="shared" si="19"/>
        <v>0</v>
      </c>
      <c r="L441" s="48" t="s">
        <v>18</v>
      </c>
      <c r="M441" s="48" t="str">
        <f t="shared" si="20"/>
        <v>FM91ATotal Net Assets at the end of the period</v>
      </c>
    </row>
    <row r="442" spans="1:13">
      <c r="A442" s="45" t="s">
        <v>669</v>
      </c>
      <c r="B442" s="46" t="s">
        <v>234</v>
      </c>
      <c r="C442" s="46" t="s">
        <v>304</v>
      </c>
      <c r="D442" s="47">
        <v>0</v>
      </c>
      <c r="E442" s="47">
        <v>0</v>
      </c>
      <c r="F442" s="47">
        <v>100000</v>
      </c>
      <c r="G442" s="47">
        <v>100000</v>
      </c>
      <c r="H442" s="47">
        <v>0</v>
      </c>
      <c r="I442" s="47">
        <v>0</v>
      </c>
      <c r="J442" s="55">
        <f t="shared" si="18"/>
        <v>0</v>
      </c>
      <c r="K442" s="52">
        <f t="shared" si="19"/>
        <v>0</v>
      </c>
      <c r="L442" s="48" t="s">
        <v>18</v>
      </c>
      <c r="M442" s="48" t="str">
        <f t="shared" si="20"/>
        <v>FM91ATotal Net Assets at the end of the period</v>
      </c>
    </row>
    <row r="443" spans="1:13">
      <c r="A443" s="45" t="s">
        <v>669</v>
      </c>
      <c r="B443" s="46" t="s">
        <v>684</v>
      </c>
      <c r="C443" s="46" t="s">
        <v>685</v>
      </c>
      <c r="D443" s="47">
        <v>0</v>
      </c>
      <c r="E443" s="47">
        <v>0</v>
      </c>
      <c r="F443" s="47">
        <v>19676.669999999998</v>
      </c>
      <c r="G443" s="47">
        <v>19676.669999999998</v>
      </c>
      <c r="H443" s="47">
        <v>0</v>
      </c>
      <c r="I443" s="47">
        <v>0</v>
      </c>
      <c r="J443" s="55">
        <f t="shared" si="18"/>
        <v>0</v>
      </c>
      <c r="K443" s="52">
        <f t="shared" si="19"/>
        <v>0</v>
      </c>
      <c r="L443" s="48" t="s">
        <v>18</v>
      </c>
      <c r="M443" s="48" t="str">
        <f t="shared" si="20"/>
        <v>FM91ATotal Net Assets at the end of the period</v>
      </c>
    </row>
    <row r="444" spans="1:13">
      <c r="A444" s="45" t="s">
        <v>669</v>
      </c>
      <c r="B444" s="46" t="s">
        <v>157</v>
      </c>
      <c r="C444" s="46" t="s">
        <v>305</v>
      </c>
      <c r="D444" s="47">
        <v>0</v>
      </c>
      <c r="E444" s="47">
        <v>0</v>
      </c>
      <c r="F444" s="47">
        <v>472926836.42000002</v>
      </c>
      <c r="G444" s="47">
        <v>472926836.42000002</v>
      </c>
      <c r="H444" s="47">
        <v>0</v>
      </c>
      <c r="I444" s="47">
        <v>0</v>
      </c>
      <c r="J444" s="55">
        <f t="shared" si="18"/>
        <v>0</v>
      </c>
      <c r="K444" s="52">
        <f t="shared" si="19"/>
        <v>0</v>
      </c>
      <c r="L444" s="48" t="s">
        <v>18</v>
      </c>
      <c r="M444" s="48" t="str">
        <f t="shared" si="20"/>
        <v>FM91ATotal Net Assets at the end of the period</v>
      </c>
    </row>
    <row r="445" spans="1:13">
      <c r="A445" s="45" t="s">
        <v>669</v>
      </c>
      <c r="B445" s="46" t="s">
        <v>698</v>
      </c>
      <c r="C445" s="46" t="s">
        <v>699</v>
      </c>
      <c r="D445" s="47">
        <v>0</v>
      </c>
      <c r="E445" s="47">
        <v>0</v>
      </c>
      <c r="F445" s="47">
        <v>100000</v>
      </c>
      <c r="G445" s="47">
        <v>100000</v>
      </c>
      <c r="H445" s="47">
        <v>0</v>
      </c>
      <c r="I445" s="47">
        <v>0</v>
      </c>
      <c r="J445" s="55">
        <f t="shared" si="18"/>
        <v>0</v>
      </c>
      <c r="K445" s="52">
        <f t="shared" si="19"/>
        <v>0</v>
      </c>
      <c r="L445" s="48" t="s">
        <v>18</v>
      </c>
      <c r="M445" s="48" t="str">
        <f t="shared" si="20"/>
        <v>FM91ATotal Net Assets at the end of the period</v>
      </c>
    </row>
    <row r="446" spans="1:13">
      <c r="A446" s="45" t="s">
        <v>669</v>
      </c>
      <c r="B446" s="46" t="s">
        <v>160</v>
      </c>
      <c r="C446" s="46" t="s">
        <v>308</v>
      </c>
      <c r="D446" s="47">
        <v>0</v>
      </c>
      <c r="E446" s="47">
        <v>0</v>
      </c>
      <c r="F446" s="47">
        <v>115605000</v>
      </c>
      <c r="G446" s="47">
        <v>115605000</v>
      </c>
      <c r="H446" s="47">
        <v>0</v>
      </c>
      <c r="I446" s="47">
        <v>0</v>
      </c>
      <c r="J446" s="55">
        <f t="shared" si="18"/>
        <v>0</v>
      </c>
      <c r="K446" s="52">
        <f t="shared" si="19"/>
        <v>0</v>
      </c>
      <c r="L446" s="48" t="s">
        <v>18</v>
      </c>
      <c r="M446" s="48" t="str">
        <f t="shared" si="20"/>
        <v>FM91ATotal Net Assets at the end of the period</v>
      </c>
    </row>
    <row r="447" spans="1:13">
      <c r="A447" s="45" t="s">
        <v>669</v>
      </c>
      <c r="B447" s="46" t="s">
        <v>439</v>
      </c>
      <c r="C447" s="46" t="s">
        <v>440</v>
      </c>
      <c r="D447" s="47">
        <v>0</v>
      </c>
      <c r="E447" s="47">
        <v>0</v>
      </c>
      <c r="F447" s="47">
        <v>37883.47</v>
      </c>
      <c r="G447" s="47">
        <v>37883.47</v>
      </c>
      <c r="H447" s="47">
        <v>0</v>
      </c>
      <c r="I447" s="47">
        <v>0</v>
      </c>
      <c r="J447" s="55">
        <f t="shared" si="18"/>
        <v>0</v>
      </c>
      <c r="K447" s="52">
        <f t="shared" si="19"/>
        <v>0</v>
      </c>
      <c r="L447" s="48" t="s">
        <v>18</v>
      </c>
      <c r="M447" s="48" t="str">
        <f t="shared" si="20"/>
        <v>FM91ATotal Net Assets at the end of the period</v>
      </c>
    </row>
    <row r="448" spans="1:13">
      <c r="A448" s="45" t="s">
        <v>669</v>
      </c>
      <c r="B448" s="46" t="s">
        <v>441</v>
      </c>
      <c r="C448" s="46" t="s">
        <v>442</v>
      </c>
      <c r="D448" s="47">
        <v>0</v>
      </c>
      <c r="E448" s="47">
        <v>0</v>
      </c>
      <c r="F448" s="47">
        <v>8131109.6600000001</v>
      </c>
      <c r="G448" s="47">
        <v>2017090.57</v>
      </c>
      <c r="H448" s="47">
        <v>6114019.0899999999</v>
      </c>
      <c r="I448" s="47">
        <v>0</v>
      </c>
      <c r="J448" s="55">
        <f t="shared" si="18"/>
        <v>6114019.0899999999</v>
      </c>
      <c r="K448" s="52">
        <f t="shared" si="19"/>
        <v>6114019.0899999999</v>
      </c>
      <c r="L448" s="48" t="s">
        <v>18</v>
      </c>
      <c r="M448" s="48" t="str">
        <f t="shared" si="20"/>
        <v>FM91ATotal Net Assets at the end of the period</v>
      </c>
    </row>
    <row r="449" spans="1:13">
      <c r="A449" s="45" t="s">
        <v>669</v>
      </c>
      <c r="B449" s="46" t="s">
        <v>167</v>
      </c>
      <c r="C449" s="46" t="s">
        <v>424</v>
      </c>
      <c r="D449" s="47">
        <v>0</v>
      </c>
      <c r="E449" s="47">
        <v>0</v>
      </c>
      <c r="F449" s="47">
        <v>946476604.95000005</v>
      </c>
      <c r="G449" s="47">
        <v>946476604.95000005</v>
      </c>
      <c r="H449" s="47">
        <v>0</v>
      </c>
      <c r="I449" s="47">
        <v>0</v>
      </c>
      <c r="J449" s="55">
        <f t="shared" si="18"/>
        <v>0</v>
      </c>
      <c r="K449" s="52">
        <f t="shared" si="19"/>
        <v>0</v>
      </c>
      <c r="L449" s="48" t="s">
        <v>18</v>
      </c>
      <c r="M449" s="48" t="str">
        <f t="shared" si="20"/>
        <v>FM91ATotal Net Assets at the end of the period</v>
      </c>
    </row>
    <row r="450" spans="1:13">
      <c r="A450" s="45" t="s">
        <v>669</v>
      </c>
      <c r="B450" s="46" t="s">
        <v>497</v>
      </c>
      <c r="C450" s="46" t="s">
        <v>498</v>
      </c>
      <c r="D450" s="47">
        <v>0</v>
      </c>
      <c r="E450" s="47">
        <v>0</v>
      </c>
      <c r="F450" s="47">
        <v>922357</v>
      </c>
      <c r="G450" s="47">
        <v>922357</v>
      </c>
      <c r="H450" s="47">
        <v>0</v>
      </c>
      <c r="I450" s="47">
        <v>0</v>
      </c>
      <c r="J450" s="55">
        <f t="shared" si="18"/>
        <v>0</v>
      </c>
      <c r="K450" s="52">
        <f t="shared" si="19"/>
        <v>0</v>
      </c>
      <c r="L450" s="48" t="s">
        <v>18</v>
      </c>
      <c r="M450" s="48" t="str">
        <f t="shared" si="20"/>
        <v>FM91ATotal Net Assets at the end of the period</v>
      </c>
    </row>
    <row r="451" spans="1:13">
      <c r="A451" s="45" t="s">
        <v>669</v>
      </c>
      <c r="B451" s="46" t="s">
        <v>332</v>
      </c>
      <c r="C451" s="46" t="s">
        <v>333</v>
      </c>
      <c r="D451" s="47">
        <v>0</v>
      </c>
      <c r="E451" s="47">
        <v>0</v>
      </c>
      <c r="F451" s="47">
        <v>7633</v>
      </c>
      <c r="G451" s="47">
        <v>16808</v>
      </c>
      <c r="H451" s="47">
        <v>0</v>
      </c>
      <c r="I451" s="47">
        <v>9175</v>
      </c>
      <c r="J451" s="55">
        <f t="shared" ref="J451:J514" si="21">+F451-G451</f>
        <v>-9175</v>
      </c>
      <c r="K451" s="52">
        <f t="shared" ref="K451:K514" si="22">H451-I451</f>
        <v>-9175</v>
      </c>
      <c r="L451" s="48" t="s">
        <v>18</v>
      </c>
      <c r="M451" s="48" t="str">
        <f t="shared" ref="M451:M514" si="23">A451&amp;L451</f>
        <v>FM91ATotal Net Assets at the end of the period</v>
      </c>
    </row>
    <row r="452" spans="1:13">
      <c r="A452" s="45" t="s">
        <v>669</v>
      </c>
      <c r="B452" s="46" t="s">
        <v>169</v>
      </c>
      <c r="C452" s="46" t="s">
        <v>336</v>
      </c>
      <c r="D452" s="47">
        <v>0</v>
      </c>
      <c r="E452" s="47">
        <v>0</v>
      </c>
      <c r="F452" s="47">
        <v>84048.98</v>
      </c>
      <c r="G452" s="47">
        <v>153512.54999999999</v>
      </c>
      <c r="H452" s="47">
        <v>0</v>
      </c>
      <c r="I452" s="47">
        <v>69463.570000000007</v>
      </c>
      <c r="J452" s="55">
        <f t="shared" si="21"/>
        <v>-69463.569999999992</v>
      </c>
      <c r="K452" s="52">
        <f t="shared" si="22"/>
        <v>-69463.570000000007</v>
      </c>
      <c r="L452" s="48" t="s">
        <v>18</v>
      </c>
      <c r="M452" s="48" t="str">
        <f t="shared" si="23"/>
        <v>FM91ATotal Net Assets at the end of the period</v>
      </c>
    </row>
    <row r="453" spans="1:13">
      <c r="A453" s="45" t="s">
        <v>669</v>
      </c>
      <c r="B453" s="46" t="s">
        <v>172</v>
      </c>
      <c r="C453" s="46" t="s">
        <v>339</v>
      </c>
      <c r="D453" s="47">
        <v>0</v>
      </c>
      <c r="E453" s="47">
        <v>0</v>
      </c>
      <c r="F453" s="47">
        <v>42831.73</v>
      </c>
      <c r="G453" s="47">
        <v>43740.32</v>
      </c>
      <c r="H453" s="47">
        <v>0</v>
      </c>
      <c r="I453" s="47">
        <v>908.59</v>
      </c>
      <c r="J453" s="55">
        <f t="shared" si="21"/>
        <v>-908.58999999999651</v>
      </c>
      <c r="K453" s="52">
        <f t="shared" si="22"/>
        <v>-908.59</v>
      </c>
      <c r="L453" s="48" t="s">
        <v>18</v>
      </c>
      <c r="M453" s="48" t="str">
        <f t="shared" si="23"/>
        <v>FM91ATotal Net Assets at the end of the period</v>
      </c>
    </row>
    <row r="454" spans="1:13">
      <c r="A454" s="45" t="s">
        <v>669</v>
      </c>
      <c r="B454" s="46" t="s">
        <v>183</v>
      </c>
      <c r="C454" s="46" t="s">
        <v>342</v>
      </c>
      <c r="D454" s="47">
        <v>0</v>
      </c>
      <c r="E454" s="47">
        <v>0</v>
      </c>
      <c r="F454" s="47">
        <v>363479938.38</v>
      </c>
      <c r="G454" s="47">
        <v>363479938.38</v>
      </c>
      <c r="H454" s="47">
        <v>0</v>
      </c>
      <c r="I454" s="47">
        <v>0</v>
      </c>
      <c r="J454" s="55">
        <f t="shared" si="21"/>
        <v>0</v>
      </c>
      <c r="K454" s="52">
        <f t="shared" si="22"/>
        <v>0</v>
      </c>
      <c r="L454" s="48" t="s">
        <v>18</v>
      </c>
      <c r="M454" s="48" t="str">
        <f t="shared" si="23"/>
        <v>FM91ATotal Net Assets at the end of the period</v>
      </c>
    </row>
    <row r="455" spans="1:13">
      <c r="A455" s="45" t="s">
        <v>669</v>
      </c>
      <c r="B455" s="46" t="s">
        <v>243</v>
      </c>
      <c r="C455" s="46" t="s">
        <v>499</v>
      </c>
      <c r="D455" s="47">
        <v>0</v>
      </c>
      <c r="E455" s="47">
        <v>0</v>
      </c>
      <c r="F455" s="47">
        <v>4222981.07</v>
      </c>
      <c r="G455" s="47">
        <v>4222981.07</v>
      </c>
      <c r="H455" s="47">
        <v>0</v>
      </c>
      <c r="I455" s="47">
        <v>0</v>
      </c>
      <c r="J455" s="55">
        <f t="shared" si="21"/>
        <v>0</v>
      </c>
      <c r="K455" s="52">
        <f t="shared" si="22"/>
        <v>0</v>
      </c>
      <c r="L455" s="48" t="s">
        <v>18</v>
      </c>
      <c r="M455" s="48" t="str">
        <f t="shared" si="23"/>
        <v>FM91ATotal Net Assets at the end of the period</v>
      </c>
    </row>
    <row r="456" spans="1:13">
      <c r="A456" s="45" t="s">
        <v>669</v>
      </c>
      <c r="B456" s="46" t="s">
        <v>344</v>
      </c>
      <c r="C456" s="46" t="s">
        <v>345</v>
      </c>
      <c r="D456" s="47">
        <v>0</v>
      </c>
      <c r="E456" s="47">
        <v>0</v>
      </c>
      <c r="F456" s="47">
        <v>100444.02</v>
      </c>
      <c r="G456" s="47">
        <v>318730299.13</v>
      </c>
      <c r="H456" s="47">
        <v>0</v>
      </c>
      <c r="I456" s="47">
        <v>318629855.11000001</v>
      </c>
      <c r="J456" s="55">
        <f t="shared" si="21"/>
        <v>-318629855.11000001</v>
      </c>
      <c r="K456" s="52">
        <f t="shared" si="22"/>
        <v>-318629855.11000001</v>
      </c>
      <c r="L456" s="48" t="s">
        <v>15</v>
      </c>
      <c r="M456" s="48" t="str">
        <f t="shared" si="23"/>
        <v>FM91AUnit Capital at the end of the period</v>
      </c>
    </row>
    <row r="457" spans="1:13">
      <c r="A457" s="45" t="s">
        <v>669</v>
      </c>
      <c r="B457" s="46" t="s">
        <v>346</v>
      </c>
      <c r="C457" s="46" t="s">
        <v>347</v>
      </c>
      <c r="D457" s="47">
        <v>0</v>
      </c>
      <c r="E457" s="47">
        <v>0</v>
      </c>
      <c r="F457" s="47">
        <v>0</v>
      </c>
      <c r="G457" s="47">
        <v>160355083.27000001</v>
      </c>
      <c r="H457" s="47">
        <v>0</v>
      </c>
      <c r="I457" s="47">
        <v>160355083.27000001</v>
      </c>
      <c r="J457" s="55">
        <f t="shared" si="21"/>
        <v>-160355083.27000001</v>
      </c>
      <c r="K457" s="52">
        <f t="shared" si="22"/>
        <v>-160355083.27000001</v>
      </c>
      <c r="L457" s="48" t="s">
        <v>15</v>
      </c>
      <c r="M457" s="48" t="str">
        <f t="shared" si="23"/>
        <v>FM91AUnit Capital at the end of the period</v>
      </c>
    </row>
    <row r="458" spans="1:13">
      <c r="A458" s="45" t="s">
        <v>669</v>
      </c>
      <c r="B458" s="46" t="s">
        <v>348</v>
      </c>
      <c r="C458" s="46" t="s">
        <v>349</v>
      </c>
      <c r="D458" s="47">
        <v>0</v>
      </c>
      <c r="E458" s="47">
        <v>0</v>
      </c>
      <c r="F458" s="47">
        <v>444.02</v>
      </c>
      <c r="G458" s="47">
        <v>444.02</v>
      </c>
      <c r="H458" s="47">
        <v>0</v>
      </c>
      <c r="I458" s="47">
        <v>0</v>
      </c>
      <c r="J458" s="55">
        <f t="shared" si="21"/>
        <v>0</v>
      </c>
      <c r="K458" s="52">
        <f t="shared" si="22"/>
        <v>0</v>
      </c>
      <c r="L458" s="48" t="s">
        <v>141</v>
      </c>
      <c r="M458" s="48" t="str">
        <f t="shared" si="23"/>
        <v>FM91ADummy</v>
      </c>
    </row>
    <row r="459" spans="1:13">
      <c r="A459" s="45" t="s">
        <v>669</v>
      </c>
      <c r="B459" s="46" t="s">
        <v>500</v>
      </c>
      <c r="C459" s="46" t="s">
        <v>501</v>
      </c>
      <c r="D459" s="47">
        <v>0</v>
      </c>
      <c r="E459" s="47">
        <v>0</v>
      </c>
      <c r="F459" s="47">
        <v>4222981.07</v>
      </c>
      <c r="G459" s="47">
        <v>2177.19</v>
      </c>
      <c r="H459" s="47">
        <v>4220803.88</v>
      </c>
      <c r="I459" s="47">
        <v>0</v>
      </c>
      <c r="J459" s="55">
        <f t="shared" si="21"/>
        <v>4220803.88</v>
      </c>
      <c r="K459" s="52">
        <f t="shared" si="22"/>
        <v>4220803.88</v>
      </c>
      <c r="L459" s="48" t="s">
        <v>141</v>
      </c>
      <c r="M459" s="48" t="str">
        <f t="shared" si="23"/>
        <v>FM91ADummy</v>
      </c>
    </row>
    <row r="460" spans="1:13">
      <c r="A460" s="45" t="s">
        <v>669</v>
      </c>
      <c r="B460" s="46" t="s">
        <v>502</v>
      </c>
      <c r="C460" s="46" t="s">
        <v>503</v>
      </c>
      <c r="D460" s="47">
        <v>0</v>
      </c>
      <c r="E460" s="47">
        <v>0</v>
      </c>
      <c r="F460" s="47">
        <v>922357</v>
      </c>
      <c r="G460" s="47">
        <v>475</v>
      </c>
      <c r="H460" s="47">
        <v>921882</v>
      </c>
      <c r="I460" s="47">
        <v>0</v>
      </c>
      <c r="J460" s="55">
        <f t="shared" si="21"/>
        <v>921882</v>
      </c>
      <c r="K460" s="52">
        <f t="shared" si="22"/>
        <v>921882</v>
      </c>
      <c r="L460" s="48" t="s">
        <v>141</v>
      </c>
      <c r="M460" s="48" t="str">
        <f t="shared" si="23"/>
        <v>FM91ADummy</v>
      </c>
    </row>
    <row r="461" spans="1:13">
      <c r="A461" s="45" t="s">
        <v>669</v>
      </c>
      <c r="B461" s="46" t="s">
        <v>445</v>
      </c>
      <c r="C461" s="46" t="s">
        <v>446</v>
      </c>
      <c r="D461" s="47">
        <v>0</v>
      </c>
      <c r="E461" s="47">
        <v>0</v>
      </c>
      <c r="F461" s="47">
        <v>114360.63</v>
      </c>
      <c r="G461" s="47">
        <v>114361.81</v>
      </c>
      <c r="H461" s="47">
        <v>0</v>
      </c>
      <c r="I461" s="47">
        <v>1.18</v>
      </c>
      <c r="J461" s="55">
        <f t="shared" si="21"/>
        <v>-1.1799999999930151</v>
      </c>
      <c r="K461" s="52">
        <f t="shared" si="22"/>
        <v>-1.18</v>
      </c>
      <c r="L461" s="48" t="s">
        <v>141</v>
      </c>
      <c r="M461" s="48" t="str">
        <f t="shared" si="23"/>
        <v>FM91ADummy</v>
      </c>
    </row>
    <row r="462" spans="1:13">
      <c r="A462" s="45" t="s">
        <v>669</v>
      </c>
      <c r="B462" s="46" t="s">
        <v>363</v>
      </c>
      <c r="C462" s="46" t="s">
        <v>364</v>
      </c>
      <c r="D462" s="47">
        <v>0</v>
      </c>
      <c r="E462" s="47">
        <v>0</v>
      </c>
      <c r="F462" s="47">
        <v>0</v>
      </c>
      <c r="G462" s="47">
        <v>37883.47</v>
      </c>
      <c r="H462" s="47">
        <v>0</v>
      </c>
      <c r="I462" s="47">
        <v>37883.47</v>
      </c>
      <c r="J462" s="55">
        <f t="shared" si="21"/>
        <v>-37883.47</v>
      </c>
      <c r="K462" s="52">
        <f t="shared" si="22"/>
        <v>-37883.47</v>
      </c>
      <c r="L462" s="48" t="s">
        <v>56</v>
      </c>
      <c r="M462" s="48" t="str">
        <f t="shared" si="23"/>
        <v>FM91AInterest</v>
      </c>
    </row>
    <row r="463" spans="1:13">
      <c r="A463" s="45" t="s">
        <v>669</v>
      </c>
      <c r="B463" s="46" t="s">
        <v>487</v>
      </c>
      <c r="C463" s="46" t="s">
        <v>488</v>
      </c>
      <c r="D463" s="47">
        <v>0</v>
      </c>
      <c r="E463" s="47">
        <v>0</v>
      </c>
      <c r="F463" s="47">
        <v>0</v>
      </c>
      <c r="G463" s="47">
        <v>0.37</v>
      </c>
      <c r="H463" s="47">
        <v>0</v>
      </c>
      <c r="I463" s="47">
        <v>0.37</v>
      </c>
      <c r="J463" s="55">
        <f t="shared" si="21"/>
        <v>-0.37</v>
      </c>
      <c r="K463" s="52">
        <f t="shared" si="22"/>
        <v>-0.37</v>
      </c>
      <c r="L463" s="48" t="s">
        <v>58</v>
      </c>
      <c r="M463" s="48" t="str">
        <f t="shared" si="23"/>
        <v>FM91AProfit/(Loss) on inter scheme transfer/sale of investments</v>
      </c>
    </row>
    <row r="464" spans="1:13">
      <c r="A464" s="45" t="s">
        <v>669</v>
      </c>
      <c r="B464" s="46" t="s">
        <v>368</v>
      </c>
      <c r="C464" s="46" t="s">
        <v>369</v>
      </c>
      <c r="D464" s="47">
        <v>0</v>
      </c>
      <c r="E464" s="47">
        <v>0</v>
      </c>
      <c r="F464" s="47">
        <v>0</v>
      </c>
      <c r="G464" s="47">
        <v>8131109.6600000001</v>
      </c>
      <c r="H464" s="47">
        <v>0</v>
      </c>
      <c r="I464" s="47">
        <v>8131109.6600000001</v>
      </c>
      <c r="J464" s="55">
        <f t="shared" si="21"/>
        <v>-8131109.6600000001</v>
      </c>
      <c r="K464" s="52">
        <f t="shared" si="22"/>
        <v>-8131109.6600000001</v>
      </c>
      <c r="L464" s="48" t="s">
        <v>56</v>
      </c>
      <c r="M464" s="48" t="str">
        <f t="shared" si="23"/>
        <v>FM91AInterest</v>
      </c>
    </row>
    <row r="465" spans="1:13">
      <c r="A465" s="45" t="s">
        <v>669</v>
      </c>
      <c r="B465" s="46" t="s">
        <v>374</v>
      </c>
      <c r="C465" s="46" t="s">
        <v>375</v>
      </c>
      <c r="D465" s="47">
        <v>0</v>
      </c>
      <c r="E465" s="47">
        <v>0</v>
      </c>
      <c r="F465" s="47">
        <v>22140.82</v>
      </c>
      <c r="G465" s="47">
        <v>0</v>
      </c>
      <c r="H465" s="47">
        <v>22140.82</v>
      </c>
      <c r="I465" s="47">
        <v>0</v>
      </c>
      <c r="J465" s="55">
        <f t="shared" si="21"/>
        <v>22140.82</v>
      </c>
      <c r="K465" s="52">
        <f t="shared" si="22"/>
        <v>22140.82</v>
      </c>
      <c r="L465" s="48" t="s">
        <v>58</v>
      </c>
      <c r="M465" s="48" t="str">
        <f t="shared" si="23"/>
        <v>FM91AProfit/(Loss) on inter scheme transfer/sale of investments</v>
      </c>
    </row>
    <row r="466" spans="1:13">
      <c r="A466" s="45" t="s">
        <v>669</v>
      </c>
      <c r="B466" s="46" t="s">
        <v>198</v>
      </c>
      <c r="C466" s="46" t="s">
        <v>378</v>
      </c>
      <c r="D466" s="47">
        <v>0</v>
      </c>
      <c r="E466" s="47">
        <v>0</v>
      </c>
      <c r="F466" s="47">
        <v>8232.2900000000009</v>
      </c>
      <c r="G466" s="47">
        <v>0</v>
      </c>
      <c r="H466" s="47">
        <v>8232.2900000000009</v>
      </c>
      <c r="I466" s="47">
        <v>0</v>
      </c>
      <c r="J466" s="55">
        <f t="shared" si="21"/>
        <v>8232.2900000000009</v>
      </c>
      <c r="K466" s="52">
        <f t="shared" si="22"/>
        <v>8232.2900000000009</v>
      </c>
      <c r="L466" s="48" t="s">
        <v>61</v>
      </c>
      <c r="M466" s="48" t="str">
        <f t="shared" si="23"/>
        <v>FM91AManagement Fees</v>
      </c>
    </row>
    <row r="467" spans="1:13">
      <c r="A467" s="45" t="s">
        <v>669</v>
      </c>
      <c r="B467" s="46" t="s">
        <v>451</v>
      </c>
      <c r="C467" s="46" t="s">
        <v>452</v>
      </c>
      <c r="D467" s="47">
        <v>0</v>
      </c>
      <c r="E467" s="47">
        <v>0</v>
      </c>
      <c r="F467" s="47">
        <v>87086.02</v>
      </c>
      <c r="G467" s="47">
        <v>0</v>
      </c>
      <c r="H467" s="47">
        <v>87086.02</v>
      </c>
      <c r="I467" s="47">
        <v>0</v>
      </c>
      <c r="J467" s="55">
        <f t="shared" si="21"/>
        <v>87086.02</v>
      </c>
      <c r="K467" s="52">
        <f t="shared" si="22"/>
        <v>87086.02</v>
      </c>
      <c r="L467" s="48" t="s">
        <v>61</v>
      </c>
      <c r="M467" s="48" t="str">
        <f t="shared" si="23"/>
        <v>FM91AManagement Fees</v>
      </c>
    </row>
    <row r="468" spans="1:13">
      <c r="A468" s="45" t="s">
        <v>669</v>
      </c>
      <c r="B468" s="46" t="s">
        <v>453</v>
      </c>
      <c r="C468" s="46" t="s">
        <v>454</v>
      </c>
      <c r="D468" s="47">
        <v>0</v>
      </c>
      <c r="E468" s="47">
        <v>0</v>
      </c>
      <c r="F468" s="47">
        <v>43859.24</v>
      </c>
      <c r="G468" s="47">
        <v>0</v>
      </c>
      <c r="H468" s="47">
        <v>43859.24</v>
      </c>
      <c r="I468" s="47">
        <v>0</v>
      </c>
      <c r="J468" s="55">
        <f t="shared" si="21"/>
        <v>43859.24</v>
      </c>
      <c r="K468" s="52">
        <f t="shared" si="22"/>
        <v>43859.24</v>
      </c>
      <c r="L468" s="48" t="s">
        <v>61</v>
      </c>
      <c r="M468" s="48" t="str">
        <f t="shared" si="23"/>
        <v>FM91AManagement Fees</v>
      </c>
    </row>
    <row r="469" spans="1:13">
      <c r="A469" s="45" t="s">
        <v>669</v>
      </c>
      <c r="B469" s="46" t="s">
        <v>203</v>
      </c>
      <c r="C469" s="46" t="s">
        <v>379</v>
      </c>
      <c r="D469" s="47">
        <v>0</v>
      </c>
      <c r="E469" s="47">
        <v>0</v>
      </c>
      <c r="F469" s="47">
        <v>0.01</v>
      </c>
      <c r="G469" s="47">
        <v>42739.96</v>
      </c>
      <c r="H469" s="47">
        <v>0</v>
      </c>
      <c r="I469" s="47">
        <v>42739.95</v>
      </c>
      <c r="J469" s="55">
        <f t="shared" si="21"/>
        <v>-42739.95</v>
      </c>
      <c r="K469" s="52">
        <f t="shared" si="22"/>
        <v>-42739.95</v>
      </c>
      <c r="L469" s="48" t="s">
        <v>63</v>
      </c>
      <c r="M469" s="48" t="str">
        <f t="shared" si="23"/>
        <v>FM91ATotal Recurring Expenses (including 6.1 and 6.2)</v>
      </c>
    </row>
    <row r="470" spans="1:13">
      <c r="A470" s="45" t="s">
        <v>669</v>
      </c>
      <c r="B470" s="46" t="s">
        <v>455</v>
      </c>
      <c r="C470" s="46" t="s">
        <v>456</v>
      </c>
      <c r="D470" s="47">
        <v>0</v>
      </c>
      <c r="E470" s="47">
        <v>0</v>
      </c>
      <c r="F470" s="47">
        <v>29028.76</v>
      </c>
      <c r="G470" s="47">
        <v>0</v>
      </c>
      <c r="H470" s="47">
        <v>29028.76</v>
      </c>
      <c r="I470" s="47">
        <v>0</v>
      </c>
      <c r="J470" s="55">
        <f t="shared" si="21"/>
        <v>29028.76</v>
      </c>
      <c r="K470" s="52">
        <f t="shared" si="22"/>
        <v>29028.76</v>
      </c>
      <c r="L470" s="48" t="s">
        <v>63</v>
      </c>
      <c r="M470" s="48" t="str">
        <f t="shared" si="23"/>
        <v>FM91ATotal Recurring Expenses (including 6.1 and 6.2)</v>
      </c>
    </row>
    <row r="471" spans="1:13">
      <c r="A471" s="45" t="s">
        <v>669</v>
      </c>
      <c r="B471" s="46" t="s">
        <v>457</v>
      </c>
      <c r="C471" s="46" t="s">
        <v>458</v>
      </c>
      <c r="D471" s="47">
        <v>0</v>
      </c>
      <c r="E471" s="47">
        <v>0</v>
      </c>
      <c r="F471" s="47">
        <v>14619.78</v>
      </c>
      <c r="G471" s="47">
        <v>0</v>
      </c>
      <c r="H471" s="47">
        <v>14619.78</v>
      </c>
      <c r="I471" s="47">
        <v>0</v>
      </c>
      <c r="J471" s="55">
        <f t="shared" si="21"/>
        <v>14619.78</v>
      </c>
      <c r="K471" s="52">
        <f t="shared" si="22"/>
        <v>14619.78</v>
      </c>
      <c r="L471" s="48" t="s">
        <v>63</v>
      </c>
      <c r="M471" s="48" t="str">
        <f t="shared" si="23"/>
        <v>FM91ATotal Recurring Expenses (including 6.1 and 6.2)</v>
      </c>
    </row>
    <row r="472" spans="1:13">
      <c r="A472" s="45" t="s">
        <v>669</v>
      </c>
      <c r="B472" s="46" t="s">
        <v>380</v>
      </c>
      <c r="C472" s="46" t="s">
        <v>381</v>
      </c>
      <c r="D472" s="47">
        <v>0</v>
      </c>
      <c r="E472" s="47">
        <v>0</v>
      </c>
      <c r="F472" s="47">
        <v>14335</v>
      </c>
      <c r="G472" s="47">
        <v>0</v>
      </c>
      <c r="H472" s="47">
        <v>14335</v>
      </c>
      <c r="I472" s="47">
        <v>0</v>
      </c>
      <c r="J472" s="55">
        <f t="shared" si="21"/>
        <v>14335</v>
      </c>
      <c r="K472" s="52">
        <f t="shared" si="22"/>
        <v>14335</v>
      </c>
      <c r="L472" s="48" t="s">
        <v>63</v>
      </c>
      <c r="M472" s="48" t="str">
        <f t="shared" si="23"/>
        <v>FM91ATotal Recurring Expenses (including 6.1 and 6.2)</v>
      </c>
    </row>
    <row r="473" spans="1:13">
      <c r="A473" s="45" t="s">
        <v>669</v>
      </c>
      <c r="B473" s="46" t="s">
        <v>386</v>
      </c>
      <c r="C473" s="46" t="s">
        <v>387</v>
      </c>
      <c r="D473" s="47">
        <v>0</v>
      </c>
      <c r="E473" s="47">
        <v>0</v>
      </c>
      <c r="F473" s="47">
        <v>5109.12</v>
      </c>
      <c r="G473" s="47">
        <v>0</v>
      </c>
      <c r="H473" s="47">
        <v>5109.12</v>
      </c>
      <c r="I473" s="47">
        <v>0</v>
      </c>
      <c r="J473" s="55">
        <f t="shared" si="21"/>
        <v>5109.12</v>
      </c>
      <c r="K473" s="52">
        <f t="shared" si="22"/>
        <v>5109.12</v>
      </c>
      <c r="L473" s="48" t="s">
        <v>63</v>
      </c>
      <c r="M473" s="48" t="str">
        <f t="shared" si="23"/>
        <v>FM91ATotal Recurring Expenses (including 6.1 and 6.2)</v>
      </c>
    </row>
    <row r="474" spans="1:13">
      <c r="A474" s="45" t="s">
        <v>669</v>
      </c>
      <c r="B474" s="46" t="s">
        <v>392</v>
      </c>
      <c r="C474" s="46" t="s">
        <v>393</v>
      </c>
      <c r="D474" s="47">
        <v>0</v>
      </c>
      <c r="E474" s="47">
        <v>0</v>
      </c>
      <c r="F474" s="47">
        <v>14567.55</v>
      </c>
      <c r="G474" s="47">
        <v>0</v>
      </c>
      <c r="H474" s="47">
        <v>14567.55</v>
      </c>
      <c r="I474" s="47">
        <v>0</v>
      </c>
      <c r="J474" s="55">
        <f t="shared" si="21"/>
        <v>14567.55</v>
      </c>
      <c r="K474" s="52">
        <f t="shared" si="22"/>
        <v>14567.55</v>
      </c>
      <c r="L474" s="48" t="s">
        <v>63</v>
      </c>
      <c r="M474" s="48" t="str">
        <f t="shared" si="23"/>
        <v>FM91ATotal Recurring Expenses (including 6.1 and 6.2)</v>
      </c>
    </row>
    <row r="475" spans="1:13">
      <c r="A475" s="45" t="s">
        <v>669</v>
      </c>
      <c r="B475" s="46" t="s">
        <v>406</v>
      </c>
      <c r="C475" s="46" t="s">
        <v>407</v>
      </c>
      <c r="D475" s="47">
        <v>0</v>
      </c>
      <c r="E475" s="47">
        <v>0</v>
      </c>
      <c r="F475" s="47">
        <v>91.77</v>
      </c>
      <c r="G475" s="47">
        <v>0.01</v>
      </c>
      <c r="H475" s="47">
        <v>91.76</v>
      </c>
      <c r="I475" s="47">
        <v>0</v>
      </c>
      <c r="J475" s="55">
        <f t="shared" si="21"/>
        <v>91.759999999999991</v>
      </c>
      <c r="K475" s="52">
        <f t="shared" si="22"/>
        <v>91.76</v>
      </c>
      <c r="L475" s="48" t="s">
        <v>63</v>
      </c>
      <c r="M475" s="48" t="str">
        <f t="shared" si="23"/>
        <v>FM91ATotal Recurring Expenses (including 6.1 and 6.2)</v>
      </c>
    </row>
    <row r="476" spans="1:13">
      <c r="A476" s="45" t="s">
        <v>669</v>
      </c>
      <c r="B476" s="46" t="s">
        <v>694</v>
      </c>
      <c r="C476" s="46" t="s">
        <v>695</v>
      </c>
      <c r="D476" s="47">
        <v>0</v>
      </c>
      <c r="E476" s="47">
        <v>0</v>
      </c>
      <c r="F476" s="47">
        <v>404.23</v>
      </c>
      <c r="G476" s="47">
        <v>0</v>
      </c>
      <c r="H476" s="47">
        <v>404.23</v>
      </c>
      <c r="I476" s="47">
        <v>0</v>
      </c>
      <c r="J476" s="55">
        <f t="shared" si="21"/>
        <v>404.23</v>
      </c>
      <c r="K476" s="52">
        <f t="shared" si="22"/>
        <v>404.23</v>
      </c>
      <c r="L476" s="48" t="s">
        <v>63</v>
      </c>
      <c r="M476" s="48" t="str">
        <f t="shared" si="23"/>
        <v>FM91ATotal Recurring Expenses (including 6.1 and 6.2)</v>
      </c>
    </row>
    <row r="477" spans="1:13">
      <c r="A477" s="45" t="s">
        <v>671</v>
      </c>
      <c r="B477" s="46" t="s">
        <v>429</v>
      </c>
      <c r="C477" s="46" t="s">
        <v>430</v>
      </c>
      <c r="D477" s="47">
        <v>0</v>
      </c>
      <c r="E477" s="47">
        <v>0</v>
      </c>
      <c r="F477" s="47">
        <v>1073630233.79</v>
      </c>
      <c r="G477" s="47">
        <v>195812830.47999999</v>
      </c>
      <c r="H477" s="47">
        <v>877817403.30999994</v>
      </c>
      <c r="I477" s="47">
        <v>0</v>
      </c>
      <c r="J477" s="55">
        <f t="shared" si="21"/>
        <v>877817403.30999994</v>
      </c>
      <c r="K477" s="52">
        <f t="shared" si="22"/>
        <v>877817403.30999994</v>
      </c>
      <c r="L477" s="48" t="s">
        <v>18</v>
      </c>
      <c r="M477" s="48" t="str">
        <f t="shared" si="23"/>
        <v>FM91BTotal Net Assets at the end of the period</v>
      </c>
    </row>
    <row r="478" spans="1:13">
      <c r="A478" s="45" t="s">
        <v>671</v>
      </c>
      <c r="B478" s="46" t="s">
        <v>433</v>
      </c>
      <c r="C478" s="46" t="s">
        <v>434</v>
      </c>
      <c r="D478" s="47">
        <v>0</v>
      </c>
      <c r="E478" s="47">
        <v>0</v>
      </c>
      <c r="F478" s="47">
        <v>112.39</v>
      </c>
      <c r="G478" s="47">
        <v>111.78</v>
      </c>
      <c r="H478" s="47">
        <v>0.61</v>
      </c>
      <c r="I478" s="47">
        <v>0</v>
      </c>
      <c r="J478" s="55">
        <f t="shared" si="21"/>
        <v>0.60999999999999943</v>
      </c>
      <c r="K478" s="52">
        <f t="shared" si="22"/>
        <v>0.61</v>
      </c>
      <c r="L478" s="48" t="s">
        <v>18</v>
      </c>
      <c r="M478" s="48" t="str">
        <f t="shared" si="23"/>
        <v>FM91BTotal Net Assets at the end of the period</v>
      </c>
    </row>
    <row r="479" spans="1:13">
      <c r="A479" s="45" t="s">
        <v>671</v>
      </c>
      <c r="B479" s="46" t="s">
        <v>437</v>
      </c>
      <c r="C479" s="46" t="s">
        <v>438</v>
      </c>
      <c r="D479" s="47">
        <v>0</v>
      </c>
      <c r="E479" s="47">
        <v>0</v>
      </c>
      <c r="F479" s="47">
        <v>440929745.75999999</v>
      </c>
      <c r="G479" s="47">
        <v>440929745.75999999</v>
      </c>
      <c r="H479" s="47">
        <v>0</v>
      </c>
      <c r="I479" s="47">
        <v>0</v>
      </c>
      <c r="J479" s="55">
        <f t="shared" si="21"/>
        <v>0</v>
      </c>
      <c r="K479" s="52">
        <f t="shared" si="22"/>
        <v>0</v>
      </c>
      <c r="L479" s="48" t="s">
        <v>18</v>
      </c>
      <c r="M479" s="48" t="str">
        <f t="shared" si="23"/>
        <v>FM91BTotal Net Assets at the end of the period</v>
      </c>
    </row>
    <row r="480" spans="1:13">
      <c r="A480" s="45" t="s">
        <v>671</v>
      </c>
      <c r="B480" s="46" t="s">
        <v>292</v>
      </c>
      <c r="C480" s="46" t="s">
        <v>293</v>
      </c>
      <c r="D480" s="47">
        <v>0</v>
      </c>
      <c r="E480" s="47">
        <v>0</v>
      </c>
      <c r="F480" s="47">
        <v>1523152469.3</v>
      </c>
      <c r="G480" s="47">
        <v>1522512326.6700001</v>
      </c>
      <c r="H480" s="47">
        <v>640142.63</v>
      </c>
      <c r="I480" s="47">
        <v>0</v>
      </c>
      <c r="J480" s="55">
        <f t="shared" si="21"/>
        <v>640142.62999987602</v>
      </c>
      <c r="K480" s="52">
        <f t="shared" si="22"/>
        <v>640142.63</v>
      </c>
      <c r="L480" s="48" t="s">
        <v>18</v>
      </c>
      <c r="M480" s="48" t="str">
        <f t="shared" si="23"/>
        <v>FM91BTotal Net Assets at the end of the period</v>
      </c>
    </row>
    <row r="481" spans="1:13">
      <c r="A481" s="45" t="s">
        <v>671</v>
      </c>
      <c r="B481" s="46" t="s">
        <v>300</v>
      </c>
      <c r="C481" s="46" t="s">
        <v>301</v>
      </c>
      <c r="D481" s="47">
        <v>0</v>
      </c>
      <c r="E481" s="47">
        <v>0</v>
      </c>
      <c r="F481" s="47">
        <v>607685000</v>
      </c>
      <c r="G481" s="47">
        <v>607685000</v>
      </c>
      <c r="H481" s="47">
        <v>0</v>
      </c>
      <c r="I481" s="47">
        <v>0</v>
      </c>
      <c r="J481" s="55">
        <f t="shared" si="21"/>
        <v>0</v>
      </c>
      <c r="K481" s="52">
        <f t="shared" si="22"/>
        <v>0</v>
      </c>
      <c r="L481" s="48" t="s">
        <v>18</v>
      </c>
      <c r="M481" s="48" t="str">
        <f t="shared" si="23"/>
        <v>FM91BTotal Net Assets at the end of the period</v>
      </c>
    </row>
    <row r="482" spans="1:13">
      <c r="A482" s="45" t="s">
        <v>671</v>
      </c>
      <c r="B482" s="46" t="s">
        <v>234</v>
      </c>
      <c r="C482" s="46" t="s">
        <v>304</v>
      </c>
      <c r="D482" s="47">
        <v>0</v>
      </c>
      <c r="E482" s="47">
        <v>0</v>
      </c>
      <c r="F482" s="47">
        <v>50000000</v>
      </c>
      <c r="G482" s="47">
        <v>50000000</v>
      </c>
      <c r="H482" s="47">
        <v>0</v>
      </c>
      <c r="I482" s="47">
        <v>0</v>
      </c>
      <c r="J482" s="55">
        <f t="shared" si="21"/>
        <v>0</v>
      </c>
      <c r="K482" s="52">
        <f t="shared" si="22"/>
        <v>0</v>
      </c>
      <c r="L482" s="48" t="s">
        <v>18</v>
      </c>
      <c r="M482" s="48" t="str">
        <f t="shared" si="23"/>
        <v>FM91BTotal Net Assets at the end of the period</v>
      </c>
    </row>
    <row r="483" spans="1:13">
      <c r="A483" s="45" t="s">
        <v>671</v>
      </c>
      <c r="B483" s="46" t="s">
        <v>684</v>
      </c>
      <c r="C483" s="46" t="s">
        <v>685</v>
      </c>
      <c r="D483" s="47">
        <v>0</v>
      </c>
      <c r="E483" s="47">
        <v>0</v>
      </c>
      <c r="F483" s="47">
        <v>25979.74</v>
      </c>
      <c r="G483" s="47">
        <v>25979.74</v>
      </c>
      <c r="H483" s="47">
        <v>0</v>
      </c>
      <c r="I483" s="47">
        <v>0</v>
      </c>
      <c r="J483" s="55">
        <f t="shared" si="21"/>
        <v>0</v>
      </c>
      <c r="K483" s="52">
        <f t="shared" si="22"/>
        <v>0</v>
      </c>
      <c r="L483" s="48" t="s">
        <v>18</v>
      </c>
      <c r="M483" s="48" t="str">
        <f t="shared" si="23"/>
        <v>FM91BTotal Net Assets at the end of the period</v>
      </c>
    </row>
    <row r="484" spans="1:13">
      <c r="A484" s="45" t="s">
        <v>671</v>
      </c>
      <c r="B484" s="46" t="s">
        <v>157</v>
      </c>
      <c r="C484" s="46" t="s">
        <v>305</v>
      </c>
      <c r="D484" s="47">
        <v>0</v>
      </c>
      <c r="E484" s="47">
        <v>0</v>
      </c>
      <c r="F484" s="47">
        <v>146774664</v>
      </c>
      <c r="G484" s="47">
        <v>146774664</v>
      </c>
      <c r="H484" s="47">
        <v>0</v>
      </c>
      <c r="I484" s="47">
        <v>0</v>
      </c>
      <c r="J484" s="55">
        <f t="shared" si="21"/>
        <v>0</v>
      </c>
      <c r="K484" s="52">
        <f t="shared" si="22"/>
        <v>0</v>
      </c>
      <c r="L484" s="48" t="s">
        <v>18</v>
      </c>
      <c r="M484" s="48" t="str">
        <f t="shared" si="23"/>
        <v>FM91BTotal Net Assets at the end of the period</v>
      </c>
    </row>
    <row r="485" spans="1:13">
      <c r="A485" s="45" t="s">
        <v>671</v>
      </c>
      <c r="B485" s="46" t="s">
        <v>698</v>
      </c>
      <c r="C485" s="46" t="s">
        <v>699</v>
      </c>
      <c r="D485" s="47">
        <v>0</v>
      </c>
      <c r="E485" s="47">
        <v>0</v>
      </c>
      <c r="F485" s="47">
        <v>50000000</v>
      </c>
      <c r="G485" s="47">
        <v>50000000</v>
      </c>
      <c r="H485" s="47">
        <v>0</v>
      </c>
      <c r="I485" s="47">
        <v>0</v>
      </c>
      <c r="J485" s="55">
        <f t="shared" si="21"/>
        <v>0</v>
      </c>
      <c r="K485" s="52">
        <f t="shared" si="22"/>
        <v>0</v>
      </c>
      <c r="L485" s="48" t="s">
        <v>18</v>
      </c>
      <c r="M485" s="48" t="str">
        <f t="shared" si="23"/>
        <v>FM91BTotal Net Assets at the end of the period</v>
      </c>
    </row>
    <row r="486" spans="1:13">
      <c r="A486" s="45" t="s">
        <v>671</v>
      </c>
      <c r="B486" s="46" t="s">
        <v>160</v>
      </c>
      <c r="C486" s="46" t="s">
        <v>308</v>
      </c>
      <c r="D486" s="47">
        <v>0</v>
      </c>
      <c r="E486" s="47">
        <v>0</v>
      </c>
      <c r="F486" s="47">
        <v>607685000</v>
      </c>
      <c r="G486" s="47">
        <v>607685000</v>
      </c>
      <c r="H486" s="47">
        <v>0</v>
      </c>
      <c r="I486" s="47">
        <v>0</v>
      </c>
      <c r="J486" s="55">
        <f t="shared" si="21"/>
        <v>0</v>
      </c>
      <c r="K486" s="52">
        <f t="shared" si="22"/>
        <v>0</v>
      </c>
      <c r="L486" s="48" t="s">
        <v>18</v>
      </c>
      <c r="M486" s="48" t="str">
        <f t="shared" si="23"/>
        <v>FM91BTotal Net Assets at the end of the period</v>
      </c>
    </row>
    <row r="487" spans="1:13">
      <c r="A487" s="45" t="s">
        <v>671</v>
      </c>
      <c r="B487" s="46" t="s">
        <v>439</v>
      </c>
      <c r="C487" s="46" t="s">
        <v>440</v>
      </c>
      <c r="D487" s="47">
        <v>0</v>
      </c>
      <c r="E487" s="47">
        <v>0</v>
      </c>
      <c r="F487" s="47">
        <v>120482.64</v>
      </c>
      <c r="G487" s="47">
        <v>120482.64</v>
      </c>
      <c r="H487" s="47">
        <v>0</v>
      </c>
      <c r="I487" s="47">
        <v>0</v>
      </c>
      <c r="J487" s="55">
        <f t="shared" si="21"/>
        <v>0</v>
      </c>
      <c r="K487" s="52">
        <f t="shared" si="22"/>
        <v>0</v>
      </c>
      <c r="L487" s="48" t="s">
        <v>18</v>
      </c>
      <c r="M487" s="48" t="str">
        <f t="shared" si="23"/>
        <v>FM91BTotal Net Assets at the end of the period</v>
      </c>
    </row>
    <row r="488" spans="1:13">
      <c r="A488" s="45" t="s">
        <v>671</v>
      </c>
      <c r="B488" s="46" t="s">
        <v>441</v>
      </c>
      <c r="C488" s="46" t="s">
        <v>442</v>
      </c>
      <c r="D488" s="47">
        <v>0</v>
      </c>
      <c r="E488" s="47">
        <v>0</v>
      </c>
      <c r="F488" s="47">
        <v>10815598.140000001</v>
      </c>
      <c r="G488" s="47">
        <v>961833.37</v>
      </c>
      <c r="H488" s="47">
        <v>9853764.7699999996</v>
      </c>
      <c r="I488" s="47">
        <v>0</v>
      </c>
      <c r="J488" s="55">
        <f t="shared" si="21"/>
        <v>9853764.7700000014</v>
      </c>
      <c r="K488" s="52">
        <f t="shared" si="22"/>
        <v>9853764.7699999996</v>
      </c>
      <c r="L488" s="48" t="s">
        <v>18</v>
      </c>
      <c r="M488" s="48" t="str">
        <f t="shared" si="23"/>
        <v>FM91BTotal Net Assets at the end of the period</v>
      </c>
    </row>
    <row r="489" spans="1:13">
      <c r="A489" s="45" t="s">
        <v>671</v>
      </c>
      <c r="B489" s="46" t="s">
        <v>167</v>
      </c>
      <c r="C489" s="46" t="s">
        <v>424</v>
      </c>
      <c r="D489" s="47">
        <v>0</v>
      </c>
      <c r="E489" s="47">
        <v>0</v>
      </c>
      <c r="F489" s="47">
        <v>1073630233.79</v>
      </c>
      <c r="G489" s="47">
        <v>1073630233.79</v>
      </c>
      <c r="H489" s="47">
        <v>0</v>
      </c>
      <c r="I489" s="47">
        <v>0</v>
      </c>
      <c r="J489" s="55">
        <f t="shared" si="21"/>
        <v>0</v>
      </c>
      <c r="K489" s="52">
        <f t="shared" si="22"/>
        <v>0</v>
      </c>
      <c r="L489" s="48" t="s">
        <v>18</v>
      </c>
      <c r="M489" s="48" t="str">
        <f t="shared" si="23"/>
        <v>FM91BTotal Net Assets at the end of the period</v>
      </c>
    </row>
    <row r="490" spans="1:13">
      <c r="A490" s="45" t="s">
        <v>671</v>
      </c>
      <c r="B490" s="46" t="s">
        <v>497</v>
      </c>
      <c r="C490" s="46" t="s">
        <v>498</v>
      </c>
      <c r="D490" s="47">
        <v>0</v>
      </c>
      <c r="E490" s="47">
        <v>0</v>
      </c>
      <c r="F490" s="47">
        <v>1305644</v>
      </c>
      <c r="G490" s="47">
        <v>1305644</v>
      </c>
      <c r="H490" s="47">
        <v>0</v>
      </c>
      <c r="I490" s="47">
        <v>0</v>
      </c>
      <c r="J490" s="55">
        <f t="shared" si="21"/>
        <v>0</v>
      </c>
      <c r="K490" s="52">
        <f t="shared" si="22"/>
        <v>0</v>
      </c>
      <c r="L490" s="48" t="s">
        <v>18</v>
      </c>
      <c r="M490" s="48" t="str">
        <f t="shared" si="23"/>
        <v>FM91BTotal Net Assets at the end of the period</v>
      </c>
    </row>
    <row r="491" spans="1:13">
      <c r="A491" s="45" t="s">
        <v>671</v>
      </c>
      <c r="B491" s="46" t="s">
        <v>332</v>
      </c>
      <c r="C491" s="46" t="s">
        <v>333</v>
      </c>
      <c r="D491" s="47">
        <v>0</v>
      </c>
      <c r="E491" s="47">
        <v>0</v>
      </c>
      <c r="F491" s="47">
        <v>751</v>
      </c>
      <c r="G491" s="47">
        <v>5506</v>
      </c>
      <c r="H491" s="47">
        <v>0</v>
      </c>
      <c r="I491" s="47">
        <v>4755</v>
      </c>
      <c r="J491" s="55">
        <f t="shared" si="21"/>
        <v>-4755</v>
      </c>
      <c r="K491" s="52">
        <f t="shared" si="22"/>
        <v>-4755</v>
      </c>
      <c r="L491" s="48" t="s">
        <v>18</v>
      </c>
      <c r="M491" s="48" t="str">
        <f t="shared" si="23"/>
        <v>FM91BTotal Net Assets at the end of the period</v>
      </c>
    </row>
    <row r="492" spans="1:13">
      <c r="A492" s="45" t="s">
        <v>671</v>
      </c>
      <c r="B492" s="46" t="s">
        <v>169</v>
      </c>
      <c r="C492" s="46" t="s">
        <v>336</v>
      </c>
      <c r="D492" s="47">
        <v>0</v>
      </c>
      <c r="E492" s="47">
        <v>0</v>
      </c>
      <c r="F492" s="47">
        <v>10012.120000000001</v>
      </c>
      <c r="G492" s="47">
        <v>32566.92</v>
      </c>
      <c r="H492" s="47">
        <v>0</v>
      </c>
      <c r="I492" s="47">
        <v>22554.799999999999</v>
      </c>
      <c r="J492" s="55">
        <f t="shared" si="21"/>
        <v>-22554.799999999996</v>
      </c>
      <c r="K492" s="52">
        <f t="shared" si="22"/>
        <v>-22554.799999999999</v>
      </c>
      <c r="L492" s="48" t="s">
        <v>18</v>
      </c>
      <c r="M492" s="48" t="str">
        <f t="shared" si="23"/>
        <v>FM91BTotal Net Assets at the end of the period</v>
      </c>
    </row>
    <row r="493" spans="1:13">
      <c r="A493" s="45" t="s">
        <v>671</v>
      </c>
      <c r="B493" s="46" t="s">
        <v>172</v>
      </c>
      <c r="C493" s="46" t="s">
        <v>339</v>
      </c>
      <c r="D493" s="47">
        <v>0</v>
      </c>
      <c r="E493" s="47">
        <v>0</v>
      </c>
      <c r="F493" s="47">
        <v>60244.37</v>
      </c>
      <c r="G493" s="47">
        <v>110419.26</v>
      </c>
      <c r="H493" s="47">
        <v>0</v>
      </c>
      <c r="I493" s="47">
        <v>50174.89</v>
      </c>
      <c r="J493" s="55">
        <f t="shared" si="21"/>
        <v>-50174.889999999992</v>
      </c>
      <c r="K493" s="52">
        <f t="shared" si="22"/>
        <v>-50174.89</v>
      </c>
      <c r="L493" s="48" t="s">
        <v>18</v>
      </c>
      <c r="M493" s="48" t="str">
        <f t="shared" si="23"/>
        <v>FM91BTotal Net Assets at the end of the period</v>
      </c>
    </row>
    <row r="494" spans="1:13">
      <c r="A494" s="45" t="s">
        <v>671</v>
      </c>
      <c r="B494" s="46" t="s">
        <v>183</v>
      </c>
      <c r="C494" s="46" t="s">
        <v>342</v>
      </c>
      <c r="D494" s="47">
        <v>0</v>
      </c>
      <c r="E494" s="47">
        <v>0</v>
      </c>
      <c r="F494" s="47">
        <v>277641919.24000001</v>
      </c>
      <c r="G494" s="47">
        <v>277641919.24000001</v>
      </c>
      <c r="H494" s="47">
        <v>0</v>
      </c>
      <c r="I494" s="47">
        <v>0</v>
      </c>
      <c r="J494" s="55">
        <f t="shared" si="21"/>
        <v>0</v>
      </c>
      <c r="K494" s="52">
        <f t="shared" si="22"/>
        <v>0</v>
      </c>
      <c r="L494" s="48" t="s">
        <v>18</v>
      </c>
      <c r="M494" s="48" t="str">
        <f t="shared" si="23"/>
        <v>FM91BTotal Net Assets at the end of the period</v>
      </c>
    </row>
    <row r="495" spans="1:13">
      <c r="A495" s="45" t="s">
        <v>671</v>
      </c>
      <c r="B495" s="46" t="s">
        <v>243</v>
      </c>
      <c r="C495" s="46" t="s">
        <v>499</v>
      </c>
      <c r="D495" s="47">
        <v>0</v>
      </c>
      <c r="E495" s="47">
        <v>0</v>
      </c>
      <c r="F495" s="47">
        <v>6615957.71</v>
      </c>
      <c r="G495" s="47">
        <v>6615957.71</v>
      </c>
      <c r="H495" s="47">
        <v>0</v>
      </c>
      <c r="I495" s="47">
        <v>0</v>
      </c>
      <c r="J495" s="55">
        <f t="shared" si="21"/>
        <v>0</v>
      </c>
      <c r="K495" s="52">
        <f t="shared" si="22"/>
        <v>0</v>
      </c>
      <c r="L495" s="48" t="s">
        <v>18</v>
      </c>
      <c r="M495" s="48" t="str">
        <f t="shared" si="23"/>
        <v>FM91BTotal Net Assets at the end of the period</v>
      </c>
    </row>
    <row r="496" spans="1:13">
      <c r="A496" s="45" t="s">
        <v>671</v>
      </c>
      <c r="B496" s="46" t="s">
        <v>344</v>
      </c>
      <c r="C496" s="46" t="s">
        <v>345</v>
      </c>
      <c r="D496" s="47">
        <v>0</v>
      </c>
      <c r="E496" s="47">
        <v>0</v>
      </c>
      <c r="F496" s="47">
        <v>0</v>
      </c>
      <c r="G496" s="47">
        <v>678031910.41999996</v>
      </c>
      <c r="H496" s="47">
        <v>0</v>
      </c>
      <c r="I496" s="47">
        <v>678031910.41999996</v>
      </c>
      <c r="J496" s="55">
        <f t="shared" si="21"/>
        <v>-678031910.41999996</v>
      </c>
      <c r="K496" s="52">
        <f t="shared" si="22"/>
        <v>-678031910.41999996</v>
      </c>
      <c r="L496" s="48" t="s">
        <v>15</v>
      </c>
      <c r="M496" s="48" t="str">
        <f t="shared" si="23"/>
        <v>FM91BUnit Capital at the end of the period</v>
      </c>
    </row>
    <row r="497" spans="1:13">
      <c r="A497" s="45" t="s">
        <v>671</v>
      </c>
      <c r="B497" s="46" t="s">
        <v>346</v>
      </c>
      <c r="C497" s="46" t="s">
        <v>347</v>
      </c>
      <c r="D497" s="47">
        <v>0</v>
      </c>
      <c r="E497" s="47">
        <v>0</v>
      </c>
      <c r="F497" s="47">
        <v>0</v>
      </c>
      <c r="G497" s="47">
        <v>207295008.81999999</v>
      </c>
      <c r="H497" s="47">
        <v>0</v>
      </c>
      <c r="I497" s="47">
        <v>207295008.81999999</v>
      </c>
      <c r="J497" s="55">
        <f t="shared" si="21"/>
        <v>-207295008.81999999</v>
      </c>
      <c r="K497" s="52">
        <f t="shared" si="22"/>
        <v>-207295008.81999999</v>
      </c>
      <c r="L497" s="48" t="s">
        <v>15</v>
      </c>
      <c r="M497" s="48" t="str">
        <f t="shared" si="23"/>
        <v>FM91BUnit Capital at the end of the period</v>
      </c>
    </row>
    <row r="498" spans="1:13">
      <c r="A498" s="45" t="s">
        <v>671</v>
      </c>
      <c r="B498" s="46" t="s">
        <v>500</v>
      </c>
      <c r="C498" s="46" t="s">
        <v>501</v>
      </c>
      <c r="D498" s="47">
        <v>0</v>
      </c>
      <c r="E498" s="47">
        <v>0</v>
      </c>
      <c r="F498" s="47">
        <v>6615957.7000000002</v>
      </c>
      <c r="G498" s="47">
        <v>1828.15</v>
      </c>
      <c r="H498" s="47">
        <v>6614129.5499999998</v>
      </c>
      <c r="I498" s="47">
        <v>0</v>
      </c>
      <c r="J498" s="55">
        <f t="shared" si="21"/>
        <v>6614129.5499999998</v>
      </c>
      <c r="K498" s="52">
        <f t="shared" si="22"/>
        <v>6614129.5499999998</v>
      </c>
      <c r="L498" s="48" t="s">
        <v>141</v>
      </c>
      <c r="M498" s="48" t="str">
        <f t="shared" si="23"/>
        <v>FM91BDummy</v>
      </c>
    </row>
    <row r="499" spans="1:13">
      <c r="A499" s="45" t="s">
        <v>671</v>
      </c>
      <c r="B499" s="46" t="s">
        <v>502</v>
      </c>
      <c r="C499" s="46" t="s">
        <v>503</v>
      </c>
      <c r="D499" s="47">
        <v>0</v>
      </c>
      <c r="E499" s="47">
        <v>0</v>
      </c>
      <c r="F499" s="47">
        <v>1305644</v>
      </c>
      <c r="G499" s="47">
        <v>361</v>
      </c>
      <c r="H499" s="47">
        <v>1305283</v>
      </c>
      <c r="I499" s="47">
        <v>0</v>
      </c>
      <c r="J499" s="55">
        <f t="shared" si="21"/>
        <v>1305283</v>
      </c>
      <c r="K499" s="52">
        <f t="shared" si="22"/>
        <v>1305283</v>
      </c>
      <c r="L499" s="48" t="s">
        <v>141</v>
      </c>
      <c r="M499" s="48" t="str">
        <f t="shared" si="23"/>
        <v>FM91BDummy</v>
      </c>
    </row>
    <row r="500" spans="1:13">
      <c r="A500" s="45" t="s">
        <v>671</v>
      </c>
      <c r="B500" s="46" t="s">
        <v>445</v>
      </c>
      <c r="C500" s="46" t="s">
        <v>446</v>
      </c>
      <c r="D500" s="47">
        <v>0</v>
      </c>
      <c r="E500" s="47">
        <v>0</v>
      </c>
      <c r="F500" s="47">
        <v>111.78</v>
      </c>
      <c r="G500" s="47">
        <v>112.39</v>
      </c>
      <c r="H500" s="47">
        <v>0</v>
      </c>
      <c r="I500" s="47">
        <v>0.61</v>
      </c>
      <c r="J500" s="55">
        <f t="shared" si="21"/>
        <v>-0.60999999999999943</v>
      </c>
      <c r="K500" s="52">
        <f t="shared" si="22"/>
        <v>-0.61</v>
      </c>
      <c r="L500" s="48" t="s">
        <v>141</v>
      </c>
      <c r="M500" s="48" t="str">
        <f t="shared" si="23"/>
        <v>FM91BDummy</v>
      </c>
    </row>
    <row r="501" spans="1:13">
      <c r="A501" s="45" t="s">
        <v>671</v>
      </c>
      <c r="B501" s="46" t="s">
        <v>363</v>
      </c>
      <c r="C501" s="46" t="s">
        <v>364</v>
      </c>
      <c r="D501" s="47">
        <v>0</v>
      </c>
      <c r="E501" s="47">
        <v>0</v>
      </c>
      <c r="F501" s="47">
        <v>0</v>
      </c>
      <c r="G501" s="47">
        <v>120482.64</v>
      </c>
      <c r="H501" s="47">
        <v>0</v>
      </c>
      <c r="I501" s="47">
        <v>120482.64</v>
      </c>
      <c r="J501" s="55">
        <f t="shared" si="21"/>
        <v>-120482.64</v>
      </c>
      <c r="K501" s="52">
        <f t="shared" si="22"/>
        <v>-120482.64</v>
      </c>
      <c r="L501" s="48" t="s">
        <v>56</v>
      </c>
      <c r="M501" s="48" t="str">
        <f t="shared" si="23"/>
        <v>FM91BInterest</v>
      </c>
    </row>
    <row r="502" spans="1:13">
      <c r="A502" s="45" t="s">
        <v>671</v>
      </c>
      <c r="B502" s="46" t="s">
        <v>487</v>
      </c>
      <c r="C502" s="46" t="s">
        <v>488</v>
      </c>
      <c r="D502" s="47">
        <v>0</v>
      </c>
      <c r="E502" s="47">
        <v>0</v>
      </c>
      <c r="F502" s="47">
        <v>0</v>
      </c>
      <c r="G502" s="47">
        <v>0.15</v>
      </c>
      <c r="H502" s="47">
        <v>0</v>
      </c>
      <c r="I502" s="47">
        <v>0.15</v>
      </c>
      <c r="J502" s="55">
        <f t="shared" si="21"/>
        <v>-0.15</v>
      </c>
      <c r="K502" s="52">
        <f t="shared" si="22"/>
        <v>-0.15</v>
      </c>
      <c r="L502" s="48" t="s">
        <v>58</v>
      </c>
      <c r="M502" s="48" t="str">
        <f t="shared" si="23"/>
        <v>FM91BProfit/(Loss) on inter scheme transfer/sale of investments</v>
      </c>
    </row>
    <row r="503" spans="1:13">
      <c r="A503" s="45" t="s">
        <v>671</v>
      </c>
      <c r="B503" s="46" t="s">
        <v>368</v>
      </c>
      <c r="C503" s="46" t="s">
        <v>369</v>
      </c>
      <c r="D503" s="47">
        <v>0</v>
      </c>
      <c r="E503" s="47">
        <v>0</v>
      </c>
      <c r="F503" s="47">
        <v>0</v>
      </c>
      <c r="G503" s="47">
        <v>10815598.140000001</v>
      </c>
      <c r="H503" s="47">
        <v>0</v>
      </c>
      <c r="I503" s="47">
        <v>10815598.140000001</v>
      </c>
      <c r="J503" s="55">
        <f t="shared" si="21"/>
        <v>-10815598.140000001</v>
      </c>
      <c r="K503" s="52">
        <f t="shared" si="22"/>
        <v>-10815598.140000001</v>
      </c>
      <c r="L503" s="48" t="s">
        <v>56</v>
      </c>
      <c r="M503" s="48" t="str">
        <f t="shared" si="23"/>
        <v>FM91BInterest</v>
      </c>
    </row>
    <row r="504" spans="1:13">
      <c r="A504" s="45" t="s">
        <v>671</v>
      </c>
      <c r="B504" s="46" t="s">
        <v>198</v>
      </c>
      <c r="C504" s="46" t="s">
        <v>378</v>
      </c>
      <c r="D504" s="47">
        <v>0</v>
      </c>
      <c r="E504" s="47">
        <v>0</v>
      </c>
      <c r="F504" s="47">
        <v>29525.919999999998</v>
      </c>
      <c r="G504" s="47">
        <v>0</v>
      </c>
      <c r="H504" s="47">
        <v>29525.919999999998</v>
      </c>
      <c r="I504" s="47">
        <v>0</v>
      </c>
      <c r="J504" s="55">
        <f t="shared" si="21"/>
        <v>29525.919999999998</v>
      </c>
      <c r="K504" s="52">
        <f t="shared" si="22"/>
        <v>29525.919999999998</v>
      </c>
      <c r="L504" s="48" t="s">
        <v>61</v>
      </c>
      <c r="M504" s="48" t="str">
        <f t="shared" si="23"/>
        <v>FM91BManagement Fees</v>
      </c>
    </row>
    <row r="505" spans="1:13">
      <c r="A505" s="45" t="s">
        <v>671</v>
      </c>
      <c r="B505" s="46" t="s">
        <v>203</v>
      </c>
      <c r="C505" s="46" t="s">
        <v>379</v>
      </c>
      <c r="D505" s="47">
        <v>0</v>
      </c>
      <c r="E505" s="47">
        <v>0</v>
      </c>
      <c r="F505" s="47">
        <v>0</v>
      </c>
      <c r="G505" s="47">
        <v>59586.73</v>
      </c>
      <c r="H505" s="47">
        <v>0</v>
      </c>
      <c r="I505" s="47">
        <v>59586.73</v>
      </c>
      <c r="J505" s="55">
        <f t="shared" si="21"/>
        <v>-59586.73</v>
      </c>
      <c r="K505" s="52">
        <f t="shared" si="22"/>
        <v>-59586.73</v>
      </c>
      <c r="L505" s="48" t="s">
        <v>63</v>
      </c>
      <c r="M505" s="48" t="str">
        <f t="shared" si="23"/>
        <v>FM91BTotal Recurring Expenses (including 6.1 and 6.2)</v>
      </c>
    </row>
    <row r="506" spans="1:13">
      <c r="A506" s="45" t="s">
        <v>671</v>
      </c>
      <c r="B506" s="46" t="s">
        <v>455</v>
      </c>
      <c r="C506" s="46" t="s">
        <v>456</v>
      </c>
      <c r="D506" s="47">
        <v>0</v>
      </c>
      <c r="E506" s="47">
        <v>0</v>
      </c>
      <c r="F506" s="47">
        <v>84046.21</v>
      </c>
      <c r="G506" s="47">
        <v>0</v>
      </c>
      <c r="H506" s="47">
        <v>84046.21</v>
      </c>
      <c r="I506" s="47">
        <v>0</v>
      </c>
      <c r="J506" s="55">
        <f t="shared" si="21"/>
        <v>84046.21</v>
      </c>
      <c r="K506" s="52">
        <f t="shared" si="22"/>
        <v>84046.21</v>
      </c>
      <c r="L506" s="48" t="s">
        <v>63</v>
      </c>
      <c r="M506" s="48" t="str">
        <f t="shared" si="23"/>
        <v>FM91BTotal Recurring Expenses (including 6.1 and 6.2)</v>
      </c>
    </row>
    <row r="507" spans="1:13">
      <c r="A507" s="45" t="s">
        <v>671</v>
      </c>
      <c r="B507" s="46" t="s">
        <v>457</v>
      </c>
      <c r="C507" s="46" t="s">
        <v>458</v>
      </c>
      <c r="D507" s="47">
        <v>0</v>
      </c>
      <c r="E507" s="47">
        <v>0</v>
      </c>
      <c r="F507" s="47">
        <v>25715.39</v>
      </c>
      <c r="G507" s="47">
        <v>0</v>
      </c>
      <c r="H507" s="47">
        <v>25715.39</v>
      </c>
      <c r="I507" s="47">
        <v>0</v>
      </c>
      <c r="J507" s="55">
        <f t="shared" si="21"/>
        <v>25715.39</v>
      </c>
      <c r="K507" s="52">
        <f t="shared" si="22"/>
        <v>25715.39</v>
      </c>
      <c r="L507" s="48" t="s">
        <v>63</v>
      </c>
      <c r="M507" s="48" t="str">
        <f t="shared" si="23"/>
        <v>FM91BTotal Recurring Expenses (including 6.1 and 6.2)</v>
      </c>
    </row>
    <row r="508" spans="1:13">
      <c r="A508" s="45" t="s">
        <v>671</v>
      </c>
      <c r="B508" s="46" t="s">
        <v>380</v>
      </c>
      <c r="C508" s="46" t="s">
        <v>381</v>
      </c>
      <c r="D508" s="47">
        <v>0</v>
      </c>
      <c r="E508" s="47">
        <v>0</v>
      </c>
      <c r="F508" s="47">
        <v>3041</v>
      </c>
      <c r="G508" s="47">
        <v>0</v>
      </c>
      <c r="H508" s="47">
        <v>3041</v>
      </c>
      <c r="I508" s="47">
        <v>0</v>
      </c>
      <c r="J508" s="55">
        <f t="shared" si="21"/>
        <v>3041</v>
      </c>
      <c r="K508" s="52">
        <f t="shared" si="22"/>
        <v>3041</v>
      </c>
      <c r="L508" s="48" t="s">
        <v>63</v>
      </c>
      <c r="M508" s="48" t="str">
        <f t="shared" si="23"/>
        <v>FM91BTotal Recurring Expenses (including 6.1 and 6.2)</v>
      </c>
    </row>
    <row r="509" spans="1:13">
      <c r="A509" s="45" t="s">
        <v>671</v>
      </c>
      <c r="B509" s="46" t="s">
        <v>386</v>
      </c>
      <c r="C509" s="46" t="s">
        <v>387</v>
      </c>
      <c r="D509" s="47">
        <v>0</v>
      </c>
      <c r="E509" s="47">
        <v>0</v>
      </c>
      <c r="F509" s="47">
        <v>3495.05</v>
      </c>
      <c r="G509" s="47">
        <v>0</v>
      </c>
      <c r="H509" s="47">
        <v>3495.05</v>
      </c>
      <c r="I509" s="47">
        <v>0</v>
      </c>
      <c r="J509" s="55">
        <f t="shared" si="21"/>
        <v>3495.05</v>
      </c>
      <c r="K509" s="52">
        <f t="shared" si="22"/>
        <v>3495.05</v>
      </c>
      <c r="L509" s="48" t="s">
        <v>63</v>
      </c>
      <c r="M509" s="48" t="str">
        <f t="shared" si="23"/>
        <v>FM91BTotal Recurring Expenses (including 6.1 and 6.2)</v>
      </c>
    </row>
    <row r="510" spans="1:13">
      <c r="A510" s="45" t="s">
        <v>671</v>
      </c>
      <c r="B510" s="46" t="s">
        <v>392</v>
      </c>
      <c r="C510" s="46" t="s">
        <v>393</v>
      </c>
      <c r="D510" s="47">
        <v>0</v>
      </c>
      <c r="E510" s="47">
        <v>0</v>
      </c>
      <c r="F510" s="47">
        <v>22484.69</v>
      </c>
      <c r="G510" s="47">
        <v>0</v>
      </c>
      <c r="H510" s="47">
        <v>22484.69</v>
      </c>
      <c r="I510" s="47">
        <v>0</v>
      </c>
      <c r="J510" s="55">
        <f t="shared" si="21"/>
        <v>22484.69</v>
      </c>
      <c r="K510" s="52">
        <f t="shared" si="22"/>
        <v>22484.69</v>
      </c>
      <c r="L510" s="48" t="s">
        <v>63</v>
      </c>
      <c r="M510" s="48" t="str">
        <f t="shared" si="23"/>
        <v>FM91BTotal Recurring Expenses (including 6.1 and 6.2)</v>
      </c>
    </row>
    <row r="511" spans="1:13">
      <c r="A511" s="45" t="s">
        <v>671</v>
      </c>
      <c r="B511" s="46" t="s">
        <v>406</v>
      </c>
      <c r="C511" s="46" t="s">
        <v>407</v>
      </c>
      <c r="D511" s="47">
        <v>0</v>
      </c>
      <c r="E511" s="47">
        <v>0</v>
      </c>
      <c r="F511" s="47">
        <v>657.69</v>
      </c>
      <c r="G511" s="47">
        <v>0</v>
      </c>
      <c r="H511" s="47">
        <v>657.69</v>
      </c>
      <c r="I511" s="47">
        <v>0</v>
      </c>
      <c r="J511" s="55">
        <f t="shared" si="21"/>
        <v>657.69</v>
      </c>
      <c r="K511" s="52">
        <f t="shared" si="22"/>
        <v>657.69</v>
      </c>
      <c r="L511" s="48" t="s">
        <v>63</v>
      </c>
      <c r="M511" s="48" t="str">
        <f t="shared" si="23"/>
        <v>FM91BTotal Recurring Expenses (including 6.1 and 6.2)</v>
      </c>
    </row>
    <row r="512" spans="1:13">
      <c r="A512" s="45" t="s">
        <v>671</v>
      </c>
      <c r="B512" s="46" t="s">
        <v>694</v>
      </c>
      <c r="C512" s="46" t="s">
        <v>695</v>
      </c>
      <c r="D512" s="47">
        <v>0</v>
      </c>
      <c r="E512" s="47">
        <v>0</v>
      </c>
      <c r="F512" s="47">
        <v>382.38</v>
      </c>
      <c r="G512" s="47">
        <v>0</v>
      </c>
      <c r="H512" s="47">
        <v>382.38</v>
      </c>
      <c r="I512" s="47">
        <v>0</v>
      </c>
      <c r="J512" s="55">
        <f t="shared" si="21"/>
        <v>382.38</v>
      </c>
      <c r="K512" s="52">
        <f t="shared" si="22"/>
        <v>382.38</v>
      </c>
      <c r="L512" s="48" t="s">
        <v>63</v>
      </c>
      <c r="M512" s="48" t="str">
        <f t="shared" si="23"/>
        <v>FM91BTotal Recurring Expenses (including 6.1 and 6.2)</v>
      </c>
    </row>
    <row r="513" spans="1:13">
      <c r="A513" s="45" t="s">
        <v>705</v>
      </c>
      <c r="B513" s="46" t="s">
        <v>429</v>
      </c>
      <c r="C513" s="46" t="s">
        <v>430</v>
      </c>
      <c r="D513" s="47">
        <v>0</v>
      </c>
      <c r="E513" s="47">
        <v>0</v>
      </c>
      <c r="F513" s="47">
        <v>518677759.80000001</v>
      </c>
      <c r="G513" s="47">
        <v>0</v>
      </c>
      <c r="H513" s="47">
        <v>518677759.80000001</v>
      </c>
      <c r="I513" s="47">
        <v>0</v>
      </c>
      <c r="J513" s="55">
        <f t="shared" si="21"/>
        <v>518677759.80000001</v>
      </c>
      <c r="K513" s="52">
        <f t="shared" si="22"/>
        <v>518677759.80000001</v>
      </c>
      <c r="L513" s="48" t="s">
        <v>18</v>
      </c>
      <c r="M513" s="48" t="str">
        <f t="shared" si="23"/>
        <v>FM91ETotal Net Assets at the end of the period</v>
      </c>
    </row>
    <row r="514" spans="1:13">
      <c r="A514" s="45" t="s">
        <v>705</v>
      </c>
      <c r="B514" s="46" t="s">
        <v>433</v>
      </c>
      <c r="C514" s="46" t="s">
        <v>434</v>
      </c>
      <c r="D514" s="47">
        <v>0</v>
      </c>
      <c r="E514" s="47">
        <v>0</v>
      </c>
      <c r="F514" s="47">
        <v>8.69</v>
      </c>
      <c r="G514" s="47">
        <v>10.02</v>
      </c>
      <c r="H514" s="47">
        <v>0</v>
      </c>
      <c r="I514" s="47">
        <v>1.33</v>
      </c>
      <c r="J514" s="55">
        <f t="shared" si="21"/>
        <v>-1.33</v>
      </c>
      <c r="K514" s="52">
        <f t="shared" si="22"/>
        <v>-1.33</v>
      </c>
      <c r="L514" s="48" t="s">
        <v>18</v>
      </c>
      <c r="M514" s="48" t="str">
        <f t="shared" si="23"/>
        <v>FM91ETotal Net Assets at the end of the period</v>
      </c>
    </row>
    <row r="515" spans="1:13">
      <c r="A515" s="45" t="s">
        <v>705</v>
      </c>
      <c r="B515" s="46" t="s">
        <v>437</v>
      </c>
      <c r="C515" s="46" t="s">
        <v>438</v>
      </c>
      <c r="D515" s="47">
        <v>0</v>
      </c>
      <c r="E515" s="47">
        <v>0</v>
      </c>
      <c r="F515" s="47">
        <v>14298979.77</v>
      </c>
      <c r="G515" s="47">
        <v>14298979.77</v>
      </c>
      <c r="H515" s="47">
        <v>0</v>
      </c>
      <c r="I515" s="47">
        <v>0</v>
      </c>
      <c r="J515" s="55">
        <f t="shared" ref="J515:J578" si="24">+F515-G515</f>
        <v>0</v>
      </c>
      <c r="K515" s="52">
        <f t="shared" ref="K515:K578" si="25">H515-I515</f>
        <v>0</v>
      </c>
      <c r="L515" s="48" t="s">
        <v>18</v>
      </c>
      <c r="M515" s="48" t="str">
        <f t="shared" ref="M515:M578" si="26">A515&amp;L515</f>
        <v>FM91ETotal Net Assets at the end of the period</v>
      </c>
    </row>
    <row r="516" spans="1:13">
      <c r="A516" s="45" t="s">
        <v>705</v>
      </c>
      <c r="B516" s="46" t="s">
        <v>292</v>
      </c>
      <c r="C516" s="46" t="s">
        <v>293</v>
      </c>
      <c r="D516" s="47">
        <v>0</v>
      </c>
      <c r="E516" s="47">
        <v>0</v>
      </c>
      <c r="F516" s="47">
        <v>537714695.14999998</v>
      </c>
      <c r="G516" s="47">
        <v>532976739.56999999</v>
      </c>
      <c r="H516" s="47">
        <v>4737955.58</v>
      </c>
      <c r="I516" s="47">
        <v>0</v>
      </c>
      <c r="J516" s="55">
        <f t="shared" si="24"/>
        <v>4737955.5799999833</v>
      </c>
      <c r="K516" s="52">
        <f t="shared" si="25"/>
        <v>4737955.58</v>
      </c>
      <c r="L516" s="48" t="s">
        <v>18</v>
      </c>
      <c r="M516" s="48" t="str">
        <f t="shared" si="26"/>
        <v>FM91ETotal Net Assets at the end of the period</v>
      </c>
    </row>
    <row r="517" spans="1:13">
      <c r="A517" s="45" t="s">
        <v>705</v>
      </c>
      <c r="B517" s="46" t="s">
        <v>300</v>
      </c>
      <c r="C517" s="46" t="s">
        <v>301</v>
      </c>
      <c r="D517" s="47">
        <v>0</v>
      </c>
      <c r="E517" s="47">
        <v>0</v>
      </c>
      <c r="F517" s="47">
        <v>449985000</v>
      </c>
      <c r="G517" s="47">
        <v>449985000</v>
      </c>
      <c r="H517" s="47">
        <v>0</v>
      </c>
      <c r="I517" s="47">
        <v>0</v>
      </c>
      <c r="J517" s="55">
        <f t="shared" si="24"/>
        <v>0</v>
      </c>
      <c r="K517" s="52">
        <f t="shared" si="25"/>
        <v>0</v>
      </c>
      <c r="L517" s="48" t="s">
        <v>18</v>
      </c>
      <c r="M517" s="48" t="str">
        <f t="shared" si="26"/>
        <v>FM91ETotal Net Assets at the end of the period</v>
      </c>
    </row>
    <row r="518" spans="1:13">
      <c r="A518" s="45" t="s">
        <v>705</v>
      </c>
      <c r="B518" s="46" t="s">
        <v>160</v>
      </c>
      <c r="C518" s="46" t="s">
        <v>308</v>
      </c>
      <c r="D518" s="47">
        <v>0</v>
      </c>
      <c r="E518" s="47">
        <v>0</v>
      </c>
      <c r="F518" s="47">
        <v>450075500</v>
      </c>
      <c r="G518" s="47">
        <v>449985000</v>
      </c>
      <c r="H518" s="47">
        <v>90500</v>
      </c>
      <c r="I518" s="47">
        <v>0</v>
      </c>
      <c r="J518" s="55">
        <f t="shared" si="24"/>
        <v>90500</v>
      </c>
      <c r="K518" s="52">
        <f t="shared" si="25"/>
        <v>90500</v>
      </c>
      <c r="L518" s="48" t="s">
        <v>18</v>
      </c>
      <c r="M518" s="48" t="str">
        <f t="shared" si="26"/>
        <v>FM91ETotal Net Assets at the end of the period</v>
      </c>
    </row>
    <row r="519" spans="1:13">
      <c r="A519" s="45" t="s">
        <v>705</v>
      </c>
      <c r="B519" s="46" t="s">
        <v>439</v>
      </c>
      <c r="C519" s="46" t="s">
        <v>440</v>
      </c>
      <c r="D519" s="47">
        <v>0</v>
      </c>
      <c r="E519" s="47">
        <v>0</v>
      </c>
      <c r="F519" s="47">
        <v>2645.38</v>
      </c>
      <c r="G519" s="47">
        <v>2645.38</v>
      </c>
      <c r="H519" s="47">
        <v>0</v>
      </c>
      <c r="I519" s="47">
        <v>0</v>
      </c>
      <c r="J519" s="55">
        <f t="shared" si="24"/>
        <v>0</v>
      </c>
      <c r="K519" s="52">
        <f t="shared" si="25"/>
        <v>0</v>
      </c>
      <c r="L519" s="48" t="s">
        <v>18</v>
      </c>
      <c r="M519" s="48" t="str">
        <f t="shared" si="26"/>
        <v>FM91ETotal Net Assets at the end of the period</v>
      </c>
    </row>
    <row r="520" spans="1:13">
      <c r="A520" s="45" t="s">
        <v>705</v>
      </c>
      <c r="B520" s="46" t="s">
        <v>441</v>
      </c>
      <c r="C520" s="46" t="s">
        <v>442</v>
      </c>
      <c r="D520" s="47">
        <v>0</v>
      </c>
      <c r="E520" s="47">
        <v>0</v>
      </c>
      <c r="F520" s="47">
        <v>996141.73</v>
      </c>
      <c r="G520" s="47">
        <v>0</v>
      </c>
      <c r="H520" s="47">
        <v>996141.73</v>
      </c>
      <c r="I520" s="47">
        <v>0</v>
      </c>
      <c r="J520" s="55">
        <f t="shared" si="24"/>
        <v>996141.73</v>
      </c>
      <c r="K520" s="52">
        <f t="shared" si="25"/>
        <v>996141.73</v>
      </c>
      <c r="L520" s="48" t="s">
        <v>18</v>
      </c>
      <c r="M520" s="48" t="str">
        <f t="shared" si="26"/>
        <v>FM91ETotal Net Assets at the end of the period</v>
      </c>
    </row>
    <row r="521" spans="1:13">
      <c r="A521" s="45" t="s">
        <v>705</v>
      </c>
      <c r="B521" s="46" t="s">
        <v>167</v>
      </c>
      <c r="C521" s="46" t="s">
        <v>424</v>
      </c>
      <c r="D521" s="47">
        <v>0</v>
      </c>
      <c r="E521" s="47">
        <v>0</v>
      </c>
      <c r="F521" s="47">
        <v>518677759.80000001</v>
      </c>
      <c r="G521" s="47">
        <v>518677759.80000001</v>
      </c>
      <c r="H521" s="47">
        <v>0</v>
      </c>
      <c r="I521" s="47">
        <v>0</v>
      </c>
      <c r="J521" s="55">
        <f t="shared" si="24"/>
        <v>0</v>
      </c>
      <c r="K521" s="52">
        <f t="shared" si="25"/>
        <v>0</v>
      </c>
      <c r="L521" s="48" t="s">
        <v>18</v>
      </c>
      <c r="M521" s="48" t="str">
        <f t="shared" si="26"/>
        <v>FM91ETotal Net Assets at the end of the period</v>
      </c>
    </row>
    <row r="522" spans="1:13">
      <c r="A522" s="45" t="s">
        <v>705</v>
      </c>
      <c r="B522" s="46" t="s">
        <v>332</v>
      </c>
      <c r="C522" s="46" t="s">
        <v>333</v>
      </c>
      <c r="D522" s="47">
        <v>0</v>
      </c>
      <c r="E522" s="47">
        <v>0</v>
      </c>
      <c r="F522" s="47">
        <v>0</v>
      </c>
      <c r="G522" s="47">
        <v>1600</v>
      </c>
      <c r="H522" s="47">
        <v>0</v>
      </c>
      <c r="I522" s="47">
        <v>1600</v>
      </c>
      <c r="J522" s="55">
        <f t="shared" si="24"/>
        <v>-1600</v>
      </c>
      <c r="K522" s="52">
        <f t="shared" si="25"/>
        <v>-1600</v>
      </c>
      <c r="L522" s="48" t="s">
        <v>18</v>
      </c>
      <c r="M522" s="48" t="str">
        <f t="shared" si="26"/>
        <v>FM91ETotal Net Assets at the end of the period</v>
      </c>
    </row>
    <row r="523" spans="1:13">
      <c r="A523" s="45" t="s">
        <v>705</v>
      </c>
      <c r="B523" s="46" t="s">
        <v>169</v>
      </c>
      <c r="C523" s="46" t="s">
        <v>336</v>
      </c>
      <c r="D523" s="47">
        <v>0</v>
      </c>
      <c r="E523" s="47">
        <v>0</v>
      </c>
      <c r="F523" s="47">
        <v>1600</v>
      </c>
      <c r="G523" s="47">
        <v>15995.55</v>
      </c>
      <c r="H523" s="47">
        <v>0</v>
      </c>
      <c r="I523" s="47">
        <v>14395.55</v>
      </c>
      <c r="J523" s="55">
        <f t="shared" si="24"/>
        <v>-14395.55</v>
      </c>
      <c r="K523" s="52">
        <f t="shared" si="25"/>
        <v>-14395.55</v>
      </c>
      <c r="L523" s="48" t="s">
        <v>18</v>
      </c>
      <c r="M523" s="48" t="str">
        <f t="shared" si="26"/>
        <v>FM91ETotal Net Assets at the end of the period</v>
      </c>
    </row>
    <row r="524" spans="1:13">
      <c r="A524" s="45" t="s">
        <v>705</v>
      </c>
      <c r="B524" s="46" t="s">
        <v>172</v>
      </c>
      <c r="C524" s="46" t="s">
        <v>339</v>
      </c>
      <c r="D524" s="47">
        <v>0</v>
      </c>
      <c r="E524" s="47">
        <v>0</v>
      </c>
      <c r="F524" s="47">
        <v>5944.97</v>
      </c>
      <c r="G524" s="47">
        <v>5025.3</v>
      </c>
      <c r="H524" s="47">
        <v>919.67</v>
      </c>
      <c r="I524" s="47">
        <v>0</v>
      </c>
      <c r="J524" s="55">
        <f t="shared" si="24"/>
        <v>919.67000000000007</v>
      </c>
      <c r="K524" s="52">
        <f t="shared" si="25"/>
        <v>919.67</v>
      </c>
      <c r="L524" s="48" t="s">
        <v>18</v>
      </c>
      <c r="M524" s="48" t="str">
        <f t="shared" si="26"/>
        <v>FM91ETotal Net Assets at the end of the period</v>
      </c>
    </row>
    <row r="525" spans="1:13">
      <c r="A525" s="45" t="s">
        <v>705</v>
      </c>
      <c r="B525" s="46" t="s">
        <v>183</v>
      </c>
      <c r="C525" s="46" t="s">
        <v>342</v>
      </c>
      <c r="D525" s="47">
        <v>0</v>
      </c>
      <c r="E525" s="47">
        <v>0</v>
      </c>
      <c r="F525" s="47">
        <v>73428070</v>
      </c>
      <c r="G525" s="47">
        <v>73428070</v>
      </c>
      <c r="H525" s="47">
        <v>0</v>
      </c>
      <c r="I525" s="47">
        <v>0</v>
      </c>
      <c r="J525" s="55">
        <f t="shared" si="24"/>
        <v>0</v>
      </c>
      <c r="K525" s="52">
        <f t="shared" si="25"/>
        <v>0</v>
      </c>
      <c r="L525" s="48" t="s">
        <v>18</v>
      </c>
      <c r="M525" s="48" t="str">
        <f t="shared" si="26"/>
        <v>FM91ETotal Net Assets at the end of the period</v>
      </c>
    </row>
    <row r="526" spans="1:13">
      <c r="A526" s="45" t="s">
        <v>705</v>
      </c>
      <c r="B526" s="46" t="s">
        <v>344</v>
      </c>
      <c r="C526" s="46" t="s">
        <v>345</v>
      </c>
      <c r="D526" s="47">
        <v>0</v>
      </c>
      <c r="E526" s="47">
        <v>0</v>
      </c>
      <c r="F526" s="47">
        <v>0</v>
      </c>
      <c r="G526" s="47">
        <v>229460050</v>
      </c>
      <c r="H526" s="47">
        <v>0</v>
      </c>
      <c r="I526" s="47">
        <v>229460050</v>
      </c>
      <c r="J526" s="55">
        <f t="shared" si="24"/>
        <v>-229460050</v>
      </c>
      <c r="K526" s="52">
        <f t="shared" si="25"/>
        <v>-229460050</v>
      </c>
      <c r="L526" s="48" t="s">
        <v>15</v>
      </c>
      <c r="M526" s="48" t="str">
        <f t="shared" si="26"/>
        <v>FM91EUnit Capital at the end of the period</v>
      </c>
    </row>
    <row r="527" spans="1:13">
      <c r="A527" s="45" t="s">
        <v>705</v>
      </c>
      <c r="B527" s="46" t="s">
        <v>346</v>
      </c>
      <c r="C527" s="46" t="s">
        <v>347</v>
      </c>
      <c r="D527" s="47">
        <v>0</v>
      </c>
      <c r="E527" s="47">
        <v>0</v>
      </c>
      <c r="F527" s="47">
        <v>0</v>
      </c>
      <c r="G527" s="47">
        <v>294043520</v>
      </c>
      <c r="H527" s="47">
        <v>0</v>
      </c>
      <c r="I527" s="47">
        <v>294043520</v>
      </c>
      <c r="J527" s="55">
        <f t="shared" si="24"/>
        <v>-294043520</v>
      </c>
      <c r="K527" s="52">
        <f t="shared" si="25"/>
        <v>-294043520</v>
      </c>
      <c r="L527" s="48" t="s">
        <v>15</v>
      </c>
      <c r="M527" s="48" t="str">
        <f t="shared" si="26"/>
        <v>FM91EUnit Capital at the end of the period</v>
      </c>
    </row>
    <row r="528" spans="1:13">
      <c r="A528" s="45" t="s">
        <v>705</v>
      </c>
      <c r="B528" s="46" t="s">
        <v>445</v>
      </c>
      <c r="C528" s="46" t="s">
        <v>446</v>
      </c>
      <c r="D528" s="47">
        <v>0</v>
      </c>
      <c r="E528" s="47">
        <v>0</v>
      </c>
      <c r="F528" s="47">
        <v>10.02</v>
      </c>
      <c r="G528" s="47">
        <v>8.69</v>
      </c>
      <c r="H528" s="47">
        <v>1.33</v>
      </c>
      <c r="I528" s="47">
        <v>0</v>
      </c>
      <c r="J528" s="55">
        <f t="shared" si="24"/>
        <v>1.33</v>
      </c>
      <c r="K528" s="52">
        <f t="shared" si="25"/>
        <v>1.33</v>
      </c>
      <c r="L528" s="48" t="s">
        <v>141</v>
      </c>
      <c r="M528" s="48" t="str">
        <f t="shared" si="26"/>
        <v>FM91EDummy</v>
      </c>
    </row>
    <row r="529" spans="1:13">
      <c r="A529" s="45" t="s">
        <v>705</v>
      </c>
      <c r="B529" s="46" t="s">
        <v>363</v>
      </c>
      <c r="C529" s="46" t="s">
        <v>364</v>
      </c>
      <c r="D529" s="47">
        <v>0</v>
      </c>
      <c r="E529" s="47">
        <v>0</v>
      </c>
      <c r="F529" s="47">
        <v>0</v>
      </c>
      <c r="G529" s="47">
        <v>2645.38</v>
      </c>
      <c r="H529" s="47">
        <v>0</v>
      </c>
      <c r="I529" s="47">
        <v>2645.38</v>
      </c>
      <c r="J529" s="55">
        <f t="shared" si="24"/>
        <v>-2645.38</v>
      </c>
      <c r="K529" s="52">
        <f t="shared" si="25"/>
        <v>-2645.38</v>
      </c>
      <c r="L529" s="48" t="s">
        <v>56</v>
      </c>
      <c r="M529" s="48" t="str">
        <f t="shared" si="26"/>
        <v>FM91EInterest</v>
      </c>
    </row>
    <row r="530" spans="1:13">
      <c r="A530" s="45" t="s">
        <v>705</v>
      </c>
      <c r="B530" s="46" t="s">
        <v>368</v>
      </c>
      <c r="C530" s="46" t="s">
        <v>369</v>
      </c>
      <c r="D530" s="47">
        <v>0</v>
      </c>
      <c r="E530" s="47">
        <v>0</v>
      </c>
      <c r="F530" s="47">
        <v>0</v>
      </c>
      <c r="G530" s="47">
        <v>996141.73</v>
      </c>
      <c r="H530" s="47">
        <v>0</v>
      </c>
      <c r="I530" s="47">
        <v>996141.73</v>
      </c>
      <c r="J530" s="55">
        <f t="shared" si="24"/>
        <v>-996141.73</v>
      </c>
      <c r="K530" s="52">
        <f t="shared" si="25"/>
        <v>-996141.73</v>
      </c>
      <c r="L530" s="48" t="s">
        <v>56</v>
      </c>
      <c r="M530" s="48" t="str">
        <f t="shared" si="26"/>
        <v>FM91EInterest</v>
      </c>
    </row>
    <row r="531" spans="1:13">
      <c r="A531" s="45" t="s">
        <v>705</v>
      </c>
      <c r="B531" s="46" t="s">
        <v>198</v>
      </c>
      <c r="C531" s="46" t="s">
        <v>378</v>
      </c>
      <c r="D531" s="47">
        <v>0</v>
      </c>
      <c r="E531" s="47">
        <v>0</v>
      </c>
      <c r="F531" s="47">
        <v>4450.97</v>
      </c>
      <c r="G531" s="47">
        <v>0</v>
      </c>
      <c r="H531" s="47">
        <v>4450.97</v>
      </c>
      <c r="I531" s="47">
        <v>0</v>
      </c>
      <c r="J531" s="55">
        <f t="shared" si="24"/>
        <v>4450.97</v>
      </c>
      <c r="K531" s="52">
        <f t="shared" si="25"/>
        <v>4450.97</v>
      </c>
      <c r="L531" s="48" t="s">
        <v>61</v>
      </c>
      <c r="M531" s="48" t="str">
        <f t="shared" si="26"/>
        <v>FM91EManagement Fees</v>
      </c>
    </row>
    <row r="532" spans="1:13">
      <c r="A532" s="45" t="s">
        <v>705</v>
      </c>
      <c r="B532" s="46" t="s">
        <v>451</v>
      </c>
      <c r="C532" s="46" t="s">
        <v>452</v>
      </c>
      <c r="D532" s="47">
        <v>0</v>
      </c>
      <c r="E532" s="47">
        <v>0</v>
      </c>
      <c r="F532" s="47">
        <v>4405.33</v>
      </c>
      <c r="G532" s="47">
        <v>0</v>
      </c>
      <c r="H532" s="47">
        <v>4405.33</v>
      </c>
      <c r="I532" s="47">
        <v>0</v>
      </c>
      <c r="J532" s="55">
        <f t="shared" si="24"/>
        <v>4405.33</v>
      </c>
      <c r="K532" s="52">
        <f t="shared" si="25"/>
        <v>4405.33</v>
      </c>
      <c r="L532" s="48" t="s">
        <v>61</v>
      </c>
      <c r="M532" s="48" t="str">
        <f t="shared" si="26"/>
        <v>FM91EManagement Fees</v>
      </c>
    </row>
    <row r="533" spans="1:13">
      <c r="A533" s="45" t="s">
        <v>705</v>
      </c>
      <c r="B533" s="46" t="s">
        <v>453</v>
      </c>
      <c r="C533" s="46" t="s">
        <v>454</v>
      </c>
      <c r="D533" s="47">
        <v>0</v>
      </c>
      <c r="E533" s="47">
        <v>0</v>
      </c>
      <c r="F533" s="47">
        <v>5645.25</v>
      </c>
      <c r="G533" s="47">
        <v>0</v>
      </c>
      <c r="H533" s="47">
        <v>5645.25</v>
      </c>
      <c r="I533" s="47">
        <v>0</v>
      </c>
      <c r="J533" s="55">
        <f t="shared" si="24"/>
        <v>5645.25</v>
      </c>
      <c r="K533" s="52">
        <f t="shared" si="25"/>
        <v>5645.25</v>
      </c>
      <c r="L533" s="48" t="s">
        <v>61</v>
      </c>
      <c r="M533" s="48" t="str">
        <f t="shared" si="26"/>
        <v>FM91EManagement Fees</v>
      </c>
    </row>
    <row r="534" spans="1:13">
      <c r="A534" s="45" t="s">
        <v>705</v>
      </c>
      <c r="B534" s="46" t="s">
        <v>203</v>
      </c>
      <c r="C534" s="46" t="s">
        <v>379</v>
      </c>
      <c r="D534" s="47">
        <v>0</v>
      </c>
      <c r="E534" s="47">
        <v>0</v>
      </c>
      <c r="F534" s="47">
        <v>0</v>
      </c>
      <c r="G534" s="47">
        <v>5944.97</v>
      </c>
      <c r="H534" s="47">
        <v>0</v>
      </c>
      <c r="I534" s="47">
        <v>5944.97</v>
      </c>
      <c r="J534" s="55">
        <f t="shared" si="24"/>
        <v>-5944.97</v>
      </c>
      <c r="K534" s="52">
        <f t="shared" si="25"/>
        <v>-5944.97</v>
      </c>
      <c r="L534" s="48" t="s">
        <v>63</v>
      </c>
      <c r="M534" s="48" t="str">
        <f t="shared" si="26"/>
        <v>FM91ETotal Recurring Expenses (including 6.1 and 6.2)</v>
      </c>
    </row>
    <row r="535" spans="1:13">
      <c r="A535" s="45" t="s">
        <v>705</v>
      </c>
      <c r="B535" s="46" t="s">
        <v>455</v>
      </c>
      <c r="C535" s="46" t="s">
        <v>456</v>
      </c>
      <c r="D535" s="47">
        <v>0</v>
      </c>
      <c r="E535" s="47">
        <v>0</v>
      </c>
      <c r="F535" s="47">
        <v>2202.67</v>
      </c>
      <c r="G535" s="47">
        <v>0</v>
      </c>
      <c r="H535" s="47">
        <v>2202.67</v>
      </c>
      <c r="I535" s="47">
        <v>0</v>
      </c>
      <c r="J535" s="55">
        <f t="shared" si="24"/>
        <v>2202.67</v>
      </c>
      <c r="K535" s="52">
        <f t="shared" si="25"/>
        <v>2202.67</v>
      </c>
      <c r="L535" s="48" t="s">
        <v>63</v>
      </c>
      <c r="M535" s="48" t="str">
        <f t="shared" si="26"/>
        <v>FM91ETotal Recurring Expenses (including 6.1 and 6.2)</v>
      </c>
    </row>
    <row r="536" spans="1:13">
      <c r="A536" s="45" t="s">
        <v>705</v>
      </c>
      <c r="B536" s="46" t="s">
        <v>457</v>
      </c>
      <c r="C536" s="46" t="s">
        <v>458</v>
      </c>
      <c r="D536" s="47">
        <v>0</v>
      </c>
      <c r="E536" s="47">
        <v>0</v>
      </c>
      <c r="F536" s="47">
        <v>2822.63</v>
      </c>
      <c r="G536" s="47">
        <v>0</v>
      </c>
      <c r="H536" s="47">
        <v>2822.63</v>
      </c>
      <c r="I536" s="47">
        <v>0</v>
      </c>
      <c r="J536" s="55">
        <f t="shared" si="24"/>
        <v>2822.63</v>
      </c>
      <c r="K536" s="52">
        <f t="shared" si="25"/>
        <v>2822.63</v>
      </c>
      <c r="L536" s="48" t="s">
        <v>63</v>
      </c>
      <c r="M536" s="48" t="str">
        <f t="shared" si="26"/>
        <v>FM91ETotal Recurring Expenses (including 6.1 and 6.2)</v>
      </c>
    </row>
    <row r="537" spans="1:13">
      <c r="A537" s="45" t="s">
        <v>705</v>
      </c>
      <c r="B537" s="46" t="s">
        <v>380</v>
      </c>
      <c r="C537" s="46" t="s">
        <v>381</v>
      </c>
      <c r="D537" s="47">
        <v>0</v>
      </c>
      <c r="E537" s="47">
        <v>0</v>
      </c>
      <c r="F537" s="47">
        <v>1494</v>
      </c>
      <c r="G537" s="47">
        <v>0</v>
      </c>
      <c r="H537" s="47">
        <v>1494</v>
      </c>
      <c r="I537" s="47">
        <v>0</v>
      </c>
      <c r="J537" s="55">
        <f t="shared" si="24"/>
        <v>1494</v>
      </c>
      <c r="K537" s="52">
        <f t="shared" si="25"/>
        <v>1494</v>
      </c>
      <c r="L537" s="48" t="s">
        <v>63</v>
      </c>
      <c r="M537" s="48" t="str">
        <f t="shared" si="26"/>
        <v>FM91ETotal Recurring Expenses (including 6.1 and 6.2)</v>
      </c>
    </row>
    <row r="538" spans="1:13">
      <c r="A538" s="45" t="s">
        <v>272</v>
      </c>
      <c r="B538" s="46" t="s">
        <v>429</v>
      </c>
      <c r="C538" s="46" t="s">
        <v>430</v>
      </c>
      <c r="D538" s="47">
        <v>0</v>
      </c>
      <c r="E538" s="47">
        <v>0</v>
      </c>
      <c r="F538" s="47">
        <v>332568239.04000002</v>
      </c>
      <c r="G538" s="47">
        <v>332568239.04000002</v>
      </c>
      <c r="H538" s="47">
        <v>0</v>
      </c>
      <c r="I538" s="47">
        <v>0</v>
      </c>
      <c r="J538" s="55">
        <f t="shared" si="24"/>
        <v>0</v>
      </c>
      <c r="K538" s="52">
        <f t="shared" si="25"/>
        <v>0</v>
      </c>
      <c r="L538" s="48" t="s">
        <v>18</v>
      </c>
      <c r="M538" s="48" t="str">
        <f t="shared" si="26"/>
        <v>FMP15MTotal Net Assets at the end of the period</v>
      </c>
    </row>
    <row r="539" spans="1:13">
      <c r="A539" s="45" t="s">
        <v>272</v>
      </c>
      <c r="B539" s="46" t="s">
        <v>431</v>
      </c>
      <c r="C539" s="46" t="s">
        <v>432</v>
      </c>
      <c r="D539" s="47">
        <v>212992466.58000001</v>
      </c>
      <c r="E539" s="47">
        <v>0</v>
      </c>
      <c r="F539" s="47">
        <v>326430905.48000002</v>
      </c>
      <c r="G539" s="47">
        <v>216564095.81999999</v>
      </c>
      <c r="H539" s="47">
        <v>322859276.24000001</v>
      </c>
      <c r="I539" s="47">
        <v>0</v>
      </c>
      <c r="J539" s="55">
        <f t="shared" si="24"/>
        <v>109866809.66000003</v>
      </c>
      <c r="K539" s="52">
        <f t="shared" si="25"/>
        <v>322859276.24000001</v>
      </c>
      <c r="L539" s="48" t="s">
        <v>18</v>
      </c>
      <c r="M539" s="48" t="str">
        <f t="shared" si="26"/>
        <v>FMP15MTotal Net Assets at the end of the period</v>
      </c>
    </row>
    <row r="540" spans="1:13">
      <c r="A540" s="45" t="s">
        <v>272</v>
      </c>
      <c r="B540" s="46" t="s">
        <v>467</v>
      </c>
      <c r="C540" s="46" t="s">
        <v>468</v>
      </c>
      <c r="D540" s="47">
        <v>172143600</v>
      </c>
      <c r="E540" s="47">
        <v>0</v>
      </c>
      <c r="F540" s="47">
        <v>0</v>
      </c>
      <c r="G540" s="47">
        <v>0</v>
      </c>
      <c r="H540" s="47">
        <v>172143600</v>
      </c>
      <c r="I540" s="47">
        <v>0</v>
      </c>
      <c r="J540" s="55">
        <f t="shared" si="24"/>
        <v>0</v>
      </c>
      <c r="K540" s="52">
        <f t="shared" si="25"/>
        <v>172143600</v>
      </c>
      <c r="L540" s="48" t="s">
        <v>18</v>
      </c>
      <c r="M540" s="48" t="str">
        <f t="shared" si="26"/>
        <v>FMP15MTotal Net Assets at the end of the period</v>
      </c>
    </row>
    <row r="541" spans="1:13">
      <c r="A541" s="45" t="s">
        <v>272</v>
      </c>
      <c r="B541" s="46" t="s">
        <v>469</v>
      </c>
      <c r="C541" s="46" t="s">
        <v>470</v>
      </c>
      <c r="D541" s="47">
        <v>52407400</v>
      </c>
      <c r="E541" s="47">
        <v>0</v>
      </c>
      <c r="F541" s="47">
        <v>1905131.24</v>
      </c>
      <c r="G541" s="47">
        <v>54312531.240000002</v>
      </c>
      <c r="H541" s="47">
        <v>0</v>
      </c>
      <c r="I541" s="47">
        <v>0</v>
      </c>
      <c r="J541" s="55">
        <f t="shared" si="24"/>
        <v>-52407400</v>
      </c>
      <c r="K541" s="52">
        <f t="shared" si="25"/>
        <v>0</v>
      </c>
      <c r="L541" s="48" t="s">
        <v>18</v>
      </c>
      <c r="M541" s="48" t="str">
        <f t="shared" si="26"/>
        <v>FMP15MTotal Net Assets at the end of the period</v>
      </c>
    </row>
    <row r="542" spans="1:13">
      <c r="A542" s="45" t="s">
        <v>272</v>
      </c>
      <c r="B542" s="46" t="s">
        <v>433</v>
      </c>
      <c r="C542" s="46" t="s">
        <v>434</v>
      </c>
      <c r="D542" s="47">
        <v>0</v>
      </c>
      <c r="E542" s="47">
        <v>0</v>
      </c>
      <c r="F542" s="47">
        <v>21522373.640000001</v>
      </c>
      <c r="G542" s="47">
        <v>21522373.640000001</v>
      </c>
      <c r="H542" s="47">
        <v>0</v>
      </c>
      <c r="I542" s="47">
        <v>0</v>
      </c>
      <c r="J542" s="55">
        <f t="shared" si="24"/>
        <v>0</v>
      </c>
      <c r="K542" s="52">
        <f t="shared" si="25"/>
        <v>0</v>
      </c>
      <c r="L542" s="48" t="s">
        <v>18</v>
      </c>
      <c r="M542" s="48" t="str">
        <f t="shared" si="26"/>
        <v>FMP15MTotal Net Assets at the end of the period</v>
      </c>
    </row>
    <row r="543" spans="1:13">
      <c r="A543" s="45" t="s">
        <v>272</v>
      </c>
      <c r="B543" s="46" t="s">
        <v>435</v>
      </c>
      <c r="C543" s="46" t="s">
        <v>436</v>
      </c>
      <c r="D543" s="47">
        <v>0</v>
      </c>
      <c r="E543" s="47">
        <v>953637.26</v>
      </c>
      <c r="F543" s="47">
        <v>146542670</v>
      </c>
      <c r="G543" s="47">
        <v>145781228.88999999</v>
      </c>
      <c r="H543" s="47">
        <v>0</v>
      </c>
      <c r="I543" s="47">
        <v>192196.15</v>
      </c>
      <c r="J543" s="55">
        <f t="shared" si="24"/>
        <v>761441.11000001431</v>
      </c>
      <c r="K543" s="52">
        <f t="shared" si="25"/>
        <v>-192196.15</v>
      </c>
      <c r="L543" s="48" t="s">
        <v>18</v>
      </c>
      <c r="M543" s="48" t="str">
        <f t="shared" si="26"/>
        <v>FMP15MTotal Net Assets at the end of the period</v>
      </c>
    </row>
    <row r="544" spans="1:13">
      <c r="A544" s="45" t="s">
        <v>272</v>
      </c>
      <c r="B544" s="46" t="s">
        <v>471</v>
      </c>
      <c r="C544" s="46" t="s">
        <v>472</v>
      </c>
      <c r="D544" s="47">
        <v>0</v>
      </c>
      <c r="E544" s="47">
        <v>1869966</v>
      </c>
      <c r="F544" s="47">
        <v>464287902</v>
      </c>
      <c r="G544" s="47">
        <v>464823625.80000001</v>
      </c>
      <c r="H544" s="47">
        <v>0</v>
      </c>
      <c r="I544" s="47">
        <v>2405689.7999999998</v>
      </c>
      <c r="J544" s="55">
        <f t="shared" si="24"/>
        <v>-535723.80000001192</v>
      </c>
      <c r="K544" s="52">
        <f t="shared" si="25"/>
        <v>-2405689.7999999998</v>
      </c>
      <c r="L544" s="48" t="s">
        <v>18</v>
      </c>
      <c r="M544" s="48" t="str">
        <f t="shared" si="26"/>
        <v>FMP15MTotal Net Assets at the end of the period</v>
      </c>
    </row>
    <row r="545" spans="1:13">
      <c r="A545" s="45" t="s">
        <v>272</v>
      </c>
      <c r="B545" s="46" t="s">
        <v>473</v>
      </c>
      <c r="C545" s="46" t="s">
        <v>474</v>
      </c>
      <c r="D545" s="47">
        <v>0</v>
      </c>
      <c r="E545" s="47">
        <v>51858.43</v>
      </c>
      <c r="F545" s="47">
        <v>1068405.2</v>
      </c>
      <c r="G545" s="47">
        <v>1016546.77</v>
      </c>
      <c r="H545" s="47">
        <v>0</v>
      </c>
      <c r="I545" s="47">
        <v>0</v>
      </c>
      <c r="J545" s="55">
        <f t="shared" si="24"/>
        <v>51858.429999999935</v>
      </c>
      <c r="K545" s="52">
        <f t="shared" si="25"/>
        <v>0</v>
      </c>
      <c r="L545" s="48" t="s">
        <v>18</v>
      </c>
      <c r="M545" s="48" t="str">
        <f t="shared" si="26"/>
        <v>FMP15MTotal Net Assets at the end of the period</v>
      </c>
    </row>
    <row r="546" spans="1:13">
      <c r="A546" s="45" t="s">
        <v>272</v>
      </c>
      <c r="B546" s="46" t="s">
        <v>437</v>
      </c>
      <c r="C546" s="46" t="s">
        <v>438</v>
      </c>
      <c r="D546" s="47">
        <v>40683040.950000003</v>
      </c>
      <c r="E546" s="47">
        <v>0</v>
      </c>
      <c r="F546" s="47">
        <v>1482536475.1700001</v>
      </c>
      <c r="G546" s="47">
        <v>1523219516.1199999</v>
      </c>
      <c r="H546" s="47">
        <v>0</v>
      </c>
      <c r="I546" s="47">
        <v>0</v>
      </c>
      <c r="J546" s="55">
        <f t="shared" si="24"/>
        <v>-40683040.949999809</v>
      </c>
      <c r="K546" s="52">
        <f t="shared" si="25"/>
        <v>0</v>
      </c>
      <c r="L546" s="48" t="s">
        <v>18</v>
      </c>
      <c r="M546" s="48" t="str">
        <f t="shared" si="26"/>
        <v>FMP15MTotal Net Assets at the end of the period</v>
      </c>
    </row>
    <row r="547" spans="1:13">
      <c r="A547" s="45" t="s">
        <v>272</v>
      </c>
      <c r="B547" s="46" t="s">
        <v>412</v>
      </c>
      <c r="C547" s="46" t="s">
        <v>413</v>
      </c>
      <c r="D547" s="47">
        <v>2.64</v>
      </c>
      <c r="E547" s="47">
        <v>0</v>
      </c>
      <c r="F547" s="47">
        <v>0</v>
      </c>
      <c r="G547" s="47">
        <v>2.64</v>
      </c>
      <c r="H547" s="47">
        <v>0</v>
      </c>
      <c r="I547" s="47">
        <v>0</v>
      </c>
      <c r="J547" s="55">
        <f t="shared" si="24"/>
        <v>-2.64</v>
      </c>
      <c r="K547" s="52">
        <f t="shared" si="25"/>
        <v>0</v>
      </c>
      <c r="L547" s="48" t="s">
        <v>18</v>
      </c>
      <c r="M547" s="48" t="str">
        <f t="shared" si="26"/>
        <v>FMP15MTotal Net Assets at the end of the period</v>
      </c>
    </row>
    <row r="548" spans="1:13">
      <c r="A548" s="45" t="s">
        <v>272</v>
      </c>
      <c r="B548" s="46" t="s">
        <v>292</v>
      </c>
      <c r="C548" s="46" t="s">
        <v>293</v>
      </c>
      <c r="D548" s="47">
        <v>0</v>
      </c>
      <c r="E548" s="47">
        <v>107334.39</v>
      </c>
      <c r="F548" s="47">
        <v>2142362664.8800001</v>
      </c>
      <c r="G548" s="47">
        <v>2142122106.1199999</v>
      </c>
      <c r="H548" s="47">
        <v>133224.37</v>
      </c>
      <c r="I548" s="47">
        <v>0</v>
      </c>
      <c r="J548" s="55">
        <f t="shared" si="24"/>
        <v>240558.76000022888</v>
      </c>
      <c r="K548" s="52">
        <f t="shared" si="25"/>
        <v>133224.37</v>
      </c>
      <c r="L548" s="48" t="s">
        <v>18</v>
      </c>
      <c r="M548" s="48" t="str">
        <f t="shared" si="26"/>
        <v>FMP15MTotal Net Assets at the end of the period</v>
      </c>
    </row>
    <row r="549" spans="1:13">
      <c r="A549" s="45" t="s">
        <v>272</v>
      </c>
      <c r="B549" s="46" t="s">
        <v>294</v>
      </c>
      <c r="C549" s="46" t="s">
        <v>295</v>
      </c>
      <c r="D549" s="47">
        <v>0</v>
      </c>
      <c r="E549" s="47">
        <v>25.56</v>
      </c>
      <c r="F549" s="47">
        <v>6228.77</v>
      </c>
      <c r="G549" s="47">
        <v>6228.77</v>
      </c>
      <c r="H549" s="47">
        <v>0</v>
      </c>
      <c r="I549" s="47">
        <v>25.56</v>
      </c>
      <c r="J549" s="55">
        <f t="shared" si="24"/>
        <v>0</v>
      </c>
      <c r="K549" s="52">
        <f t="shared" si="25"/>
        <v>-25.56</v>
      </c>
      <c r="L549" s="48" t="s">
        <v>18</v>
      </c>
      <c r="M549" s="48" t="str">
        <f t="shared" si="26"/>
        <v>FMP15MTotal Net Assets at the end of the period</v>
      </c>
    </row>
    <row r="550" spans="1:13">
      <c r="A550" s="45" t="s">
        <v>272</v>
      </c>
      <c r="B550" s="46" t="s">
        <v>296</v>
      </c>
      <c r="C550" s="46" t="s">
        <v>297</v>
      </c>
      <c r="D550" s="47">
        <v>2268.81</v>
      </c>
      <c r="E550" s="47">
        <v>0</v>
      </c>
      <c r="F550" s="47">
        <v>0</v>
      </c>
      <c r="G550" s="47">
        <v>0</v>
      </c>
      <c r="H550" s="47">
        <v>2268.81</v>
      </c>
      <c r="I550" s="47">
        <v>0</v>
      </c>
      <c r="J550" s="55">
        <f t="shared" si="24"/>
        <v>0</v>
      </c>
      <c r="K550" s="52">
        <f t="shared" si="25"/>
        <v>2268.81</v>
      </c>
      <c r="L550" s="48" t="s">
        <v>18</v>
      </c>
      <c r="M550" s="48" t="str">
        <f t="shared" si="26"/>
        <v>FMP15MTotal Net Assets at the end of the period</v>
      </c>
    </row>
    <row r="551" spans="1:13">
      <c r="A551" s="45" t="s">
        <v>272</v>
      </c>
      <c r="B551" s="46" t="s">
        <v>234</v>
      </c>
      <c r="C551" s="46" t="s">
        <v>304</v>
      </c>
      <c r="D551" s="47">
        <v>0</v>
      </c>
      <c r="E551" s="47">
        <v>0</v>
      </c>
      <c r="F551" s="47">
        <v>263921080</v>
      </c>
      <c r="G551" s="47">
        <v>263921080</v>
      </c>
      <c r="H551" s="47">
        <v>0</v>
      </c>
      <c r="I551" s="47">
        <v>0</v>
      </c>
      <c r="J551" s="55">
        <f t="shared" si="24"/>
        <v>0</v>
      </c>
      <c r="K551" s="52">
        <f t="shared" si="25"/>
        <v>0</v>
      </c>
      <c r="L551" s="48" t="s">
        <v>18</v>
      </c>
      <c r="M551" s="48" t="str">
        <f t="shared" si="26"/>
        <v>FMP15MTotal Net Assets at the end of the period</v>
      </c>
    </row>
    <row r="552" spans="1:13">
      <c r="A552" s="45" t="s">
        <v>272</v>
      </c>
      <c r="B552" s="46" t="s">
        <v>684</v>
      </c>
      <c r="C552" s="46" t="s">
        <v>685</v>
      </c>
      <c r="D552" s="47">
        <v>0</v>
      </c>
      <c r="E552" s="47">
        <v>0</v>
      </c>
      <c r="F552" s="47">
        <v>51906.65</v>
      </c>
      <c r="G552" s="47">
        <v>51906.65</v>
      </c>
      <c r="H552" s="47">
        <v>0</v>
      </c>
      <c r="I552" s="47">
        <v>0</v>
      </c>
      <c r="J552" s="55">
        <f t="shared" si="24"/>
        <v>0</v>
      </c>
      <c r="K552" s="52">
        <f t="shared" si="25"/>
        <v>0</v>
      </c>
      <c r="L552" s="48" t="s">
        <v>18</v>
      </c>
      <c r="M552" s="48" t="str">
        <f t="shared" si="26"/>
        <v>FMP15MTotal Net Assets at the end of the period</v>
      </c>
    </row>
    <row r="553" spans="1:13">
      <c r="A553" s="45" t="s">
        <v>272</v>
      </c>
      <c r="B553" s="46" t="s">
        <v>157</v>
      </c>
      <c r="C553" s="46" t="s">
        <v>305</v>
      </c>
      <c r="D553" s="47">
        <v>0</v>
      </c>
      <c r="E553" s="47">
        <v>0</v>
      </c>
      <c r="F553" s="47">
        <v>482583938.66000003</v>
      </c>
      <c r="G553" s="47">
        <v>482583938.66000003</v>
      </c>
      <c r="H553" s="47">
        <v>0</v>
      </c>
      <c r="I553" s="47">
        <v>0</v>
      </c>
      <c r="J553" s="55">
        <f t="shared" si="24"/>
        <v>0</v>
      </c>
      <c r="K553" s="52">
        <f t="shared" si="25"/>
        <v>0</v>
      </c>
      <c r="L553" s="48" t="s">
        <v>18</v>
      </c>
      <c r="M553" s="48" t="str">
        <f t="shared" si="26"/>
        <v>FMP15MTotal Net Assets at the end of the period</v>
      </c>
    </row>
    <row r="554" spans="1:13">
      <c r="A554" s="45" t="s">
        <v>272</v>
      </c>
      <c r="B554" s="46" t="s">
        <v>700</v>
      </c>
      <c r="C554" s="46" t="s">
        <v>701</v>
      </c>
      <c r="D554" s="47">
        <v>0</v>
      </c>
      <c r="E554" s="47">
        <v>0</v>
      </c>
      <c r="F554" s="47">
        <v>131000000</v>
      </c>
      <c r="G554" s="47">
        <v>131000000</v>
      </c>
      <c r="H554" s="47">
        <v>0</v>
      </c>
      <c r="I554" s="47">
        <v>0</v>
      </c>
      <c r="J554" s="55">
        <f t="shared" si="24"/>
        <v>0</v>
      </c>
      <c r="K554" s="52">
        <f t="shared" si="25"/>
        <v>0</v>
      </c>
      <c r="L554" s="48" t="s">
        <v>18</v>
      </c>
      <c r="M554" s="48" t="str">
        <f t="shared" si="26"/>
        <v>FMP15MTotal Net Assets at the end of the period</v>
      </c>
    </row>
    <row r="555" spans="1:13">
      <c r="A555" s="45" t="s">
        <v>272</v>
      </c>
      <c r="B555" s="46" t="s">
        <v>311</v>
      </c>
      <c r="C555" s="46" t="s">
        <v>312</v>
      </c>
      <c r="D555" s="47">
        <v>7013383.5599999996</v>
      </c>
      <c r="E555" s="47">
        <v>0</v>
      </c>
      <c r="F555" s="47">
        <v>1755500178.0899999</v>
      </c>
      <c r="G555" s="47">
        <v>1753427698.6400001</v>
      </c>
      <c r="H555" s="47">
        <v>9085863.0099999998</v>
      </c>
      <c r="I555" s="47">
        <v>0</v>
      </c>
      <c r="J555" s="55">
        <f t="shared" si="24"/>
        <v>2072479.4499998093</v>
      </c>
      <c r="K555" s="52">
        <f t="shared" si="25"/>
        <v>9085863.0099999998</v>
      </c>
      <c r="L555" s="48" t="s">
        <v>18</v>
      </c>
      <c r="M555" s="48" t="str">
        <f t="shared" si="26"/>
        <v>FMP15MTotal Net Assets at the end of the period</v>
      </c>
    </row>
    <row r="556" spans="1:13">
      <c r="A556" s="45" t="s">
        <v>272</v>
      </c>
      <c r="B556" s="46" t="s">
        <v>706</v>
      </c>
      <c r="C556" s="46" t="s">
        <v>707</v>
      </c>
      <c r="D556" s="47">
        <v>0</v>
      </c>
      <c r="E556" s="47">
        <v>0</v>
      </c>
      <c r="F556" s="47">
        <v>5215000</v>
      </c>
      <c r="G556" s="47">
        <v>5215000</v>
      </c>
      <c r="H556" s="47">
        <v>0</v>
      </c>
      <c r="I556" s="47">
        <v>0</v>
      </c>
      <c r="J556" s="55">
        <f t="shared" si="24"/>
        <v>0</v>
      </c>
      <c r="K556" s="52">
        <f t="shared" si="25"/>
        <v>0</v>
      </c>
      <c r="L556" s="48" t="s">
        <v>18</v>
      </c>
      <c r="M556" s="48" t="str">
        <f t="shared" si="26"/>
        <v>FMP15MTotal Net Assets at the end of the period</v>
      </c>
    </row>
    <row r="557" spans="1:13">
      <c r="A557" s="45" t="s">
        <v>272</v>
      </c>
      <c r="B557" s="46" t="s">
        <v>439</v>
      </c>
      <c r="C557" s="46" t="s">
        <v>440</v>
      </c>
      <c r="D557" s="47">
        <v>12372.1</v>
      </c>
      <c r="E557" s="47">
        <v>0</v>
      </c>
      <c r="F557" s="47">
        <v>309261.68</v>
      </c>
      <c r="G557" s="47">
        <v>321633.78000000003</v>
      </c>
      <c r="H557" s="47">
        <v>0</v>
      </c>
      <c r="I557" s="47">
        <v>0</v>
      </c>
      <c r="J557" s="55">
        <f t="shared" si="24"/>
        <v>-12372.100000000035</v>
      </c>
      <c r="K557" s="52">
        <f t="shared" si="25"/>
        <v>0</v>
      </c>
      <c r="L557" s="48" t="s">
        <v>18</v>
      </c>
      <c r="M557" s="48" t="str">
        <f t="shared" si="26"/>
        <v>FMP15MTotal Net Assets at the end of the period</v>
      </c>
    </row>
    <row r="558" spans="1:13">
      <c r="A558" s="45" t="s">
        <v>272</v>
      </c>
      <c r="B558" s="46" t="s">
        <v>441</v>
      </c>
      <c r="C558" s="46" t="s">
        <v>442</v>
      </c>
      <c r="D558" s="47">
        <v>0</v>
      </c>
      <c r="E558" s="47">
        <v>0</v>
      </c>
      <c r="F558" s="47">
        <v>2569680.6</v>
      </c>
      <c r="G558" s="47">
        <v>2569680.6</v>
      </c>
      <c r="H558" s="47">
        <v>0</v>
      </c>
      <c r="I558" s="47">
        <v>0</v>
      </c>
      <c r="J558" s="55">
        <f t="shared" si="24"/>
        <v>0</v>
      </c>
      <c r="K558" s="52">
        <f t="shared" si="25"/>
        <v>0</v>
      </c>
      <c r="L558" s="48" t="s">
        <v>18</v>
      </c>
      <c r="M558" s="48" t="str">
        <f t="shared" si="26"/>
        <v>FMP15MTotal Net Assets at the end of the period</v>
      </c>
    </row>
    <row r="559" spans="1:13">
      <c r="A559" s="45" t="s">
        <v>272</v>
      </c>
      <c r="B559" s="46" t="s">
        <v>443</v>
      </c>
      <c r="C559" s="46" t="s">
        <v>444</v>
      </c>
      <c r="D559" s="47">
        <v>6194861.5499999998</v>
      </c>
      <c r="E559" s="47">
        <v>0</v>
      </c>
      <c r="F559" s="47">
        <v>8983642.6199999992</v>
      </c>
      <c r="G559" s="47">
        <v>7172986.54</v>
      </c>
      <c r="H559" s="47">
        <v>8005517.6299999999</v>
      </c>
      <c r="I559" s="47">
        <v>0</v>
      </c>
      <c r="J559" s="55">
        <f t="shared" si="24"/>
        <v>1810656.0799999991</v>
      </c>
      <c r="K559" s="52">
        <f t="shared" si="25"/>
        <v>8005517.6299999999</v>
      </c>
      <c r="L559" s="48" t="s">
        <v>18</v>
      </c>
      <c r="M559" s="48" t="str">
        <f t="shared" si="26"/>
        <v>FMP15MTotal Net Assets at the end of the period</v>
      </c>
    </row>
    <row r="560" spans="1:13">
      <c r="A560" s="45" t="s">
        <v>272</v>
      </c>
      <c r="B560" s="46" t="s">
        <v>475</v>
      </c>
      <c r="C560" s="46" t="s">
        <v>476</v>
      </c>
      <c r="D560" s="47">
        <v>2620998.4300000002</v>
      </c>
      <c r="E560" s="47">
        <v>0</v>
      </c>
      <c r="F560" s="47">
        <v>161647.43</v>
      </c>
      <c r="G560" s="47">
        <v>2782645.86</v>
      </c>
      <c r="H560" s="47">
        <v>0</v>
      </c>
      <c r="I560" s="47">
        <v>0</v>
      </c>
      <c r="J560" s="55">
        <f t="shared" si="24"/>
        <v>-2620998.4299999997</v>
      </c>
      <c r="K560" s="52">
        <f t="shared" si="25"/>
        <v>0</v>
      </c>
      <c r="L560" s="48" t="s">
        <v>18</v>
      </c>
      <c r="M560" s="48" t="str">
        <f t="shared" si="26"/>
        <v>FMP15MTotal Net Assets at the end of the period</v>
      </c>
    </row>
    <row r="561" spans="1:13">
      <c r="A561" s="45" t="s">
        <v>272</v>
      </c>
      <c r="B561" s="46" t="s">
        <v>313</v>
      </c>
      <c r="C561" s="46" t="s">
        <v>314</v>
      </c>
      <c r="D561" s="47">
        <v>0</v>
      </c>
      <c r="E561" s="47">
        <v>52945.75</v>
      </c>
      <c r="F561" s="47">
        <v>1.75</v>
      </c>
      <c r="G561" s="47">
        <v>0</v>
      </c>
      <c r="H561" s="47">
        <v>0</v>
      </c>
      <c r="I561" s="47">
        <v>52944</v>
      </c>
      <c r="J561" s="55">
        <f t="shared" si="24"/>
        <v>1.75</v>
      </c>
      <c r="K561" s="52">
        <f t="shared" si="25"/>
        <v>-52944</v>
      </c>
      <c r="L561" s="48" t="s">
        <v>18</v>
      </c>
      <c r="M561" s="48" t="str">
        <f t="shared" si="26"/>
        <v>FMP15MTotal Net Assets at the end of the period</v>
      </c>
    </row>
    <row r="562" spans="1:13">
      <c r="A562" s="45" t="s">
        <v>272</v>
      </c>
      <c r="B562" s="46" t="s">
        <v>477</v>
      </c>
      <c r="C562" s="46" t="s">
        <v>478</v>
      </c>
      <c r="D562" s="47">
        <v>35296</v>
      </c>
      <c r="E562" s="47">
        <v>0</v>
      </c>
      <c r="F562" s="47">
        <v>0</v>
      </c>
      <c r="G562" s="47">
        <v>0</v>
      </c>
      <c r="H562" s="47">
        <v>35296</v>
      </c>
      <c r="I562" s="47">
        <v>0</v>
      </c>
      <c r="J562" s="55">
        <f t="shared" si="24"/>
        <v>0</v>
      </c>
      <c r="K562" s="52">
        <f t="shared" si="25"/>
        <v>35296</v>
      </c>
      <c r="L562" s="48" t="s">
        <v>18</v>
      </c>
      <c r="M562" s="48" t="str">
        <f t="shared" si="26"/>
        <v>FMP15MTotal Net Assets at the end of the period</v>
      </c>
    </row>
    <row r="563" spans="1:13">
      <c r="A563" s="45" t="s">
        <v>272</v>
      </c>
      <c r="B563" s="46" t="s">
        <v>167</v>
      </c>
      <c r="C563" s="46" t="s">
        <v>424</v>
      </c>
      <c r="D563" s="47">
        <v>0</v>
      </c>
      <c r="E563" s="47">
        <v>0</v>
      </c>
      <c r="F563" s="47">
        <v>658999144.51999998</v>
      </c>
      <c r="G563" s="47">
        <v>658999144.51999998</v>
      </c>
      <c r="H563" s="47">
        <v>0</v>
      </c>
      <c r="I563" s="47">
        <v>0</v>
      </c>
      <c r="J563" s="55">
        <f t="shared" si="24"/>
        <v>0</v>
      </c>
      <c r="K563" s="52">
        <f t="shared" si="25"/>
        <v>0</v>
      </c>
      <c r="L563" s="48" t="s">
        <v>18</v>
      </c>
      <c r="M563" s="48" t="str">
        <f t="shared" si="26"/>
        <v>FMP15MTotal Net Assets at the end of the period</v>
      </c>
    </row>
    <row r="564" spans="1:13">
      <c r="A564" s="45" t="s">
        <v>272</v>
      </c>
      <c r="B564" s="46" t="s">
        <v>459</v>
      </c>
      <c r="C564" s="46" t="s">
        <v>460</v>
      </c>
      <c r="D564" s="47">
        <v>222986.73</v>
      </c>
      <c r="E564" s="47">
        <v>0</v>
      </c>
      <c r="F564" s="47">
        <v>11023.43</v>
      </c>
      <c r="G564" s="47">
        <v>234010.16</v>
      </c>
      <c r="H564" s="47">
        <v>0</v>
      </c>
      <c r="I564" s="47">
        <v>0</v>
      </c>
      <c r="J564" s="55">
        <f t="shared" si="24"/>
        <v>-222986.73</v>
      </c>
      <c r="K564" s="52">
        <f t="shared" si="25"/>
        <v>0</v>
      </c>
      <c r="L564" s="48" t="s">
        <v>18</v>
      </c>
      <c r="M564" s="48" t="str">
        <f t="shared" si="26"/>
        <v>FMP15MTotal Net Assets at the end of the period</v>
      </c>
    </row>
    <row r="565" spans="1:13">
      <c r="A565" s="45" t="s">
        <v>272</v>
      </c>
      <c r="B565" s="46" t="s">
        <v>330</v>
      </c>
      <c r="C565" s="46" t="s">
        <v>331</v>
      </c>
      <c r="D565" s="47">
        <v>51468.07</v>
      </c>
      <c r="E565" s="47">
        <v>0</v>
      </c>
      <c r="F565" s="47">
        <v>1501.47</v>
      </c>
      <c r="G565" s="47">
        <v>0</v>
      </c>
      <c r="H565" s="47">
        <v>52969.54</v>
      </c>
      <c r="I565" s="47">
        <v>0</v>
      </c>
      <c r="J565" s="55">
        <f t="shared" si="24"/>
        <v>1501.47</v>
      </c>
      <c r="K565" s="52">
        <f t="shared" si="25"/>
        <v>52969.54</v>
      </c>
      <c r="L565" s="48" t="s">
        <v>18</v>
      </c>
      <c r="M565" s="48" t="str">
        <f t="shared" si="26"/>
        <v>FMP15MTotal Net Assets at the end of the period</v>
      </c>
    </row>
    <row r="566" spans="1:13">
      <c r="A566" s="45" t="s">
        <v>272</v>
      </c>
      <c r="B566" s="46" t="s">
        <v>332</v>
      </c>
      <c r="C566" s="46" t="s">
        <v>333</v>
      </c>
      <c r="D566" s="47">
        <v>0</v>
      </c>
      <c r="E566" s="47">
        <v>2296</v>
      </c>
      <c r="F566" s="47">
        <v>50949</v>
      </c>
      <c r="G566" s="47">
        <v>82235</v>
      </c>
      <c r="H566" s="47">
        <v>0</v>
      </c>
      <c r="I566" s="47">
        <v>33582</v>
      </c>
      <c r="J566" s="55">
        <f t="shared" si="24"/>
        <v>-31286</v>
      </c>
      <c r="K566" s="52">
        <f t="shared" si="25"/>
        <v>-33582</v>
      </c>
      <c r="L566" s="48" t="s">
        <v>18</v>
      </c>
      <c r="M566" s="48" t="str">
        <f t="shared" si="26"/>
        <v>FMP15MTotal Net Assets at the end of the period</v>
      </c>
    </row>
    <row r="567" spans="1:13">
      <c r="A567" s="45" t="s">
        <v>272</v>
      </c>
      <c r="B567" s="46" t="s">
        <v>169</v>
      </c>
      <c r="C567" s="46" t="s">
        <v>336</v>
      </c>
      <c r="D567" s="47">
        <v>0</v>
      </c>
      <c r="E567" s="47">
        <v>20665.3</v>
      </c>
      <c r="F567" s="47">
        <v>560600.93999999994</v>
      </c>
      <c r="G567" s="47">
        <v>818804.64</v>
      </c>
      <c r="H567" s="47">
        <v>0</v>
      </c>
      <c r="I567" s="47">
        <v>278869</v>
      </c>
      <c r="J567" s="55">
        <f t="shared" si="24"/>
        <v>-258203.70000000007</v>
      </c>
      <c r="K567" s="52">
        <f t="shared" si="25"/>
        <v>-278869</v>
      </c>
      <c r="L567" s="48" t="s">
        <v>18</v>
      </c>
      <c r="M567" s="48" t="str">
        <f t="shared" si="26"/>
        <v>FMP15MTotal Net Assets at the end of the period</v>
      </c>
    </row>
    <row r="568" spans="1:13">
      <c r="A568" s="45" t="s">
        <v>272</v>
      </c>
      <c r="B568" s="46" t="s">
        <v>172</v>
      </c>
      <c r="C568" s="46" t="s">
        <v>339</v>
      </c>
      <c r="D568" s="47">
        <v>0</v>
      </c>
      <c r="E568" s="47">
        <v>466677.26</v>
      </c>
      <c r="F568" s="47">
        <v>946138.2</v>
      </c>
      <c r="G568" s="47">
        <v>515429.67</v>
      </c>
      <c r="H568" s="47">
        <v>0</v>
      </c>
      <c r="I568" s="47">
        <v>35968.730000000003</v>
      </c>
      <c r="J568" s="55">
        <f t="shared" si="24"/>
        <v>430708.52999999997</v>
      </c>
      <c r="K568" s="52">
        <f t="shared" si="25"/>
        <v>-35968.730000000003</v>
      </c>
      <c r="L568" s="48" t="s">
        <v>18</v>
      </c>
      <c r="M568" s="48" t="str">
        <f t="shared" si="26"/>
        <v>FMP15MTotal Net Assets at the end of the period</v>
      </c>
    </row>
    <row r="569" spans="1:13">
      <c r="A569" s="45" t="s">
        <v>272</v>
      </c>
      <c r="B569" s="46" t="s">
        <v>174</v>
      </c>
      <c r="C569" s="46" t="s">
        <v>341</v>
      </c>
      <c r="D569" s="47">
        <v>0</v>
      </c>
      <c r="E569" s="47">
        <v>0</v>
      </c>
      <c r="F569" s="47">
        <v>1.91</v>
      </c>
      <c r="G569" s="47">
        <v>1.91</v>
      </c>
      <c r="H569" s="47">
        <v>0</v>
      </c>
      <c r="I569" s="47">
        <v>0</v>
      </c>
      <c r="J569" s="55">
        <f t="shared" si="24"/>
        <v>0</v>
      </c>
      <c r="K569" s="52">
        <f t="shared" si="25"/>
        <v>0</v>
      </c>
      <c r="L569" s="48" t="s">
        <v>18</v>
      </c>
      <c r="M569" s="48" t="str">
        <f t="shared" si="26"/>
        <v>FMP15MTotal Net Assets at the end of the period</v>
      </c>
    </row>
    <row r="570" spans="1:13">
      <c r="A570" s="45" t="s">
        <v>272</v>
      </c>
      <c r="B570" s="46" t="s">
        <v>183</v>
      </c>
      <c r="C570" s="46" t="s">
        <v>342</v>
      </c>
      <c r="D570" s="47">
        <v>0.04</v>
      </c>
      <c r="E570" s="47">
        <v>0</v>
      </c>
      <c r="F570" s="47">
        <v>0</v>
      </c>
      <c r="G570" s="47">
        <v>0</v>
      </c>
      <c r="H570" s="47">
        <v>0.04</v>
      </c>
      <c r="I570" s="47">
        <v>0</v>
      </c>
      <c r="J570" s="55">
        <f t="shared" si="24"/>
        <v>0</v>
      </c>
      <c r="K570" s="52">
        <f t="shared" si="25"/>
        <v>0.04</v>
      </c>
      <c r="L570" s="48" t="s">
        <v>18</v>
      </c>
      <c r="M570" s="48" t="str">
        <f t="shared" si="26"/>
        <v>FMP15MTotal Net Assets at the end of the period</v>
      </c>
    </row>
    <row r="571" spans="1:13">
      <c r="A571" s="45" t="s">
        <v>272</v>
      </c>
      <c r="B571" s="46" t="s">
        <v>479</v>
      </c>
      <c r="C571" s="46" t="s">
        <v>480</v>
      </c>
      <c r="D571" s="47">
        <v>0</v>
      </c>
      <c r="E571" s="47">
        <v>453926090.45999998</v>
      </c>
      <c r="F571" s="47">
        <v>0</v>
      </c>
      <c r="G571" s="47">
        <v>0</v>
      </c>
      <c r="H571" s="47">
        <v>0</v>
      </c>
      <c r="I571" s="47">
        <v>453926090.45999998</v>
      </c>
      <c r="J571" s="55">
        <f t="shared" si="24"/>
        <v>0</v>
      </c>
      <c r="K571" s="52">
        <f t="shared" si="25"/>
        <v>-453926090.45999998</v>
      </c>
      <c r="L571" s="48" t="s">
        <v>15</v>
      </c>
      <c r="M571" s="48" t="str">
        <f t="shared" si="26"/>
        <v>FMP15MUnit Capital at the end of the period</v>
      </c>
    </row>
    <row r="572" spans="1:13">
      <c r="A572" s="45" t="s">
        <v>272</v>
      </c>
      <c r="B572" s="46" t="s">
        <v>344</v>
      </c>
      <c r="C572" s="46" t="s">
        <v>345</v>
      </c>
      <c r="D572" s="47">
        <v>0</v>
      </c>
      <c r="E572" s="47">
        <v>965000</v>
      </c>
      <c r="F572" s="47">
        <v>0</v>
      </c>
      <c r="G572" s="47">
        <v>0</v>
      </c>
      <c r="H572" s="47">
        <v>0</v>
      </c>
      <c r="I572" s="47">
        <v>965000</v>
      </c>
      <c r="J572" s="55">
        <f t="shared" si="24"/>
        <v>0</v>
      </c>
      <c r="K572" s="52">
        <f t="shared" si="25"/>
        <v>-965000</v>
      </c>
      <c r="L572" s="48" t="s">
        <v>15</v>
      </c>
      <c r="M572" s="48" t="str">
        <f t="shared" si="26"/>
        <v>FMP15MUnit Capital at the end of the period</v>
      </c>
    </row>
    <row r="573" spans="1:13">
      <c r="A573" s="45" t="s">
        <v>272</v>
      </c>
      <c r="B573" s="46" t="s">
        <v>346</v>
      </c>
      <c r="C573" s="46" t="s">
        <v>347</v>
      </c>
      <c r="D573" s="47">
        <v>0</v>
      </c>
      <c r="E573" s="47">
        <v>15640865.380000001</v>
      </c>
      <c r="F573" s="47">
        <v>0</v>
      </c>
      <c r="G573" s="47">
        <v>0</v>
      </c>
      <c r="H573" s="47">
        <v>0</v>
      </c>
      <c r="I573" s="47">
        <v>15640865.380000001</v>
      </c>
      <c r="J573" s="55">
        <f t="shared" si="24"/>
        <v>0</v>
      </c>
      <c r="K573" s="52">
        <f t="shared" si="25"/>
        <v>-15640865.380000001</v>
      </c>
      <c r="L573" s="48" t="s">
        <v>15</v>
      </c>
      <c r="M573" s="48" t="str">
        <f t="shared" si="26"/>
        <v>FMP15MUnit Capital at the end of the period</v>
      </c>
    </row>
    <row r="574" spans="1:13">
      <c r="A574" s="45" t="s">
        <v>272</v>
      </c>
      <c r="B574" s="46" t="s">
        <v>188</v>
      </c>
      <c r="C574" s="46" t="s">
        <v>356</v>
      </c>
      <c r="D574" s="47">
        <v>0</v>
      </c>
      <c r="E574" s="47">
        <v>4943719.5199999996</v>
      </c>
      <c r="F574" s="47">
        <v>0</v>
      </c>
      <c r="G574" s="47">
        <v>0</v>
      </c>
      <c r="H574" s="47">
        <v>0</v>
      </c>
      <c r="I574" s="47">
        <v>4943719.5199999996</v>
      </c>
      <c r="J574" s="55">
        <f t="shared" si="24"/>
        <v>0</v>
      </c>
      <c r="K574" s="52">
        <f t="shared" si="25"/>
        <v>-4943719.5199999996</v>
      </c>
      <c r="L574" s="48" t="s">
        <v>141</v>
      </c>
      <c r="M574" s="48" t="str">
        <f t="shared" si="26"/>
        <v>FMP15MDummy</v>
      </c>
    </row>
    <row r="575" spans="1:13">
      <c r="A575" s="45" t="s">
        <v>272</v>
      </c>
      <c r="B575" s="46" t="s">
        <v>445</v>
      </c>
      <c r="C575" s="46" t="s">
        <v>446</v>
      </c>
      <c r="D575" s="47">
        <v>0</v>
      </c>
      <c r="E575" s="47">
        <v>0</v>
      </c>
      <c r="F575" s="47">
        <v>21522373.640000001</v>
      </c>
      <c r="G575" s="47">
        <v>21522373.640000001</v>
      </c>
      <c r="H575" s="47">
        <v>0</v>
      </c>
      <c r="I575" s="47">
        <v>0</v>
      </c>
      <c r="J575" s="55">
        <f t="shared" si="24"/>
        <v>0</v>
      </c>
      <c r="K575" s="52">
        <f t="shared" si="25"/>
        <v>0</v>
      </c>
      <c r="L575" s="48" t="s">
        <v>141</v>
      </c>
      <c r="M575" s="48" t="str">
        <f t="shared" si="26"/>
        <v>FMP15MDummy</v>
      </c>
    </row>
    <row r="576" spans="1:13">
      <c r="A576" s="45" t="s">
        <v>272</v>
      </c>
      <c r="B576" s="46" t="s">
        <v>447</v>
      </c>
      <c r="C576" s="46" t="s">
        <v>448</v>
      </c>
      <c r="D576" s="47">
        <v>953637.26</v>
      </c>
      <c r="E576" s="47">
        <v>0</v>
      </c>
      <c r="F576" s="47">
        <v>145781228.88999999</v>
      </c>
      <c r="G576" s="47">
        <v>146542670</v>
      </c>
      <c r="H576" s="47">
        <v>192196.15</v>
      </c>
      <c r="I576" s="47">
        <v>0</v>
      </c>
      <c r="J576" s="55">
        <f t="shared" si="24"/>
        <v>-761441.11000001431</v>
      </c>
      <c r="K576" s="52">
        <f t="shared" si="25"/>
        <v>192196.15</v>
      </c>
      <c r="L576" s="48" t="s">
        <v>141</v>
      </c>
      <c r="M576" s="48" t="str">
        <f t="shared" si="26"/>
        <v>FMP15MDummy</v>
      </c>
    </row>
    <row r="577" spans="1:13">
      <c r="A577" s="45" t="s">
        <v>272</v>
      </c>
      <c r="B577" s="46" t="s">
        <v>481</v>
      </c>
      <c r="C577" s="46" t="s">
        <v>482</v>
      </c>
      <c r="D577" s="47">
        <v>1869966</v>
      </c>
      <c r="E577" s="47">
        <v>0</v>
      </c>
      <c r="F577" s="47">
        <v>464823625.80000001</v>
      </c>
      <c r="G577" s="47">
        <v>464287902</v>
      </c>
      <c r="H577" s="47">
        <v>2405689.7999999998</v>
      </c>
      <c r="I577" s="47">
        <v>0</v>
      </c>
      <c r="J577" s="55">
        <f t="shared" si="24"/>
        <v>535723.80000001192</v>
      </c>
      <c r="K577" s="52">
        <f t="shared" si="25"/>
        <v>2405689.7999999998</v>
      </c>
      <c r="L577" s="48" t="s">
        <v>141</v>
      </c>
      <c r="M577" s="48" t="str">
        <f t="shared" si="26"/>
        <v>FMP15MDummy</v>
      </c>
    </row>
    <row r="578" spans="1:13">
      <c r="A578" s="45" t="s">
        <v>272</v>
      </c>
      <c r="B578" s="46" t="s">
        <v>483</v>
      </c>
      <c r="C578" s="46" t="s">
        <v>484</v>
      </c>
      <c r="D578" s="47">
        <v>51858.43</v>
      </c>
      <c r="E578" s="47">
        <v>0</v>
      </c>
      <c r="F578" s="47">
        <v>1016546.77</v>
      </c>
      <c r="G578" s="47">
        <v>1068405.2</v>
      </c>
      <c r="H578" s="47">
        <v>0</v>
      </c>
      <c r="I578" s="47">
        <v>0</v>
      </c>
      <c r="J578" s="55">
        <f t="shared" si="24"/>
        <v>-51858.429999999935</v>
      </c>
      <c r="K578" s="52">
        <f t="shared" si="25"/>
        <v>0</v>
      </c>
      <c r="L578" s="48" t="s">
        <v>141</v>
      </c>
      <c r="M578" s="48" t="str">
        <f t="shared" si="26"/>
        <v>FMP15MDummy</v>
      </c>
    </row>
    <row r="579" spans="1:13">
      <c r="A579" s="45" t="s">
        <v>272</v>
      </c>
      <c r="B579" s="46" t="s">
        <v>361</v>
      </c>
      <c r="C579" s="46" t="s">
        <v>362</v>
      </c>
      <c r="D579" s="47">
        <v>0</v>
      </c>
      <c r="E579" s="47">
        <v>7327520.5499999998</v>
      </c>
      <c r="F579" s="47">
        <v>1753427698.6400001</v>
      </c>
      <c r="G579" s="47">
        <v>1760715178.0899999</v>
      </c>
      <c r="H579" s="47">
        <v>0</v>
      </c>
      <c r="I579" s="47">
        <v>14615000</v>
      </c>
      <c r="J579" s="55">
        <f t="shared" ref="J579:J642" si="27">+F579-G579</f>
        <v>-7287479.4499998093</v>
      </c>
      <c r="K579" s="52">
        <f t="shared" ref="K579:K642" si="28">H579-I579</f>
        <v>-14615000</v>
      </c>
      <c r="L579" s="48" t="s">
        <v>56</v>
      </c>
      <c r="M579" s="48" t="str">
        <f t="shared" ref="M579:M642" si="29">A579&amp;L579</f>
        <v>FMP15MInterest</v>
      </c>
    </row>
    <row r="580" spans="1:13">
      <c r="A580" s="45" t="s">
        <v>272</v>
      </c>
      <c r="B580" s="46" t="s">
        <v>363</v>
      </c>
      <c r="C580" s="46" t="s">
        <v>364</v>
      </c>
      <c r="D580" s="47">
        <v>0</v>
      </c>
      <c r="E580" s="47">
        <v>32028.23</v>
      </c>
      <c r="F580" s="47">
        <v>0</v>
      </c>
      <c r="G580" s="47">
        <v>309261.68</v>
      </c>
      <c r="H580" s="47">
        <v>0</v>
      </c>
      <c r="I580" s="47">
        <v>341289.91</v>
      </c>
      <c r="J580" s="55">
        <f t="shared" si="27"/>
        <v>-309261.68</v>
      </c>
      <c r="K580" s="52">
        <f t="shared" si="28"/>
        <v>-341289.91</v>
      </c>
      <c r="L580" s="48" t="s">
        <v>56</v>
      </c>
      <c r="M580" s="48" t="str">
        <f t="shared" si="29"/>
        <v>FMP15MInterest</v>
      </c>
    </row>
    <row r="581" spans="1:13">
      <c r="A581" s="45" t="s">
        <v>272</v>
      </c>
      <c r="B581" s="46" t="s">
        <v>569</v>
      </c>
      <c r="C581" s="46" t="s">
        <v>570</v>
      </c>
      <c r="D581" s="47">
        <v>0</v>
      </c>
      <c r="E581" s="47">
        <v>0</v>
      </c>
      <c r="F581" s="47">
        <v>0</v>
      </c>
      <c r="G581" s="47">
        <v>80874.06</v>
      </c>
      <c r="H581" s="47">
        <v>0</v>
      </c>
      <c r="I581" s="47">
        <v>80874.06</v>
      </c>
      <c r="J581" s="55">
        <f t="shared" si="27"/>
        <v>-80874.06</v>
      </c>
      <c r="K581" s="52">
        <f t="shared" si="28"/>
        <v>-80874.06</v>
      </c>
      <c r="L581" s="48" t="s">
        <v>57</v>
      </c>
      <c r="M581" s="48" t="str">
        <f t="shared" si="29"/>
        <v>FMP15MProfit/(Loss) on sale /redemption of investments (other than inter scheme transfer/sale)</v>
      </c>
    </row>
    <row r="582" spans="1:13">
      <c r="A582" s="45" t="s">
        <v>272</v>
      </c>
      <c r="B582" s="46" t="s">
        <v>485</v>
      </c>
      <c r="C582" s="46" t="s">
        <v>486</v>
      </c>
      <c r="D582" s="47">
        <v>0</v>
      </c>
      <c r="E582" s="47">
        <v>441821.06</v>
      </c>
      <c r="F582" s="47">
        <v>0</v>
      </c>
      <c r="G582" s="47">
        <v>0</v>
      </c>
      <c r="H582" s="47">
        <v>0</v>
      </c>
      <c r="I582" s="47">
        <v>441821.06</v>
      </c>
      <c r="J582" s="55">
        <f t="shared" si="27"/>
        <v>0</v>
      </c>
      <c r="K582" s="52">
        <f t="shared" si="28"/>
        <v>-441821.06</v>
      </c>
      <c r="L582" s="48" t="s">
        <v>57</v>
      </c>
      <c r="M582" s="48" t="str">
        <f t="shared" si="29"/>
        <v>FMP15MProfit/(Loss) on sale /redemption of investments (other than inter scheme transfer/sale)</v>
      </c>
    </row>
    <row r="583" spans="1:13">
      <c r="A583" s="45" t="s">
        <v>272</v>
      </c>
      <c r="B583" s="46" t="s">
        <v>487</v>
      </c>
      <c r="C583" s="46" t="s">
        <v>488</v>
      </c>
      <c r="D583" s="47">
        <v>0</v>
      </c>
      <c r="E583" s="47">
        <v>0.59</v>
      </c>
      <c r="F583" s="47">
        <v>0</v>
      </c>
      <c r="G583" s="47">
        <v>166464.32999999999</v>
      </c>
      <c r="H583" s="47">
        <v>0</v>
      </c>
      <c r="I583" s="47">
        <v>166464.92000000001</v>
      </c>
      <c r="J583" s="55">
        <f t="shared" si="27"/>
        <v>-166464.32999999999</v>
      </c>
      <c r="K583" s="52">
        <f t="shared" si="28"/>
        <v>-166464.92000000001</v>
      </c>
      <c r="L583" s="48" t="s">
        <v>58</v>
      </c>
      <c r="M583" s="48" t="str">
        <f t="shared" si="29"/>
        <v>FMP15MProfit/(Loss) on inter scheme transfer/sale of investments</v>
      </c>
    </row>
    <row r="584" spans="1:13">
      <c r="A584" s="45" t="s">
        <v>272</v>
      </c>
      <c r="B584" s="46" t="s">
        <v>461</v>
      </c>
      <c r="C584" s="46" t="s">
        <v>462</v>
      </c>
      <c r="D584" s="47">
        <v>0</v>
      </c>
      <c r="E584" s="47">
        <v>1.83</v>
      </c>
      <c r="F584" s="47">
        <v>0</v>
      </c>
      <c r="G584" s="47">
        <v>0</v>
      </c>
      <c r="H584" s="47">
        <v>0</v>
      </c>
      <c r="I584" s="47">
        <v>1.83</v>
      </c>
      <c r="J584" s="55">
        <f t="shared" si="27"/>
        <v>0</v>
      </c>
      <c r="K584" s="52">
        <f t="shared" si="28"/>
        <v>-1.83</v>
      </c>
      <c r="L584" s="48" t="s">
        <v>58</v>
      </c>
      <c r="M584" s="48" t="str">
        <f t="shared" si="29"/>
        <v>FMP15MProfit/(Loss) on inter scheme transfer/sale of investments</v>
      </c>
    </row>
    <row r="585" spans="1:13">
      <c r="A585" s="45" t="s">
        <v>272</v>
      </c>
      <c r="B585" s="46" t="s">
        <v>368</v>
      </c>
      <c r="C585" s="46" t="s">
        <v>369</v>
      </c>
      <c r="D585" s="47">
        <v>0</v>
      </c>
      <c r="E585" s="47">
        <v>174709.23</v>
      </c>
      <c r="F585" s="47">
        <v>0</v>
      </c>
      <c r="G585" s="47">
        <v>2569680.6</v>
      </c>
      <c r="H585" s="47">
        <v>0</v>
      </c>
      <c r="I585" s="47">
        <v>2744389.83</v>
      </c>
      <c r="J585" s="55">
        <f t="shared" si="27"/>
        <v>-2569680.6</v>
      </c>
      <c r="K585" s="52">
        <f t="shared" si="28"/>
        <v>-2744389.83</v>
      </c>
      <c r="L585" s="48" t="s">
        <v>56</v>
      </c>
      <c r="M585" s="48" t="str">
        <f t="shared" si="29"/>
        <v>FMP15MInterest</v>
      </c>
    </row>
    <row r="586" spans="1:13">
      <c r="A586" s="45" t="s">
        <v>272</v>
      </c>
      <c r="B586" s="46" t="s">
        <v>449</v>
      </c>
      <c r="C586" s="46" t="s">
        <v>450</v>
      </c>
      <c r="D586" s="47">
        <v>0</v>
      </c>
      <c r="E586" s="47">
        <v>8886033.4600000009</v>
      </c>
      <c r="F586" s="47">
        <v>0</v>
      </c>
      <c r="G586" s="47">
        <v>8983642.6199999992</v>
      </c>
      <c r="H586" s="47">
        <v>0</v>
      </c>
      <c r="I586" s="47">
        <v>17869676.079999998</v>
      </c>
      <c r="J586" s="55">
        <f t="shared" si="27"/>
        <v>-8983642.6199999992</v>
      </c>
      <c r="K586" s="52">
        <f t="shared" si="28"/>
        <v>-17869676.079999998</v>
      </c>
      <c r="L586" s="48" t="s">
        <v>56</v>
      </c>
      <c r="M586" s="48" t="str">
        <f t="shared" si="29"/>
        <v>FMP15MInterest</v>
      </c>
    </row>
    <row r="587" spans="1:13">
      <c r="A587" s="45" t="s">
        <v>272</v>
      </c>
      <c r="B587" s="46" t="s">
        <v>489</v>
      </c>
      <c r="C587" s="46" t="s">
        <v>490</v>
      </c>
      <c r="D587" s="47">
        <v>0</v>
      </c>
      <c r="E587" s="47">
        <v>2112963.4300000002</v>
      </c>
      <c r="F587" s="47">
        <v>0</v>
      </c>
      <c r="G587" s="47">
        <v>161647.43</v>
      </c>
      <c r="H587" s="47">
        <v>0</v>
      </c>
      <c r="I587" s="47">
        <v>2274610.86</v>
      </c>
      <c r="J587" s="55">
        <f t="shared" si="27"/>
        <v>-161647.43</v>
      </c>
      <c r="K587" s="52">
        <f t="shared" si="28"/>
        <v>-2274610.86</v>
      </c>
      <c r="L587" s="48" t="s">
        <v>56</v>
      </c>
      <c r="M587" s="48" t="str">
        <f t="shared" si="29"/>
        <v>FMP15MInterest</v>
      </c>
    </row>
    <row r="588" spans="1:13">
      <c r="A588" s="45" t="s">
        <v>272</v>
      </c>
      <c r="B588" s="46" t="s">
        <v>491</v>
      </c>
      <c r="C588" s="46" t="s">
        <v>492</v>
      </c>
      <c r="D588" s="47">
        <v>77480.14</v>
      </c>
      <c r="E588" s="47">
        <v>0</v>
      </c>
      <c r="F588" s="47">
        <v>0</v>
      </c>
      <c r="G588" s="47">
        <v>0</v>
      </c>
      <c r="H588" s="47">
        <v>77480.14</v>
      </c>
      <c r="I588" s="47">
        <v>0</v>
      </c>
      <c r="J588" s="55">
        <f t="shared" si="27"/>
        <v>0</v>
      </c>
      <c r="K588" s="52">
        <f t="shared" si="28"/>
        <v>77480.14</v>
      </c>
      <c r="L588" s="48" t="s">
        <v>57</v>
      </c>
      <c r="M588" s="48" t="str">
        <f t="shared" si="29"/>
        <v>FMP15MProfit/(Loss) on sale /redemption of investments (other than inter scheme transfer/sale)</v>
      </c>
    </row>
    <row r="589" spans="1:13">
      <c r="A589" s="45" t="s">
        <v>272</v>
      </c>
      <c r="B589" s="46" t="s">
        <v>374</v>
      </c>
      <c r="C589" s="46" t="s">
        <v>375</v>
      </c>
      <c r="D589" s="47">
        <v>0</v>
      </c>
      <c r="E589" s="47">
        <v>0</v>
      </c>
      <c r="F589" s="47">
        <v>40907.79</v>
      </c>
      <c r="G589" s="47">
        <v>0</v>
      </c>
      <c r="H589" s="47">
        <v>40907.79</v>
      </c>
      <c r="I589" s="47">
        <v>0</v>
      </c>
      <c r="J589" s="55">
        <f t="shared" si="27"/>
        <v>40907.79</v>
      </c>
      <c r="K589" s="52">
        <f t="shared" si="28"/>
        <v>40907.79</v>
      </c>
      <c r="L589" s="48" t="s">
        <v>58</v>
      </c>
      <c r="M589" s="48" t="str">
        <f t="shared" si="29"/>
        <v>FMP15MProfit/(Loss) on inter scheme transfer/sale of investments</v>
      </c>
    </row>
    <row r="590" spans="1:13">
      <c r="A590" s="45" t="s">
        <v>272</v>
      </c>
      <c r="B590" s="46" t="s">
        <v>463</v>
      </c>
      <c r="C590" s="46" t="s">
        <v>464</v>
      </c>
      <c r="D590" s="47">
        <v>1.07</v>
      </c>
      <c r="E590" s="47">
        <v>0</v>
      </c>
      <c r="F590" s="47">
        <v>579593.93999999994</v>
      </c>
      <c r="G590" s="47">
        <v>0</v>
      </c>
      <c r="H590" s="47">
        <v>579595.01</v>
      </c>
      <c r="I590" s="47">
        <v>0</v>
      </c>
      <c r="J590" s="55">
        <f t="shared" si="27"/>
        <v>579593.93999999994</v>
      </c>
      <c r="K590" s="52">
        <f t="shared" si="28"/>
        <v>579595.01</v>
      </c>
      <c r="L590" s="48" t="s">
        <v>58</v>
      </c>
      <c r="M590" s="48" t="str">
        <f t="shared" si="29"/>
        <v>FMP15MProfit/(Loss) on inter scheme transfer/sale of investments</v>
      </c>
    </row>
    <row r="591" spans="1:13">
      <c r="A591" s="45" t="s">
        <v>272</v>
      </c>
      <c r="B591" s="46" t="s">
        <v>708</v>
      </c>
      <c r="C591" s="46" t="s">
        <v>709</v>
      </c>
      <c r="D591" s="47">
        <v>0</v>
      </c>
      <c r="E591" s="47">
        <v>0</v>
      </c>
      <c r="F591" s="47">
        <v>107945.86</v>
      </c>
      <c r="G591" s="47">
        <v>0</v>
      </c>
      <c r="H591" s="47">
        <v>107945.86</v>
      </c>
      <c r="I591" s="47">
        <v>0</v>
      </c>
      <c r="J591" s="55">
        <f t="shared" si="27"/>
        <v>107945.86</v>
      </c>
      <c r="K591" s="52">
        <f t="shared" si="28"/>
        <v>107945.86</v>
      </c>
      <c r="L591" s="48" t="s">
        <v>58</v>
      </c>
      <c r="M591" s="48" t="str">
        <f t="shared" si="29"/>
        <v>FMP15MProfit/(Loss) on inter scheme transfer/sale of investments</v>
      </c>
    </row>
    <row r="592" spans="1:13">
      <c r="A592" s="45" t="s">
        <v>272</v>
      </c>
      <c r="B592" s="46" t="s">
        <v>198</v>
      </c>
      <c r="C592" s="46" t="s">
        <v>378</v>
      </c>
      <c r="D592" s="47">
        <v>41359.68</v>
      </c>
      <c r="E592" s="47">
        <v>0</v>
      </c>
      <c r="F592" s="47">
        <v>593118.56000000006</v>
      </c>
      <c r="G592" s="47">
        <v>0</v>
      </c>
      <c r="H592" s="47">
        <v>634478.24</v>
      </c>
      <c r="I592" s="47">
        <v>0</v>
      </c>
      <c r="J592" s="55">
        <f t="shared" si="27"/>
        <v>593118.56000000006</v>
      </c>
      <c r="K592" s="52">
        <f t="shared" si="28"/>
        <v>634478.24</v>
      </c>
      <c r="L592" s="48" t="s">
        <v>61</v>
      </c>
      <c r="M592" s="48" t="str">
        <f t="shared" si="29"/>
        <v>FMP15MManagement Fees</v>
      </c>
    </row>
    <row r="593" spans="1:13">
      <c r="A593" s="45" t="s">
        <v>272</v>
      </c>
      <c r="B593" s="46" t="s">
        <v>493</v>
      </c>
      <c r="C593" s="46" t="s">
        <v>494</v>
      </c>
      <c r="D593" s="47">
        <v>234469.9</v>
      </c>
      <c r="E593" s="47">
        <v>0</v>
      </c>
      <c r="F593" s="47">
        <v>120070.36</v>
      </c>
      <c r="G593" s="47">
        <v>0</v>
      </c>
      <c r="H593" s="47">
        <v>354540.26</v>
      </c>
      <c r="I593" s="47">
        <v>0</v>
      </c>
      <c r="J593" s="55">
        <f t="shared" si="27"/>
        <v>120070.36</v>
      </c>
      <c r="K593" s="52">
        <f t="shared" si="28"/>
        <v>354540.26</v>
      </c>
      <c r="L593" s="48" t="s">
        <v>61</v>
      </c>
      <c r="M593" s="48" t="str">
        <f t="shared" si="29"/>
        <v>FMP15MManagement Fees</v>
      </c>
    </row>
    <row r="594" spans="1:13">
      <c r="A594" s="45" t="s">
        <v>272</v>
      </c>
      <c r="B594" s="46" t="s">
        <v>451</v>
      </c>
      <c r="C594" s="46" t="s">
        <v>452</v>
      </c>
      <c r="D594" s="47">
        <v>497.32</v>
      </c>
      <c r="E594" s="47">
        <v>0</v>
      </c>
      <c r="F594" s="47">
        <v>509.36</v>
      </c>
      <c r="G594" s="47">
        <v>0</v>
      </c>
      <c r="H594" s="47">
        <v>1006.68</v>
      </c>
      <c r="I594" s="47">
        <v>0</v>
      </c>
      <c r="J594" s="55">
        <f t="shared" si="27"/>
        <v>509.36</v>
      </c>
      <c r="K594" s="52">
        <f t="shared" si="28"/>
        <v>1006.68</v>
      </c>
      <c r="L594" s="48" t="s">
        <v>61</v>
      </c>
      <c r="M594" s="48" t="str">
        <f t="shared" si="29"/>
        <v>FMP15MManagement Fees</v>
      </c>
    </row>
    <row r="595" spans="1:13">
      <c r="A595" s="45" t="s">
        <v>272</v>
      </c>
      <c r="B595" s="46" t="s">
        <v>453</v>
      </c>
      <c r="C595" s="46" t="s">
        <v>454</v>
      </c>
      <c r="D595" s="47">
        <v>8060.7</v>
      </c>
      <c r="E595" s="47">
        <v>0</v>
      </c>
      <c r="F595" s="47">
        <v>8256.11</v>
      </c>
      <c r="G595" s="47">
        <v>0</v>
      </c>
      <c r="H595" s="47">
        <v>16316.81</v>
      </c>
      <c r="I595" s="47">
        <v>0</v>
      </c>
      <c r="J595" s="55">
        <f t="shared" si="27"/>
        <v>8256.11</v>
      </c>
      <c r="K595" s="52">
        <f t="shared" si="28"/>
        <v>16316.81</v>
      </c>
      <c r="L595" s="48" t="s">
        <v>61</v>
      </c>
      <c r="M595" s="48" t="str">
        <f t="shared" si="29"/>
        <v>FMP15MManagement Fees</v>
      </c>
    </row>
    <row r="596" spans="1:13">
      <c r="A596" s="45" t="s">
        <v>272</v>
      </c>
      <c r="B596" s="46" t="s">
        <v>203</v>
      </c>
      <c r="C596" s="46" t="s">
        <v>379</v>
      </c>
      <c r="D596" s="47">
        <v>0</v>
      </c>
      <c r="E596" s="47">
        <v>43510.06</v>
      </c>
      <c r="F596" s="47">
        <v>0</v>
      </c>
      <c r="G596" s="47">
        <v>821024.6</v>
      </c>
      <c r="H596" s="47">
        <v>0</v>
      </c>
      <c r="I596" s="47">
        <v>864534.66</v>
      </c>
      <c r="J596" s="55">
        <f t="shared" si="27"/>
        <v>-821024.6</v>
      </c>
      <c r="K596" s="52">
        <f t="shared" si="28"/>
        <v>-864534.66</v>
      </c>
      <c r="L596" s="48" t="s">
        <v>63</v>
      </c>
      <c r="M596" s="48" t="str">
        <f t="shared" si="29"/>
        <v>FMP15MTotal Recurring Expenses (including 6.1 and 6.2)</v>
      </c>
    </row>
    <row r="597" spans="1:13">
      <c r="A597" s="45" t="s">
        <v>272</v>
      </c>
      <c r="B597" s="46" t="s">
        <v>495</v>
      </c>
      <c r="C597" s="46" t="s">
        <v>496</v>
      </c>
      <c r="D597" s="47">
        <v>350930.14</v>
      </c>
      <c r="E597" s="47">
        <v>0</v>
      </c>
      <c r="F597" s="47">
        <v>480279.59</v>
      </c>
      <c r="G597" s="47">
        <v>0</v>
      </c>
      <c r="H597" s="47">
        <v>831209.73</v>
      </c>
      <c r="I597" s="47">
        <v>0</v>
      </c>
      <c r="J597" s="55">
        <f t="shared" si="27"/>
        <v>480279.59</v>
      </c>
      <c r="K597" s="52">
        <f t="shared" si="28"/>
        <v>831209.73</v>
      </c>
      <c r="L597" s="48" t="s">
        <v>63</v>
      </c>
      <c r="M597" s="48" t="str">
        <f t="shared" si="29"/>
        <v>FMP15MTotal Recurring Expenses (including 6.1 and 6.2)</v>
      </c>
    </row>
    <row r="598" spans="1:13">
      <c r="A598" s="45" t="s">
        <v>272</v>
      </c>
      <c r="B598" s="46" t="s">
        <v>455</v>
      </c>
      <c r="C598" s="46" t="s">
        <v>456</v>
      </c>
      <c r="D598" s="47">
        <v>1989.25</v>
      </c>
      <c r="E598" s="47">
        <v>0</v>
      </c>
      <c r="F598" s="47">
        <v>2037.51</v>
      </c>
      <c r="G598" s="47">
        <v>0</v>
      </c>
      <c r="H598" s="47">
        <v>4026.76</v>
      </c>
      <c r="I598" s="47">
        <v>0</v>
      </c>
      <c r="J598" s="55">
        <f t="shared" si="27"/>
        <v>2037.51</v>
      </c>
      <c r="K598" s="52">
        <f t="shared" si="28"/>
        <v>4026.76</v>
      </c>
      <c r="L598" s="48" t="s">
        <v>63</v>
      </c>
      <c r="M598" s="48" t="str">
        <f t="shared" si="29"/>
        <v>FMP15MTotal Recurring Expenses (including 6.1 and 6.2)</v>
      </c>
    </row>
    <row r="599" spans="1:13">
      <c r="A599" s="45" t="s">
        <v>272</v>
      </c>
      <c r="B599" s="46" t="s">
        <v>457</v>
      </c>
      <c r="C599" s="46" t="s">
        <v>458</v>
      </c>
      <c r="D599" s="47">
        <v>32242.42</v>
      </c>
      <c r="E599" s="47">
        <v>0</v>
      </c>
      <c r="F599" s="47">
        <v>33024.5</v>
      </c>
      <c r="G599" s="47">
        <v>0</v>
      </c>
      <c r="H599" s="47">
        <v>65266.92</v>
      </c>
      <c r="I599" s="47">
        <v>0</v>
      </c>
      <c r="J599" s="55">
        <f t="shared" si="27"/>
        <v>33024.5</v>
      </c>
      <c r="K599" s="52">
        <f t="shared" si="28"/>
        <v>65266.92</v>
      </c>
      <c r="L599" s="48" t="s">
        <v>63</v>
      </c>
      <c r="M599" s="48" t="str">
        <f t="shared" si="29"/>
        <v>FMP15MTotal Recurring Expenses (including 6.1 and 6.2)</v>
      </c>
    </row>
    <row r="600" spans="1:13">
      <c r="A600" s="45" t="s">
        <v>272</v>
      </c>
      <c r="B600" s="46" t="s">
        <v>380</v>
      </c>
      <c r="C600" s="46" t="s">
        <v>381</v>
      </c>
      <c r="D600" s="47">
        <v>29293</v>
      </c>
      <c r="E600" s="47">
        <v>0</v>
      </c>
      <c r="F600" s="47">
        <v>74362</v>
      </c>
      <c r="G600" s="47">
        <v>0</v>
      </c>
      <c r="H600" s="47">
        <v>103655</v>
      </c>
      <c r="I600" s="47">
        <v>0</v>
      </c>
      <c r="J600" s="55">
        <f t="shared" si="27"/>
        <v>74362</v>
      </c>
      <c r="K600" s="52">
        <f t="shared" si="28"/>
        <v>103655</v>
      </c>
      <c r="L600" s="48" t="s">
        <v>63</v>
      </c>
      <c r="M600" s="48" t="str">
        <f t="shared" si="29"/>
        <v>FMP15MTotal Recurring Expenses (including 6.1 and 6.2)</v>
      </c>
    </row>
    <row r="601" spans="1:13">
      <c r="A601" s="45" t="s">
        <v>272</v>
      </c>
      <c r="B601" s="46" t="s">
        <v>465</v>
      </c>
      <c r="C601" s="46" t="s">
        <v>466</v>
      </c>
      <c r="D601" s="47">
        <v>0</v>
      </c>
      <c r="E601" s="47">
        <v>97961.22</v>
      </c>
      <c r="F601" s="47">
        <v>113750.12</v>
      </c>
      <c r="G601" s="47">
        <v>15788.9</v>
      </c>
      <c r="H601" s="47">
        <v>0</v>
      </c>
      <c r="I601" s="47">
        <v>0</v>
      </c>
      <c r="J601" s="55">
        <f t="shared" si="27"/>
        <v>97961.22</v>
      </c>
      <c r="K601" s="52">
        <f t="shared" si="28"/>
        <v>0</v>
      </c>
      <c r="L601" s="48" t="s">
        <v>63</v>
      </c>
      <c r="M601" s="48" t="str">
        <f t="shared" si="29"/>
        <v>FMP15MTotal Recurring Expenses (including 6.1 and 6.2)</v>
      </c>
    </row>
    <row r="602" spans="1:13">
      <c r="A602" s="45" t="s">
        <v>272</v>
      </c>
      <c r="B602" s="46" t="s">
        <v>382</v>
      </c>
      <c r="C602" s="46" t="s">
        <v>383</v>
      </c>
      <c r="D602" s="47">
        <v>8829</v>
      </c>
      <c r="E602" s="47">
        <v>0</v>
      </c>
      <c r="F602" s="47">
        <v>0</v>
      </c>
      <c r="G602" s="47">
        <v>0</v>
      </c>
      <c r="H602" s="47">
        <v>8829</v>
      </c>
      <c r="I602" s="47">
        <v>0</v>
      </c>
      <c r="J602" s="55">
        <f t="shared" si="27"/>
        <v>0</v>
      </c>
      <c r="K602" s="52">
        <f t="shared" si="28"/>
        <v>8829</v>
      </c>
      <c r="L602" s="48" t="s">
        <v>63</v>
      </c>
      <c r="M602" s="48" t="str">
        <f t="shared" si="29"/>
        <v>FMP15MTotal Recurring Expenses (including 6.1 and 6.2)</v>
      </c>
    </row>
    <row r="603" spans="1:13">
      <c r="A603" s="45" t="s">
        <v>272</v>
      </c>
      <c r="B603" s="46" t="s">
        <v>692</v>
      </c>
      <c r="C603" s="46" t="s">
        <v>693</v>
      </c>
      <c r="D603" s="47">
        <v>0</v>
      </c>
      <c r="E603" s="47">
        <v>0</v>
      </c>
      <c r="F603" s="47">
        <v>1501.47</v>
      </c>
      <c r="G603" s="47">
        <v>1501.47</v>
      </c>
      <c r="H603" s="47">
        <v>0</v>
      </c>
      <c r="I603" s="47">
        <v>0</v>
      </c>
      <c r="J603" s="55">
        <f t="shared" si="27"/>
        <v>0</v>
      </c>
      <c r="K603" s="52">
        <f t="shared" si="28"/>
        <v>0</v>
      </c>
      <c r="L603" s="48" t="s">
        <v>63</v>
      </c>
      <c r="M603" s="48" t="str">
        <f t="shared" si="29"/>
        <v>FMP15MTotal Recurring Expenses (including 6.1 and 6.2)</v>
      </c>
    </row>
    <row r="604" spans="1:13">
      <c r="A604" s="45" t="s">
        <v>272</v>
      </c>
      <c r="B604" s="46" t="s">
        <v>384</v>
      </c>
      <c r="C604" s="46" t="s">
        <v>385</v>
      </c>
      <c r="D604" s="47">
        <v>172.48</v>
      </c>
      <c r="E604" s="47">
        <v>0</v>
      </c>
      <c r="F604" s="47">
        <v>0</v>
      </c>
      <c r="G604" s="47">
        <v>0</v>
      </c>
      <c r="H604" s="47">
        <v>172.48</v>
      </c>
      <c r="I604" s="47">
        <v>0</v>
      </c>
      <c r="J604" s="55">
        <f t="shared" si="27"/>
        <v>0</v>
      </c>
      <c r="K604" s="52">
        <f t="shared" si="28"/>
        <v>172.48</v>
      </c>
      <c r="L604" s="48" t="s">
        <v>63</v>
      </c>
      <c r="M604" s="48" t="str">
        <f t="shared" si="29"/>
        <v>FMP15MTotal Recurring Expenses (including 6.1 and 6.2)</v>
      </c>
    </row>
    <row r="605" spans="1:13">
      <c r="A605" s="45" t="s">
        <v>272</v>
      </c>
      <c r="B605" s="46" t="s">
        <v>386</v>
      </c>
      <c r="C605" s="46" t="s">
        <v>387</v>
      </c>
      <c r="D605" s="47">
        <v>22766.5</v>
      </c>
      <c r="E605" s="47">
        <v>0</v>
      </c>
      <c r="F605" s="47">
        <v>27551</v>
      </c>
      <c r="G605" s="47">
        <v>0</v>
      </c>
      <c r="H605" s="47">
        <v>50317.5</v>
      </c>
      <c r="I605" s="47">
        <v>0</v>
      </c>
      <c r="J605" s="55">
        <f t="shared" si="27"/>
        <v>27551</v>
      </c>
      <c r="K605" s="52">
        <f t="shared" si="28"/>
        <v>50317.5</v>
      </c>
      <c r="L605" s="48" t="s">
        <v>63</v>
      </c>
      <c r="M605" s="48" t="str">
        <f t="shared" si="29"/>
        <v>FMP15MTotal Recurring Expenses (including 6.1 and 6.2)</v>
      </c>
    </row>
    <row r="606" spans="1:13">
      <c r="A606" s="45" t="s">
        <v>272</v>
      </c>
      <c r="B606" s="46" t="s">
        <v>388</v>
      </c>
      <c r="C606" s="46" t="s">
        <v>389</v>
      </c>
      <c r="D606" s="47">
        <v>81.41</v>
      </c>
      <c r="E606" s="47">
        <v>0</v>
      </c>
      <c r="F606" s="47">
        <v>0</v>
      </c>
      <c r="G606" s="47">
        <v>0</v>
      </c>
      <c r="H606" s="47">
        <v>81.41</v>
      </c>
      <c r="I606" s="47">
        <v>0</v>
      </c>
      <c r="J606" s="55">
        <f t="shared" si="27"/>
        <v>0</v>
      </c>
      <c r="K606" s="52">
        <f t="shared" si="28"/>
        <v>81.41</v>
      </c>
      <c r="L606" s="48" t="s">
        <v>63</v>
      </c>
      <c r="M606" s="48" t="str">
        <f t="shared" si="29"/>
        <v>FMP15MTotal Recurring Expenses (including 6.1 and 6.2)</v>
      </c>
    </row>
    <row r="607" spans="1:13">
      <c r="A607" s="45" t="s">
        <v>272</v>
      </c>
      <c r="B607" s="46" t="s">
        <v>390</v>
      </c>
      <c r="C607" s="46" t="s">
        <v>391</v>
      </c>
      <c r="D607" s="47">
        <v>423.64</v>
      </c>
      <c r="E607" s="47">
        <v>0</v>
      </c>
      <c r="F607" s="47">
        <v>38.61</v>
      </c>
      <c r="G607" s="47">
        <v>0</v>
      </c>
      <c r="H607" s="47">
        <v>462.25</v>
      </c>
      <c r="I607" s="47">
        <v>0</v>
      </c>
      <c r="J607" s="55">
        <f t="shared" si="27"/>
        <v>38.61</v>
      </c>
      <c r="K607" s="52">
        <f t="shared" si="28"/>
        <v>462.25</v>
      </c>
      <c r="L607" s="48" t="s">
        <v>63</v>
      </c>
      <c r="M607" s="48" t="str">
        <f t="shared" si="29"/>
        <v>FMP15MTotal Recurring Expenses (including 6.1 and 6.2)</v>
      </c>
    </row>
    <row r="608" spans="1:13">
      <c r="A608" s="45" t="s">
        <v>272</v>
      </c>
      <c r="B608" s="46" t="s">
        <v>392</v>
      </c>
      <c r="C608" s="46" t="s">
        <v>393</v>
      </c>
      <c r="D608" s="47">
        <v>8.2100000000000009</v>
      </c>
      <c r="E608" s="47">
        <v>0</v>
      </c>
      <c r="F608" s="47">
        <v>26020.93</v>
      </c>
      <c r="G608" s="47">
        <v>0</v>
      </c>
      <c r="H608" s="47">
        <v>26029.14</v>
      </c>
      <c r="I608" s="47">
        <v>0</v>
      </c>
      <c r="J608" s="55">
        <f t="shared" si="27"/>
        <v>26020.93</v>
      </c>
      <c r="K608" s="52">
        <f t="shared" si="28"/>
        <v>26029.14</v>
      </c>
      <c r="L608" s="48" t="s">
        <v>63</v>
      </c>
      <c r="M608" s="48" t="str">
        <f t="shared" si="29"/>
        <v>FMP15MTotal Recurring Expenses (including 6.1 and 6.2)</v>
      </c>
    </row>
    <row r="609" spans="1:13">
      <c r="A609" s="45" t="s">
        <v>272</v>
      </c>
      <c r="B609" s="46" t="s">
        <v>394</v>
      </c>
      <c r="C609" s="46" t="s">
        <v>395</v>
      </c>
      <c r="D609" s="47">
        <v>73.459999999999994</v>
      </c>
      <c r="E609" s="47">
        <v>0</v>
      </c>
      <c r="F609" s="47">
        <v>19.12</v>
      </c>
      <c r="G609" s="47">
        <v>0</v>
      </c>
      <c r="H609" s="47">
        <v>92.58</v>
      </c>
      <c r="I609" s="47">
        <v>0</v>
      </c>
      <c r="J609" s="55">
        <f t="shared" si="27"/>
        <v>19.12</v>
      </c>
      <c r="K609" s="52">
        <f t="shared" si="28"/>
        <v>92.58</v>
      </c>
      <c r="L609" s="48" t="s">
        <v>63</v>
      </c>
      <c r="M609" s="48" t="str">
        <f t="shared" si="29"/>
        <v>FMP15MTotal Recurring Expenses (including 6.1 and 6.2)</v>
      </c>
    </row>
    <row r="610" spans="1:13">
      <c r="A610" s="45" t="s">
        <v>272</v>
      </c>
      <c r="B610" s="46" t="s">
        <v>396</v>
      </c>
      <c r="C610" s="46" t="s">
        <v>397</v>
      </c>
      <c r="D610" s="47">
        <v>0</v>
      </c>
      <c r="E610" s="47">
        <v>0</v>
      </c>
      <c r="F610" s="47">
        <v>1.33</v>
      </c>
      <c r="G610" s="47">
        <v>0</v>
      </c>
      <c r="H610" s="47">
        <v>1.33</v>
      </c>
      <c r="I610" s="47">
        <v>0</v>
      </c>
      <c r="J610" s="55">
        <f t="shared" si="27"/>
        <v>1.33</v>
      </c>
      <c r="K610" s="52">
        <f t="shared" si="28"/>
        <v>1.33</v>
      </c>
      <c r="L610" s="48" t="s">
        <v>63</v>
      </c>
      <c r="M610" s="48" t="str">
        <f t="shared" si="29"/>
        <v>FMP15MTotal Recurring Expenses (including 6.1 and 6.2)</v>
      </c>
    </row>
    <row r="611" spans="1:13">
      <c r="A611" s="45" t="s">
        <v>272</v>
      </c>
      <c r="B611" s="46" t="s">
        <v>398</v>
      </c>
      <c r="C611" s="46" t="s">
        <v>399</v>
      </c>
      <c r="D611" s="47">
        <v>47053.2</v>
      </c>
      <c r="E611" s="47">
        <v>0</v>
      </c>
      <c r="F611" s="47">
        <v>0</v>
      </c>
      <c r="G611" s="47">
        <v>0</v>
      </c>
      <c r="H611" s="47">
        <v>47053.2</v>
      </c>
      <c r="I611" s="47">
        <v>0</v>
      </c>
      <c r="J611" s="55">
        <f t="shared" si="27"/>
        <v>0</v>
      </c>
      <c r="K611" s="52">
        <f t="shared" si="28"/>
        <v>47053.2</v>
      </c>
      <c r="L611" s="48" t="s">
        <v>62</v>
      </c>
      <c r="M611" s="48" t="str">
        <f t="shared" si="29"/>
        <v>FMP15MTrustee Fees #</v>
      </c>
    </row>
    <row r="612" spans="1:13">
      <c r="A612" s="45" t="s">
        <v>272</v>
      </c>
      <c r="B612" s="46" t="s">
        <v>400</v>
      </c>
      <c r="C612" s="46" t="s">
        <v>401</v>
      </c>
      <c r="D612" s="47">
        <v>4846</v>
      </c>
      <c r="E612" s="47">
        <v>0</v>
      </c>
      <c r="F612" s="47">
        <v>0</v>
      </c>
      <c r="G612" s="47">
        <v>0</v>
      </c>
      <c r="H612" s="47">
        <v>4846</v>
      </c>
      <c r="I612" s="47">
        <v>0</v>
      </c>
      <c r="J612" s="55">
        <f t="shared" si="27"/>
        <v>0</v>
      </c>
      <c r="K612" s="52">
        <f t="shared" si="28"/>
        <v>4846</v>
      </c>
      <c r="L612" s="48" t="s">
        <v>63</v>
      </c>
      <c r="M612" s="48" t="str">
        <f t="shared" si="29"/>
        <v>FMP15MTotal Recurring Expenses (including 6.1 and 6.2)</v>
      </c>
    </row>
    <row r="613" spans="1:13">
      <c r="A613" s="45" t="s">
        <v>272</v>
      </c>
      <c r="B613" s="46" t="s">
        <v>404</v>
      </c>
      <c r="C613" s="46" t="s">
        <v>405</v>
      </c>
      <c r="D613" s="47">
        <v>211.61</v>
      </c>
      <c r="E613" s="47">
        <v>0</v>
      </c>
      <c r="F613" s="47">
        <v>0</v>
      </c>
      <c r="G613" s="47">
        <v>0</v>
      </c>
      <c r="H613" s="47">
        <v>211.61</v>
      </c>
      <c r="I613" s="47">
        <v>0</v>
      </c>
      <c r="J613" s="55">
        <f t="shared" si="27"/>
        <v>0</v>
      </c>
      <c r="K613" s="52">
        <f t="shared" si="28"/>
        <v>211.61</v>
      </c>
      <c r="L613" s="48" t="s">
        <v>63</v>
      </c>
      <c r="M613" s="48" t="str">
        <f t="shared" si="29"/>
        <v>FMP15MTotal Recurring Expenses (including 6.1 and 6.2)</v>
      </c>
    </row>
    <row r="614" spans="1:13">
      <c r="A614" s="45" t="s">
        <v>272</v>
      </c>
      <c r="B614" s="46" t="s">
        <v>406</v>
      </c>
      <c r="C614" s="46" t="s">
        <v>407</v>
      </c>
      <c r="D614" s="47">
        <v>1234.69</v>
      </c>
      <c r="E614" s="47">
        <v>0</v>
      </c>
      <c r="F614" s="47">
        <v>287.01</v>
      </c>
      <c r="G614" s="47">
        <v>0</v>
      </c>
      <c r="H614" s="47">
        <v>1521.7</v>
      </c>
      <c r="I614" s="47">
        <v>0</v>
      </c>
      <c r="J614" s="55">
        <f t="shared" si="27"/>
        <v>287.01</v>
      </c>
      <c r="K614" s="52">
        <f t="shared" si="28"/>
        <v>1521.7</v>
      </c>
      <c r="L614" s="48" t="s">
        <v>63</v>
      </c>
      <c r="M614" s="48" t="str">
        <f t="shared" si="29"/>
        <v>FMP15MTotal Recurring Expenses (including 6.1 and 6.2)</v>
      </c>
    </row>
    <row r="615" spans="1:13">
      <c r="A615" s="45" t="s">
        <v>272</v>
      </c>
      <c r="B615" s="46" t="s">
        <v>694</v>
      </c>
      <c r="C615" s="46" t="s">
        <v>695</v>
      </c>
      <c r="D615" s="47">
        <v>0</v>
      </c>
      <c r="E615" s="47">
        <v>0</v>
      </c>
      <c r="F615" s="47">
        <v>1664.82</v>
      </c>
      <c r="G615" s="47">
        <v>0</v>
      </c>
      <c r="H615" s="47">
        <v>1664.82</v>
      </c>
      <c r="I615" s="47">
        <v>0</v>
      </c>
      <c r="J615" s="55">
        <f t="shared" si="27"/>
        <v>1664.82</v>
      </c>
      <c r="K615" s="52">
        <f t="shared" si="28"/>
        <v>1664.82</v>
      </c>
      <c r="L615" s="48" t="s">
        <v>63</v>
      </c>
      <c r="M615" s="48" t="str">
        <f t="shared" si="29"/>
        <v>FMP15MTotal Recurring Expenses (including 6.1 and 6.2)</v>
      </c>
    </row>
    <row r="616" spans="1:13">
      <c r="A616" s="45" t="s">
        <v>273</v>
      </c>
      <c r="B616" s="46" t="s">
        <v>429</v>
      </c>
      <c r="C616" s="46" t="s">
        <v>430</v>
      </c>
      <c r="D616" s="47">
        <v>0</v>
      </c>
      <c r="E616" s="47">
        <v>0</v>
      </c>
      <c r="F616" s="47">
        <v>19387834.289999999</v>
      </c>
      <c r="G616" s="47">
        <v>19387834.289999999</v>
      </c>
      <c r="H616" s="47">
        <v>0</v>
      </c>
      <c r="I616" s="47">
        <v>0</v>
      </c>
      <c r="J616" s="55">
        <f t="shared" si="27"/>
        <v>0</v>
      </c>
      <c r="K616" s="52">
        <f t="shared" si="28"/>
        <v>0</v>
      </c>
      <c r="L616" s="48" t="s">
        <v>18</v>
      </c>
      <c r="M616" s="48" t="str">
        <f t="shared" si="29"/>
        <v>FMP385Total Net Assets at the end of the period</v>
      </c>
    </row>
    <row r="617" spans="1:13">
      <c r="A617" s="45" t="s">
        <v>273</v>
      </c>
      <c r="B617" s="46" t="s">
        <v>431</v>
      </c>
      <c r="C617" s="46" t="s">
        <v>432</v>
      </c>
      <c r="D617" s="47">
        <v>188894825.93000001</v>
      </c>
      <c r="E617" s="47">
        <v>0</v>
      </c>
      <c r="F617" s="47">
        <v>119853022.8</v>
      </c>
      <c r="G617" s="47">
        <v>192430681.61000001</v>
      </c>
      <c r="H617" s="47">
        <v>116317167.12</v>
      </c>
      <c r="I617" s="47">
        <v>0</v>
      </c>
      <c r="J617" s="55">
        <f t="shared" si="27"/>
        <v>-72577658.810000017</v>
      </c>
      <c r="K617" s="52">
        <f t="shared" si="28"/>
        <v>116317167.12</v>
      </c>
      <c r="L617" s="48" t="s">
        <v>18</v>
      </c>
      <c r="M617" s="48" t="str">
        <f t="shared" si="29"/>
        <v>FMP385Total Net Assets at the end of the period</v>
      </c>
    </row>
    <row r="618" spans="1:13">
      <c r="A618" s="45" t="s">
        <v>273</v>
      </c>
      <c r="B618" s="46" t="s">
        <v>469</v>
      </c>
      <c r="C618" s="46" t="s">
        <v>470</v>
      </c>
      <c r="D618" s="47">
        <v>0</v>
      </c>
      <c r="E618" s="47">
        <v>0</v>
      </c>
      <c r="F618" s="47">
        <v>55082100</v>
      </c>
      <c r="G618" s="47">
        <v>0</v>
      </c>
      <c r="H618" s="47">
        <v>55082100</v>
      </c>
      <c r="I618" s="47">
        <v>0</v>
      </c>
      <c r="J618" s="55">
        <f t="shared" si="27"/>
        <v>55082100</v>
      </c>
      <c r="K618" s="52">
        <f t="shared" si="28"/>
        <v>55082100</v>
      </c>
      <c r="L618" s="48" t="s">
        <v>18</v>
      </c>
      <c r="M618" s="48" t="str">
        <f t="shared" si="29"/>
        <v>FMP385Total Net Assets at the end of the period</v>
      </c>
    </row>
    <row r="619" spans="1:13">
      <c r="A619" s="45" t="s">
        <v>273</v>
      </c>
      <c r="B619" s="46" t="s">
        <v>433</v>
      </c>
      <c r="C619" s="46" t="s">
        <v>434</v>
      </c>
      <c r="D619" s="47">
        <v>0</v>
      </c>
      <c r="E619" s="47">
        <v>0</v>
      </c>
      <c r="F619" s="47">
        <v>5670397.8899999997</v>
      </c>
      <c r="G619" s="47">
        <v>5670397.8899999997</v>
      </c>
      <c r="H619" s="47">
        <v>0</v>
      </c>
      <c r="I619" s="47">
        <v>0</v>
      </c>
      <c r="J619" s="55">
        <f t="shared" si="27"/>
        <v>0</v>
      </c>
      <c r="K619" s="52">
        <f t="shared" si="28"/>
        <v>0</v>
      </c>
      <c r="L619" s="48" t="s">
        <v>18</v>
      </c>
      <c r="M619" s="48" t="str">
        <f t="shared" si="29"/>
        <v>FMP385Total Net Assets at the end of the period</v>
      </c>
    </row>
    <row r="620" spans="1:13">
      <c r="A620" s="45" t="s">
        <v>273</v>
      </c>
      <c r="B620" s="46" t="s">
        <v>435</v>
      </c>
      <c r="C620" s="46" t="s">
        <v>436</v>
      </c>
      <c r="D620" s="47">
        <v>0</v>
      </c>
      <c r="E620" s="47">
        <v>370308.65</v>
      </c>
      <c r="F620" s="47">
        <v>46316978.520000003</v>
      </c>
      <c r="G620" s="47">
        <v>45946670.350000001</v>
      </c>
      <c r="H620" s="47">
        <v>0</v>
      </c>
      <c r="I620" s="47">
        <v>0.48</v>
      </c>
      <c r="J620" s="55">
        <f t="shared" si="27"/>
        <v>370308.17000000179</v>
      </c>
      <c r="K620" s="52">
        <f t="shared" si="28"/>
        <v>-0.48</v>
      </c>
      <c r="L620" s="48" t="s">
        <v>18</v>
      </c>
      <c r="M620" s="48" t="str">
        <f t="shared" si="29"/>
        <v>FMP385Total Net Assets at the end of the period</v>
      </c>
    </row>
    <row r="621" spans="1:13">
      <c r="A621" s="45" t="s">
        <v>273</v>
      </c>
      <c r="B621" s="46" t="s">
        <v>473</v>
      </c>
      <c r="C621" s="46" t="s">
        <v>474</v>
      </c>
      <c r="D621" s="47">
        <v>0</v>
      </c>
      <c r="E621" s="47">
        <v>0</v>
      </c>
      <c r="F621" s="47">
        <v>21053768.32</v>
      </c>
      <c r="G621" s="47">
        <v>21069307.98</v>
      </c>
      <c r="H621" s="47">
        <v>0</v>
      </c>
      <c r="I621" s="47">
        <v>15539.66</v>
      </c>
      <c r="J621" s="55">
        <f t="shared" si="27"/>
        <v>-15539.660000000149</v>
      </c>
      <c r="K621" s="52">
        <f t="shared" si="28"/>
        <v>-15539.66</v>
      </c>
      <c r="L621" s="48" t="s">
        <v>18</v>
      </c>
      <c r="M621" s="48" t="str">
        <f t="shared" si="29"/>
        <v>FMP385Total Net Assets at the end of the period</v>
      </c>
    </row>
    <row r="622" spans="1:13">
      <c r="A622" s="45" t="s">
        <v>273</v>
      </c>
      <c r="B622" s="46" t="s">
        <v>437</v>
      </c>
      <c r="C622" s="46" t="s">
        <v>438</v>
      </c>
      <c r="D622" s="47">
        <v>612755.93000000005</v>
      </c>
      <c r="E622" s="47">
        <v>0</v>
      </c>
      <c r="F622" s="47">
        <v>1460355103.3699999</v>
      </c>
      <c r="G622" s="47">
        <v>1460967859.3</v>
      </c>
      <c r="H622" s="47">
        <v>0</v>
      </c>
      <c r="I622" s="47">
        <v>0</v>
      </c>
      <c r="J622" s="55">
        <f t="shared" si="27"/>
        <v>-612755.93000006676</v>
      </c>
      <c r="K622" s="52">
        <f t="shared" si="28"/>
        <v>0</v>
      </c>
      <c r="L622" s="48" t="s">
        <v>18</v>
      </c>
      <c r="M622" s="48" t="str">
        <f t="shared" si="29"/>
        <v>FMP385Total Net Assets at the end of the period</v>
      </c>
    </row>
    <row r="623" spans="1:13">
      <c r="A623" s="45" t="s">
        <v>273</v>
      </c>
      <c r="B623" s="46" t="s">
        <v>292</v>
      </c>
      <c r="C623" s="46" t="s">
        <v>293</v>
      </c>
      <c r="D623" s="47">
        <v>0</v>
      </c>
      <c r="E623" s="47">
        <v>0</v>
      </c>
      <c r="F623" s="47">
        <v>1680529815.77</v>
      </c>
      <c r="G623" s="47">
        <v>1654889021.5999999</v>
      </c>
      <c r="H623" s="47">
        <v>25640794.170000002</v>
      </c>
      <c r="I623" s="47">
        <v>0</v>
      </c>
      <c r="J623" s="55">
        <f t="shared" si="27"/>
        <v>25640794.170000076</v>
      </c>
      <c r="K623" s="52">
        <f t="shared" si="28"/>
        <v>25640794.170000002</v>
      </c>
      <c r="L623" s="48" t="s">
        <v>18</v>
      </c>
      <c r="M623" s="48" t="str">
        <f t="shared" si="29"/>
        <v>FMP385Total Net Assets at the end of the period</v>
      </c>
    </row>
    <row r="624" spans="1:13">
      <c r="A624" s="45" t="s">
        <v>273</v>
      </c>
      <c r="B624" s="46" t="s">
        <v>294</v>
      </c>
      <c r="C624" s="46" t="s">
        <v>295</v>
      </c>
      <c r="D624" s="47">
        <v>0</v>
      </c>
      <c r="E624" s="47">
        <v>0.01</v>
      </c>
      <c r="F624" s="47">
        <v>5063.5200000000004</v>
      </c>
      <c r="G624" s="47">
        <v>5063.5200000000004</v>
      </c>
      <c r="H624" s="47">
        <v>0</v>
      </c>
      <c r="I624" s="47">
        <v>0.01</v>
      </c>
      <c r="J624" s="55">
        <f t="shared" si="27"/>
        <v>0</v>
      </c>
      <c r="K624" s="52">
        <f t="shared" si="28"/>
        <v>-0.01</v>
      </c>
      <c r="L624" s="48" t="s">
        <v>18</v>
      </c>
      <c r="M624" s="48" t="str">
        <f t="shared" si="29"/>
        <v>FMP385Total Net Assets at the end of the period</v>
      </c>
    </row>
    <row r="625" spans="1:13">
      <c r="A625" s="45" t="s">
        <v>273</v>
      </c>
      <c r="B625" s="46" t="s">
        <v>296</v>
      </c>
      <c r="C625" s="46" t="s">
        <v>297</v>
      </c>
      <c r="D625" s="47">
        <v>5986.85</v>
      </c>
      <c r="E625" s="47">
        <v>0</v>
      </c>
      <c r="F625" s="47">
        <v>0</v>
      </c>
      <c r="G625" s="47">
        <v>0</v>
      </c>
      <c r="H625" s="47">
        <v>5986.85</v>
      </c>
      <c r="I625" s="47">
        <v>0</v>
      </c>
      <c r="J625" s="55">
        <f t="shared" si="27"/>
        <v>0</v>
      </c>
      <c r="K625" s="52">
        <f t="shared" si="28"/>
        <v>5986.85</v>
      </c>
      <c r="L625" s="48" t="s">
        <v>18</v>
      </c>
      <c r="M625" s="48" t="str">
        <f t="shared" si="29"/>
        <v>FMP385Total Net Assets at the end of the period</v>
      </c>
    </row>
    <row r="626" spans="1:13">
      <c r="A626" s="45" t="s">
        <v>273</v>
      </c>
      <c r="B626" s="46" t="s">
        <v>684</v>
      </c>
      <c r="C626" s="46" t="s">
        <v>685</v>
      </c>
      <c r="D626" s="47">
        <v>0</v>
      </c>
      <c r="E626" s="47">
        <v>0</v>
      </c>
      <c r="F626" s="47">
        <v>42065.599999999999</v>
      </c>
      <c r="G626" s="47">
        <v>42065.599999999999</v>
      </c>
      <c r="H626" s="47">
        <v>0</v>
      </c>
      <c r="I626" s="47">
        <v>0</v>
      </c>
      <c r="J626" s="55">
        <f t="shared" si="27"/>
        <v>0</v>
      </c>
      <c r="K626" s="52">
        <f t="shared" si="28"/>
        <v>0</v>
      </c>
      <c r="L626" s="48" t="s">
        <v>18</v>
      </c>
      <c r="M626" s="48" t="str">
        <f t="shared" si="29"/>
        <v>FMP385Total Net Assets at the end of the period</v>
      </c>
    </row>
    <row r="627" spans="1:13">
      <c r="A627" s="45" t="s">
        <v>273</v>
      </c>
      <c r="B627" s="46" t="s">
        <v>157</v>
      </c>
      <c r="C627" s="46" t="s">
        <v>305</v>
      </c>
      <c r="D627" s="47">
        <v>0</v>
      </c>
      <c r="E627" s="47">
        <v>0</v>
      </c>
      <c r="F627" s="47">
        <v>219222896.36000001</v>
      </c>
      <c r="G627" s="47">
        <v>219222896.36000001</v>
      </c>
      <c r="H627" s="47">
        <v>0</v>
      </c>
      <c r="I627" s="47">
        <v>0</v>
      </c>
      <c r="J627" s="55">
        <f t="shared" si="27"/>
        <v>0</v>
      </c>
      <c r="K627" s="52">
        <f t="shared" si="28"/>
        <v>0</v>
      </c>
      <c r="L627" s="48" t="s">
        <v>18</v>
      </c>
      <c r="M627" s="48" t="str">
        <f t="shared" si="29"/>
        <v>FMP385Total Net Assets at the end of the period</v>
      </c>
    </row>
    <row r="628" spans="1:13">
      <c r="A628" s="45" t="s">
        <v>273</v>
      </c>
      <c r="B628" s="46" t="s">
        <v>439</v>
      </c>
      <c r="C628" s="46" t="s">
        <v>440</v>
      </c>
      <c r="D628" s="47">
        <v>186.34</v>
      </c>
      <c r="E628" s="47">
        <v>0</v>
      </c>
      <c r="F628" s="47">
        <v>338653.78</v>
      </c>
      <c r="G628" s="47">
        <v>338840.12</v>
      </c>
      <c r="H628" s="47">
        <v>0</v>
      </c>
      <c r="I628" s="47">
        <v>0</v>
      </c>
      <c r="J628" s="55">
        <f t="shared" si="27"/>
        <v>-186.3399999999674</v>
      </c>
      <c r="K628" s="52">
        <f t="shared" si="28"/>
        <v>0</v>
      </c>
      <c r="L628" s="48" t="s">
        <v>18</v>
      </c>
      <c r="M628" s="48" t="str">
        <f t="shared" si="29"/>
        <v>FMP385Total Net Assets at the end of the period</v>
      </c>
    </row>
    <row r="629" spans="1:13">
      <c r="A629" s="45" t="s">
        <v>273</v>
      </c>
      <c r="B629" s="46" t="s">
        <v>441</v>
      </c>
      <c r="C629" s="46" t="s">
        <v>442</v>
      </c>
      <c r="D629" s="47">
        <v>0</v>
      </c>
      <c r="E629" s="47">
        <v>0</v>
      </c>
      <c r="F629" s="47">
        <v>629355.81000000006</v>
      </c>
      <c r="G629" s="47">
        <v>629355.81000000006</v>
      </c>
      <c r="H629" s="47">
        <v>0</v>
      </c>
      <c r="I629" s="47">
        <v>0</v>
      </c>
      <c r="J629" s="55">
        <f t="shared" si="27"/>
        <v>0</v>
      </c>
      <c r="K629" s="52">
        <f t="shared" si="28"/>
        <v>0</v>
      </c>
      <c r="L629" s="48" t="s">
        <v>18</v>
      </c>
      <c r="M629" s="48" t="str">
        <f t="shared" si="29"/>
        <v>FMP385Total Net Assets at the end of the period</v>
      </c>
    </row>
    <row r="630" spans="1:13">
      <c r="A630" s="45" t="s">
        <v>273</v>
      </c>
      <c r="B630" s="46" t="s">
        <v>443</v>
      </c>
      <c r="C630" s="46" t="s">
        <v>444</v>
      </c>
      <c r="D630" s="47">
        <v>6049297.5700000003</v>
      </c>
      <c r="E630" s="47">
        <v>0</v>
      </c>
      <c r="F630" s="47">
        <v>4624605.26</v>
      </c>
      <c r="G630" s="47">
        <v>7079256.2699999996</v>
      </c>
      <c r="H630" s="47">
        <v>3594646.56</v>
      </c>
      <c r="I630" s="47">
        <v>0</v>
      </c>
      <c r="J630" s="55">
        <f t="shared" si="27"/>
        <v>-2454651.0099999998</v>
      </c>
      <c r="K630" s="52">
        <f t="shared" si="28"/>
        <v>3594646.56</v>
      </c>
      <c r="L630" s="48" t="s">
        <v>18</v>
      </c>
      <c r="M630" s="48" t="str">
        <f t="shared" si="29"/>
        <v>FMP385Total Net Assets at the end of the period</v>
      </c>
    </row>
    <row r="631" spans="1:13">
      <c r="A631" s="45" t="s">
        <v>273</v>
      </c>
      <c r="B631" s="46" t="s">
        <v>475</v>
      </c>
      <c r="C631" s="46" t="s">
        <v>476</v>
      </c>
      <c r="D631" s="47">
        <v>0</v>
      </c>
      <c r="E631" s="47">
        <v>0</v>
      </c>
      <c r="F631" s="47">
        <v>2045204.66</v>
      </c>
      <c r="G631" s="47">
        <v>0</v>
      </c>
      <c r="H631" s="47">
        <v>2045204.66</v>
      </c>
      <c r="I631" s="47">
        <v>0</v>
      </c>
      <c r="J631" s="55">
        <f t="shared" si="27"/>
        <v>2045204.66</v>
      </c>
      <c r="K631" s="52">
        <f t="shared" si="28"/>
        <v>2045204.66</v>
      </c>
      <c r="L631" s="48" t="s">
        <v>18</v>
      </c>
      <c r="M631" s="48" t="str">
        <f t="shared" si="29"/>
        <v>FMP385Total Net Assets at the end of the period</v>
      </c>
    </row>
    <row r="632" spans="1:13">
      <c r="A632" s="45" t="s">
        <v>273</v>
      </c>
      <c r="B632" s="46" t="s">
        <v>313</v>
      </c>
      <c r="C632" s="46" t="s">
        <v>314</v>
      </c>
      <c r="D632" s="47">
        <v>0</v>
      </c>
      <c r="E632" s="47">
        <v>1.3</v>
      </c>
      <c r="F632" s="47">
        <v>1.3</v>
      </c>
      <c r="G632" s="47">
        <v>0</v>
      </c>
      <c r="H632" s="47">
        <v>0</v>
      </c>
      <c r="I632" s="47">
        <v>0</v>
      </c>
      <c r="J632" s="55">
        <f t="shared" si="27"/>
        <v>1.3</v>
      </c>
      <c r="K632" s="52">
        <f t="shared" si="28"/>
        <v>0</v>
      </c>
      <c r="L632" s="48" t="s">
        <v>18</v>
      </c>
      <c r="M632" s="48" t="str">
        <f t="shared" si="29"/>
        <v>FMP385Total Net Assets at the end of the period</v>
      </c>
    </row>
    <row r="633" spans="1:13">
      <c r="A633" s="45" t="s">
        <v>273</v>
      </c>
      <c r="B633" s="46" t="s">
        <v>477</v>
      </c>
      <c r="C633" s="46" t="s">
        <v>478</v>
      </c>
      <c r="D633" s="47">
        <v>48532</v>
      </c>
      <c r="E633" s="47">
        <v>0</v>
      </c>
      <c r="F633" s="47">
        <v>0</v>
      </c>
      <c r="G633" s="47">
        <v>0</v>
      </c>
      <c r="H633" s="47">
        <v>48532</v>
      </c>
      <c r="I633" s="47">
        <v>0</v>
      </c>
      <c r="J633" s="55">
        <f t="shared" si="27"/>
        <v>0</v>
      </c>
      <c r="K633" s="52">
        <f t="shared" si="28"/>
        <v>48532</v>
      </c>
      <c r="L633" s="48" t="s">
        <v>18</v>
      </c>
      <c r="M633" s="48" t="str">
        <f t="shared" si="29"/>
        <v>FMP385Total Net Assets at the end of the period</v>
      </c>
    </row>
    <row r="634" spans="1:13">
      <c r="A634" s="45" t="s">
        <v>273</v>
      </c>
      <c r="B634" s="46" t="s">
        <v>167</v>
      </c>
      <c r="C634" s="46" t="s">
        <v>424</v>
      </c>
      <c r="D634" s="47">
        <v>0</v>
      </c>
      <c r="E634" s="47">
        <v>0</v>
      </c>
      <c r="F634" s="47">
        <v>194322957.09</v>
      </c>
      <c r="G634" s="47">
        <v>194322957.09</v>
      </c>
      <c r="H634" s="47">
        <v>0</v>
      </c>
      <c r="I634" s="47">
        <v>0</v>
      </c>
      <c r="J634" s="55">
        <f t="shared" si="27"/>
        <v>0</v>
      </c>
      <c r="K634" s="52">
        <f t="shared" si="28"/>
        <v>0</v>
      </c>
      <c r="L634" s="48" t="s">
        <v>18</v>
      </c>
      <c r="M634" s="48" t="str">
        <f t="shared" si="29"/>
        <v>FMP385Total Net Assets at the end of the period</v>
      </c>
    </row>
    <row r="635" spans="1:13">
      <c r="A635" s="45" t="s">
        <v>273</v>
      </c>
      <c r="B635" s="46" t="s">
        <v>459</v>
      </c>
      <c r="C635" s="46" t="s">
        <v>460</v>
      </c>
      <c r="D635" s="47">
        <v>41625</v>
      </c>
      <c r="E635" s="47">
        <v>0</v>
      </c>
      <c r="F635" s="47">
        <v>10607.31</v>
      </c>
      <c r="G635" s="47">
        <v>52232.31</v>
      </c>
      <c r="H635" s="47">
        <v>0</v>
      </c>
      <c r="I635" s="47">
        <v>0</v>
      </c>
      <c r="J635" s="55">
        <f t="shared" si="27"/>
        <v>-41625</v>
      </c>
      <c r="K635" s="52">
        <f t="shared" si="28"/>
        <v>0</v>
      </c>
      <c r="L635" s="48" t="s">
        <v>18</v>
      </c>
      <c r="M635" s="48" t="str">
        <f t="shared" si="29"/>
        <v>FMP385Total Net Assets at the end of the period</v>
      </c>
    </row>
    <row r="636" spans="1:13">
      <c r="A636" s="45" t="s">
        <v>273</v>
      </c>
      <c r="B636" s="46" t="s">
        <v>330</v>
      </c>
      <c r="C636" s="46" t="s">
        <v>331</v>
      </c>
      <c r="D636" s="47">
        <v>0</v>
      </c>
      <c r="E636" s="47">
        <v>1489.5</v>
      </c>
      <c r="F636" s="47">
        <v>1489.5</v>
      </c>
      <c r="G636" s="47">
        <v>0</v>
      </c>
      <c r="H636" s="47">
        <v>0</v>
      </c>
      <c r="I636" s="47">
        <v>0</v>
      </c>
      <c r="J636" s="55">
        <f t="shared" si="27"/>
        <v>1489.5</v>
      </c>
      <c r="K636" s="52">
        <f t="shared" si="28"/>
        <v>0</v>
      </c>
      <c r="L636" s="48" t="s">
        <v>18</v>
      </c>
      <c r="M636" s="48" t="str">
        <f t="shared" si="29"/>
        <v>FMP385Total Net Assets at the end of the period</v>
      </c>
    </row>
    <row r="637" spans="1:13">
      <c r="A637" s="45" t="s">
        <v>273</v>
      </c>
      <c r="B637" s="46" t="s">
        <v>332</v>
      </c>
      <c r="C637" s="46" t="s">
        <v>333</v>
      </c>
      <c r="D637" s="47">
        <v>0</v>
      </c>
      <c r="E637" s="47">
        <v>947</v>
      </c>
      <c r="F637" s="47">
        <v>17633</v>
      </c>
      <c r="G637" s="47">
        <v>35665</v>
      </c>
      <c r="H637" s="47">
        <v>0</v>
      </c>
      <c r="I637" s="47">
        <v>18979</v>
      </c>
      <c r="J637" s="55">
        <f t="shared" si="27"/>
        <v>-18032</v>
      </c>
      <c r="K637" s="52">
        <f t="shared" si="28"/>
        <v>-18979</v>
      </c>
      <c r="L637" s="48" t="s">
        <v>18</v>
      </c>
      <c r="M637" s="48" t="str">
        <f t="shared" si="29"/>
        <v>FMP385Total Net Assets at the end of the period</v>
      </c>
    </row>
    <row r="638" spans="1:13">
      <c r="A638" s="45" t="s">
        <v>273</v>
      </c>
      <c r="B638" s="46" t="s">
        <v>169</v>
      </c>
      <c r="C638" s="46" t="s">
        <v>336</v>
      </c>
      <c r="D638" s="47">
        <v>0</v>
      </c>
      <c r="E638" s="47">
        <v>8287.6</v>
      </c>
      <c r="F638" s="47">
        <v>182779.8</v>
      </c>
      <c r="G638" s="47">
        <v>324622.01</v>
      </c>
      <c r="H638" s="47">
        <v>0</v>
      </c>
      <c r="I638" s="47">
        <v>150129.81</v>
      </c>
      <c r="J638" s="55">
        <f t="shared" si="27"/>
        <v>-141842.21000000002</v>
      </c>
      <c r="K638" s="52">
        <f t="shared" si="28"/>
        <v>-150129.81</v>
      </c>
      <c r="L638" s="48" t="s">
        <v>18</v>
      </c>
      <c r="M638" s="48" t="str">
        <f t="shared" si="29"/>
        <v>FMP385Total Net Assets at the end of the period</v>
      </c>
    </row>
    <row r="639" spans="1:13">
      <c r="A639" s="45" t="s">
        <v>273</v>
      </c>
      <c r="B639" s="46" t="s">
        <v>172</v>
      </c>
      <c r="C639" s="46" t="s">
        <v>339</v>
      </c>
      <c r="D639" s="47">
        <v>0</v>
      </c>
      <c r="E639" s="47">
        <v>208859.38</v>
      </c>
      <c r="F639" s="47">
        <v>359273.1</v>
      </c>
      <c r="G639" s="47">
        <v>207004.87</v>
      </c>
      <c r="H639" s="47">
        <v>0</v>
      </c>
      <c r="I639" s="47">
        <v>56591.15</v>
      </c>
      <c r="J639" s="55">
        <f t="shared" si="27"/>
        <v>152268.22999999998</v>
      </c>
      <c r="K639" s="52">
        <f t="shared" si="28"/>
        <v>-56591.15</v>
      </c>
      <c r="L639" s="48" t="s">
        <v>18</v>
      </c>
      <c r="M639" s="48" t="str">
        <f t="shared" si="29"/>
        <v>FMP385Total Net Assets at the end of the period</v>
      </c>
    </row>
    <row r="640" spans="1:13">
      <c r="A640" s="45" t="s">
        <v>273</v>
      </c>
      <c r="B640" s="46" t="s">
        <v>174</v>
      </c>
      <c r="C640" s="46" t="s">
        <v>341</v>
      </c>
      <c r="D640" s="47">
        <v>0</v>
      </c>
      <c r="E640" s="47">
        <v>0</v>
      </c>
      <c r="F640" s="47">
        <v>1.42</v>
      </c>
      <c r="G640" s="47">
        <v>1.42</v>
      </c>
      <c r="H640" s="47">
        <v>0</v>
      </c>
      <c r="I640" s="47">
        <v>0</v>
      </c>
      <c r="J640" s="55">
        <f t="shared" si="27"/>
        <v>0</v>
      </c>
      <c r="K640" s="52">
        <f t="shared" si="28"/>
        <v>0</v>
      </c>
      <c r="L640" s="48" t="s">
        <v>18</v>
      </c>
      <c r="M640" s="48" t="str">
        <f t="shared" si="29"/>
        <v>FMP385Total Net Assets at the end of the period</v>
      </c>
    </row>
    <row r="641" spans="1:13">
      <c r="A641" s="45" t="s">
        <v>273</v>
      </c>
      <c r="B641" s="46" t="s">
        <v>479</v>
      </c>
      <c r="C641" s="46" t="s">
        <v>480</v>
      </c>
      <c r="D641" s="47">
        <v>0</v>
      </c>
      <c r="E641" s="47">
        <v>179667338.12</v>
      </c>
      <c r="F641" s="47">
        <v>0</v>
      </c>
      <c r="G641" s="47">
        <v>0</v>
      </c>
      <c r="H641" s="47">
        <v>0</v>
      </c>
      <c r="I641" s="47">
        <v>179667338.12</v>
      </c>
      <c r="J641" s="55">
        <f t="shared" si="27"/>
        <v>0</v>
      </c>
      <c r="K641" s="52">
        <f t="shared" si="28"/>
        <v>-179667338.12</v>
      </c>
      <c r="L641" s="48" t="s">
        <v>15</v>
      </c>
      <c r="M641" s="48" t="str">
        <f t="shared" si="29"/>
        <v>FMP385Unit Capital at the end of the period</v>
      </c>
    </row>
    <row r="642" spans="1:13">
      <c r="A642" s="45" t="s">
        <v>273</v>
      </c>
      <c r="B642" s="46" t="s">
        <v>344</v>
      </c>
      <c r="C642" s="46" t="s">
        <v>345</v>
      </c>
      <c r="D642" s="47">
        <v>0</v>
      </c>
      <c r="E642" s="47">
        <v>408000</v>
      </c>
      <c r="F642" s="47">
        <v>0</v>
      </c>
      <c r="G642" s="47">
        <v>0</v>
      </c>
      <c r="H642" s="47">
        <v>0</v>
      </c>
      <c r="I642" s="47">
        <v>408000</v>
      </c>
      <c r="J642" s="55">
        <f t="shared" si="27"/>
        <v>0</v>
      </c>
      <c r="K642" s="52">
        <f t="shared" si="28"/>
        <v>-408000</v>
      </c>
      <c r="L642" s="48" t="s">
        <v>15</v>
      </c>
      <c r="M642" s="48" t="str">
        <f t="shared" si="29"/>
        <v>FMP385Unit Capital at the end of the period</v>
      </c>
    </row>
    <row r="643" spans="1:13">
      <c r="A643" s="45" t="s">
        <v>273</v>
      </c>
      <c r="B643" s="46" t="s">
        <v>346</v>
      </c>
      <c r="C643" s="46" t="s">
        <v>347</v>
      </c>
      <c r="D643" s="47">
        <v>0</v>
      </c>
      <c r="E643" s="47">
        <v>7959000</v>
      </c>
      <c r="F643" s="47">
        <v>0</v>
      </c>
      <c r="G643" s="47">
        <v>0</v>
      </c>
      <c r="H643" s="47">
        <v>0</v>
      </c>
      <c r="I643" s="47">
        <v>7959000</v>
      </c>
      <c r="J643" s="55">
        <f t="shared" ref="J643:J706" si="30">+F643-G643</f>
        <v>0</v>
      </c>
      <c r="K643" s="52">
        <f t="shared" ref="K643:K706" si="31">H643-I643</f>
        <v>-7959000</v>
      </c>
      <c r="L643" s="48" t="s">
        <v>15</v>
      </c>
      <c r="M643" s="48" t="str">
        <f t="shared" ref="M643:M706" si="32">A643&amp;L643</f>
        <v>FMP385Unit Capital at the end of the period</v>
      </c>
    </row>
    <row r="644" spans="1:13">
      <c r="A644" s="45" t="s">
        <v>273</v>
      </c>
      <c r="B644" s="46" t="s">
        <v>188</v>
      </c>
      <c r="C644" s="46" t="s">
        <v>356</v>
      </c>
      <c r="D644" s="47">
        <v>0</v>
      </c>
      <c r="E644" s="47">
        <v>358206.52</v>
      </c>
      <c r="F644" s="47">
        <v>0</v>
      </c>
      <c r="G644" s="47">
        <v>0</v>
      </c>
      <c r="H644" s="47">
        <v>0</v>
      </c>
      <c r="I644" s="47">
        <v>358206.52</v>
      </c>
      <c r="J644" s="55">
        <f t="shared" si="30"/>
        <v>0</v>
      </c>
      <c r="K644" s="52">
        <f t="shared" si="31"/>
        <v>-358206.52</v>
      </c>
      <c r="L644" s="48" t="s">
        <v>141</v>
      </c>
      <c r="M644" s="48" t="str">
        <f t="shared" si="32"/>
        <v>FMP385Dummy</v>
      </c>
    </row>
    <row r="645" spans="1:13">
      <c r="A645" s="45" t="s">
        <v>273</v>
      </c>
      <c r="B645" s="46" t="s">
        <v>445</v>
      </c>
      <c r="C645" s="46" t="s">
        <v>446</v>
      </c>
      <c r="D645" s="47">
        <v>0</v>
      </c>
      <c r="E645" s="47">
        <v>0</v>
      </c>
      <c r="F645" s="47">
        <v>5670397.8899999997</v>
      </c>
      <c r="G645" s="47">
        <v>5670397.8899999997</v>
      </c>
      <c r="H645" s="47">
        <v>0</v>
      </c>
      <c r="I645" s="47">
        <v>0</v>
      </c>
      <c r="J645" s="55">
        <f t="shared" si="30"/>
        <v>0</v>
      </c>
      <c r="K645" s="52">
        <f t="shared" si="31"/>
        <v>0</v>
      </c>
      <c r="L645" s="48" t="s">
        <v>141</v>
      </c>
      <c r="M645" s="48" t="str">
        <f t="shared" si="32"/>
        <v>FMP385Dummy</v>
      </c>
    </row>
    <row r="646" spans="1:13">
      <c r="A646" s="45" t="s">
        <v>273</v>
      </c>
      <c r="B646" s="46" t="s">
        <v>447</v>
      </c>
      <c r="C646" s="46" t="s">
        <v>448</v>
      </c>
      <c r="D646" s="47">
        <v>370308.65</v>
      </c>
      <c r="E646" s="47">
        <v>0</v>
      </c>
      <c r="F646" s="47">
        <v>45946670.350000001</v>
      </c>
      <c r="G646" s="47">
        <v>46316978.520000003</v>
      </c>
      <c r="H646" s="47">
        <v>0.48</v>
      </c>
      <c r="I646" s="47">
        <v>0</v>
      </c>
      <c r="J646" s="55">
        <f t="shared" si="30"/>
        <v>-370308.17000000179</v>
      </c>
      <c r="K646" s="52">
        <f t="shared" si="31"/>
        <v>0.48</v>
      </c>
      <c r="L646" s="48" t="s">
        <v>141</v>
      </c>
      <c r="M646" s="48" t="str">
        <f t="shared" si="32"/>
        <v>FMP385Dummy</v>
      </c>
    </row>
    <row r="647" spans="1:13">
      <c r="A647" s="45" t="s">
        <v>273</v>
      </c>
      <c r="B647" s="46" t="s">
        <v>483</v>
      </c>
      <c r="C647" s="46" t="s">
        <v>484</v>
      </c>
      <c r="D647" s="47">
        <v>0</v>
      </c>
      <c r="E647" s="47">
        <v>0</v>
      </c>
      <c r="F647" s="47">
        <v>21069307.98</v>
      </c>
      <c r="G647" s="47">
        <v>21053768.32</v>
      </c>
      <c r="H647" s="47">
        <v>15539.66</v>
      </c>
      <c r="I647" s="47">
        <v>0</v>
      </c>
      <c r="J647" s="55">
        <f t="shared" si="30"/>
        <v>15539.660000000149</v>
      </c>
      <c r="K647" s="52">
        <f t="shared" si="31"/>
        <v>15539.66</v>
      </c>
      <c r="L647" s="48" t="s">
        <v>141</v>
      </c>
      <c r="M647" s="48" t="str">
        <f t="shared" si="32"/>
        <v>FMP385Dummy</v>
      </c>
    </row>
    <row r="648" spans="1:13">
      <c r="A648" s="45" t="s">
        <v>273</v>
      </c>
      <c r="B648" s="46" t="s">
        <v>363</v>
      </c>
      <c r="C648" s="46" t="s">
        <v>364</v>
      </c>
      <c r="D648" s="47">
        <v>0</v>
      </c>
      <c r="E648" s="47">
        <v>30858.18</v>
      </c>
      <c r="F648" s="47">
        <v>0</v>
      </c>
      <c r="G648" s="47">
        <v>338653.78</v>
      </c>
      <c r="H648" s="47">
        <v>0</v>
      </c>
      <c r="I648" s="47">
        <v>369511.96</v>
      </c>
      <c r="J648" s="55">
        <f t="shared" si="30"/>
        <v>-338653.78</v>
      </c>
      <c r="K648" s="52">
        <f t="shared" si="31"/>
        <v>-369511.96</v>
      </c>
      <c r="L648" s="48" t="s">
        <v>56</v>
      </c>
      <c r="M648" s="48" t="str">
        <f t="shared" si="32"/>
        <v>FMP385Interest</v>
      </c>
    </row>
    <row r="649" spans="1:13">
      <c r="A649" s="45" t="s">
        <v>273</v>
      </c>
      <c r="B649" s="46" t="s">
        <v>461</v>
      </c>
      <c r="C649" s="46" t="s">
        <v>462</v>
      </c>
      <c r="D649" s="47">
        <v>0</v>
      </c>
      <c r="E649" s="47">
        <v>0.04</v>
      </c>
      <c r="F649" s="47">
        <v>0</v>
      </c>
      <c r="G649" s="47">
        <v>0</v>
      </c>
      <c r="H649" s="47">
        <v>0</v>
      </c>
      <c r="I649" s="47">
        <v>0.04</v>
      </c>
      <c r="J649" s="55">
        <f t="shared" si="30"/>
        <v>0</v>
      </c>
      <c r="K649" s="52">
        <f t="shared" si="31"/>
        <v>-0.04</v>
      </c>
      <c r="L649" s="48" t="s">
        <v>58</v>
      </c>
      <c r="M649" s="48" t="str">
        <f t="shared" si="32"/>
        <v>FMP385Profit/(Loss) on inter scheme transfer/sale of investments</v>
      </c>
    </row>
    <row r="650" spans="1:13">
      <c r="A650" s="45" t="s">
        <v>273</v>
      </c>
      <c r="B650" s="46" t="s">
        <v>368</v>
      </c>
      <c r="C650" s="46" t="s">
        <v>369</v>
      </c>
      <c r="D650" s="47">
        <v>0</v>
      </c>
      <c r="E650" s="47">
        <v>0</v>
      </c>
      <c r="F650" s="47">
        <v>0</v>
      </c>
      <c r="G650" s="47">
        <v>629355.81000000006</v>
      </c>
      <c r="H650" s="47">
        <v>0</v>
      </c>
      <c r="I650" s="47">
        <v>629355.81000000006</v>
      </c>
      <c r="J650" s="55">
        <f t="shared" si="30"/>
        <v>-629355.81000000006</v>
      </c>
      <c r="K650" s="52">
        <f t="shared" si="31"/>
        <v>-629355.81000000006</v>
      </c>
      <c r="L650" s="48" t="s">
        <v>56</v>
      </c>
      <c r="M650" s="48" t="str">
        <f t="shared" si="32"/>
        <v>FMP385Interest</v>
      </c>
    </row>
    <row r="651" spans="1:13">
      <c r="A651" s="45" t="s">
        <v>273</v>
      </c>
      <c r="B651" s="46" t="s">
        <v>449</v>
      </c>
      <c r="C651" s="46" t="s">
        <v>450</v>
      </c>
      <c r="D651" s="47">
        <v>0</v>
      </c>
      <c r="E651" s="47">
        <v>7268229.6500000004</v>
      </c>
      <c r="F651" s="47">
        <v>0</v>
      </c>
      <c r="G651" s="47">
        <v>4624605.26</v>
      </c>
      <c r="H651" s="47">
        <v>0</v>
      </c>
      <c r="I651" s="47">
        <v>11892834.91</v>
      </c>
      <c r="J651" s="55">
        <f t="shared" si="30"/>
        <v>-4624605.26</v>
      </c>
      <c r="K651" s="52">
        <f t="shared" si="31"/>
        <v>-11892834.91</v>
      </c>
      <c r="L651" s="48" t="s">
        <v>56</v>
      </c>
      <c r="M651" s="48" t="str">
        <f t="shared" si="32"/>
        <v>FMP385Interest</v>
      </c>
    </row>
    <row r="652" spans="1:13">
      <c r="A652" s="45" t="s">
        <v>273</v>
      </c>
      <c r="B652" s="46" t="s">
        <v>489</v>
      </c>
      <c r="C652" s="46" t="s">
        <v>490</v>
      </c>
      <c r="D652" s="47">
        <v>0</v>
      </c>
      <c r="E652" s="47">
        <v>0</v>
      </c>
      <c r="F652" s="47">
        <v>0</v>
      </c>
      <c r="G652" s="47">
        <v>2045204.66</v>
      </c>
      <c r="H652" s="47">
        <v>0</v>
      </c>
      <c r="I652" s="47">
        <v>2045204.66</v>
      </c>
      <c r="J652" s="55">
        <f t="shared" si="30"/>
        <v>-2045204.66</v>
      </c>
      <c r="K652" s="52">
        <f t="shared" si="31"/>
        <v>-2045204.66</v>
      </c>
      <c r="L652" s="48" t="s">
        <v>56</v>
      </c>
      <c r="M652" s="48" t="str">
        <f t="shared" si="32"/>
        <v>FMP385Interest</v>
      </c>
    </row>
    <row r="653" spans="1:13">
      <c r="A653" s="45" t="s">
        <v>273</v>
      </c>
      <c r="B653" s="46" t="s">
        <v>374</v>
      </c>
      <c r="C653" s="46" t="s">
        <v>375</v>
      </c>
      <c r="D653" s="47">
        <v>0</v>
      </c>
      <c r="E653" s="47">
        <v>0</v>
      </c>
      <c r="F653" s="47">
        <v>10948.76</v>
      </c>
      <c r="G653" s="47">
        <v>0</v>
      </c>
      <c r="H653" s="47">
        <v>10948.76</v>
      </c>
      <c r="I653" s="47">
        <v>0</v>
      </c>
      <c r="J653" s="55">
        <f t="shared" si="30"/>
        <v>10948.76</v>
      </c>
      <c r="K653" s="52">
        <f t="shared" si="31"/>
        <v>10948.76</v>
      </c>
      <c r="L653" s="48" t="s">
        <v>58</v>
      </c>
      <c r="M653" s="48" t="str">
        <f t="shared" si="32"/>
        <v>FMP385Profit/(Loss) on inter scheme transfer/sale of investments</v>
      </c>
    </row>
    <row r="654" spans="1:13">
      <c r="A654" s="45" t="s">
        <v>273</v>
      </c>
      <c r="B654" s="46" t="s">
        <v>463</v>
      </c>
      <c r="C654" s="46" t="s">
        <v>464</v>
      </c>
      <c r="D654" s="47">
        <v>0.17</v>
      </c>
      <c r="E654" s="47">
        <v>0</v>
      </c>
      <c r="F654" s="47">
        <v>293282.86</v>
      </c>
      <c r="G654" s="47">
        <v>0</v>
      </c>
      <c r="H654" s="47">
        <v>293283.03000000003</v>
      </c>
      <c r="I654" s="47">
        <v>0</v>
      </c>
      <c r="J654" s="55">
        <f t="shared" si="30"/>
        <v>293282.86</v>
      </c>
      <c r="K654" s="52">
        <f t="shared" si="31"/>
        <v>293283.03000000003</v>
      </c>
      <c r="L654" s="48" t="s">
        <v>58</v>
      </c>
      <c r="M654" s="48" t="str">
        <f t="shared" si="32"/>
        <v>FMP385Profit/(Loss) on inter scheme transfer/sale of investments</v>
      </c>
    </row>
    <row r="655" spans="1:13">
      <c r="A655" s="45" t="s">
        <v>273</v>
      </c>
      <c r="B655" s="46" t="s">
        <v>198</v>
      </c>
      <c r="C655" s="46" t="s">
        <v>378</v>
      </c>
      <c r="D655" s="47">
        <v>0</v>
      </c>
      <c r="E655" s="47">
        <v>0</v>
      </c>
      <c r="F655" s="47">
        <v>242612.56</v>
      </c>
      <c r="G655" s="47">
        <v>0</v>
      </c>
      <c r="H655" s="47">
        <v>242612.56</v>
      </c>
      <c r="I655" s="47">
        <v>0</v>
      </c>
      <c r="J655" s="55">
        <f t="shared" si="30"/>
        <v>242612.56</v>
      </c>
      <c r="K655" s="52">
        <f t="shared" si="31"/>
        <v>242612.56</v>
      </c>
      <c r="L655" s="48" t="s">
        <v>61</v>
      </c>
      <c r="M655" s="48" t="str">
        <f t="shared" si="32"/>
        <v>FMP385Management Fees</v>
      </c>
    </row>
    <row r="656" spans="1:13">
      <c r="A656" s="45" t="s">
        <v>273</v>
      </c>
      <c r="B656" s="46" t="s">
        <v>493</v>
      </c>
      <c r="C656" s="46" t="s">
        <v>494</v>
      </c>
      <c r="D656" s="47">
        <v>45950.26</v>
      </c>
      <c r="E656" s="47">
        <v>0</v>
      </c>
      <c r="F656" s="47">
        <v>47299.57</v>
      </c>
      <c r="G656" s="47">
        <v>0</v>
      </c>
      <c r="H656" s="47">
        <v>93249.83</v>
      </c>
      <c r="I656" s="47">
        <v>0</v>
      </c>
      <c r="J656" s="55">
        <f t="shared" si="30"/>
        <v>47299.57</v>
      </c>
      <c r="K656" s="52">
        <f t="shared" si="31"/>
        <v>93249.83</v>
      </c>
      <c r="L656" s="48" t="s">
        <v>61</v>
      </c>
      <c r="M656" s="48" t="str">
        <f t="shared" si="32"/>
        <v>FMP385Management Fees</v>
      </c>
    </row>
    <row r="657" spans="1:13">
      <c r="A657" s="45" t="s">
        <v>273</v>
      </c>
      <c r="B657" s="46" t="s">
        <v>451</v>
      </c>
      <c r="C657" s="46" t="s">
        <v>452</v>
      </c>
      <c r="D657" s="47">
        <v>208.51</v>
      </c>
      <c r="E657" s="47">
        <v>0</v>
      </c>
      <c r="F657" s="47">
        <v>214.4</v>
      </c>
      <c r="G657" s="47">
        <v>0</v>
      </c>
      <c r="H657" s="47">
        <v>422.91</v>
      </c>
      <c r="I657" s="47">
        <v>0</v>
      </c>
      <c r="J657" s="55">
        <f t="shared" si="30"/>
        <v>214.4</v>
      </c>
      <c r="K657" s="52">
        <f t="shared" si="31"/>
        <v>422.91</v>
      </c>
      <c r="L657" s="48" t="s">
        <v>61</v>
      </c>
      <c r="M657" s="48" t="str">
        <f t="shared" si="32"/>
        <v>FMP385Management Fees</v>
      </c>
    </row>
    <row r="658" spans="1:13">
      <c r="A658" s="45" t="s">
        <v>273</v>
      </c>
      <c r="B658" s="46" t="s">
        <v>453</v>
      </c>
      <c r="C658" s="46" t="s">
        <v>454</v>
      </c>
      <c r="D658" s="47">
        <v>4068.27</v>
      </c>
      <c r="E658" s="47">
        <v>0</v>
      </c>
      <c r="F658" s="47">
        <v>4182.4799999999996</v>
      </c>
      <c r="G658" s="47">
        <v>0</v>
      </c>
      <c r="H658" s="47">
        <v>8250.75</v>
      </c>
      <c r="I658" s="47">
        <v>0</v>
      </c>
      <c r="J658" s="55">
        <f t="shared" si="30"/>
        <v>4182.4799999999996</v>
      </c>
      <c r="K658" s="52">
        <f t="shared" si="31"/>
        <v>8250.75</v>
      </c>
      <c r="L658" s="48" t="s">
        <v>61</v>
      </c>
      <c r="M658" s="48" t="str">
        <f t="shared" si="32"/>
        <v>FMP385Management Fees</v>
      </c>
    </row>
    <row r="659" spans="1:13">
      <c r="A659" s="45" t="s">
        <v>273</v>
      </c>
      <c r="B659" s="46" t="s">
        <v>203</v>
      </c>
      <c r="C659" s="46" t="s">
        <v>379</v>
      </c>
      <c r="D659" s="47">
        <v>0</v>
      </c>
      <c r="E659" s="47">
        <v>0</v>
      </c>
      <c r="F659" s="47">
        <v>0</v>
      </c>
      <c r="G659" s="47">
        <v>351101.4</v>
      </c>
      <c r="H659" s="47">
        <v>0</v>
      </c>
      <c r="I659" s="47">
        <v>351101.4</v>
      </c>
      <c r="J659" s="55">
        <f t="shared" si="30"/>
        <v>-351101.4</v>
      </c>
      <c r="K659" s="52">
        <f t="shared" si="31"/>
        <v>-351101.4</v>
      </c>
      <c r="L659" s="48" t="s">
        <v>63</v>
      </c>
      <c r="M659" s="48" t="str">
        <f t="shared" si="32"/>
        <v>FMP385Total Recurring Expenses (including 6.1 and 6.2)</v>
      </c>
    </row>
    <row r="660" spans="1:13">
      <c r="A660" s="45" t="s">
        <v>273</v>
      </c>
      <c r="B660" s="46" t="s">
        <v>495</v>
      </c>
      <c r="C660" s="46" t="s">
        <v>496</v>
      </c>
      <c r="D660" s="47">
        <v>183800.55</v>
      </c>
      <c r="E660" s="47">
        <v>0</v>
      </c>
      <c r="F660" s="47">
        <v>189197.51</v>
      </c>
      <c r="G660" s="47">
        <v>0</v>
      </c>
      <c r="H660" s="47">
        <v>372998.06</v>
      </c>
      <c r="I660" s="47">
        <v>0</v>
      </c>
      <c r="J660" s="55">
        <f t="shared" si="30"/>
        <v>189197.51</v>
      </c>
      <c r="K660" s="52">
        <f t="shared" si="31"/>
        <v>372998.06</v>
      </c>
      <c r="L660" s="48" t="s">
        <v>63</v>
      </c>
      <c r="M660" s="48" t="str">
        <f t="shared" si="32"/>
        <v>FMP385Total Recurring Expenses (including 6.1 and 6.2)</v>
      </c>
    </row>
    <row r="661" spans="1:13">
      <c r="A661" s="45" t="s">
        <v>273</v>
      </c>
      <c r="B661" s="46" t="s">
        <v>455</v>
      </c>
      <c r="C661" s="46" t="s">
        <v>456</v>
      </c>
      <c r="D661" s="47">
        <v>834.18</v>
      </c>
      <c r="E661" s="47">
        <v>0</v>
      </c>
      <c r="F661" s="47">
        <v>857.64</v>
      </c>
      <c r="G661" s="47">
        <v>0</v>
      </c>
      <c r="H661" s="47">
        <v>1691.82</v>
      </c>
      <c r="I661" s="47">
        <v>0</v>
      </c>
      <c r="J661" s="55">
        <f t="shared" si="30"/>
        <v>857.64</v>
      </c>
      <c r="K661" s="52">
        <f t="shared" si="31"/>
        <v>1691.82</v>
      </c>
      <c r="L661" s="48" t="s">
        <v>63</v>
      </c>
      <c r="M661" s="48" t="str">
        <f t="shared" si="32"/>
        <v>FMP385Total Recurring Expenses (including 6.1 and 6.2)</v>
      </c>
    </row>
    <row r="662" spans="1:13">
      <c r="A662" s="45" t="s">
        <v>273</v>
      </c>
      <c r="B662" s="46" t="s">
        <v>457</v>
      </c>
      <c r="C662" s="46" t="s">
        <v>458</v>
      </c>
      <c r="D662" s="47">
        <v>16272.94</v>
      </c>
      <c r="E662" s="47">
        <v>0</v>
      </c>
      <c r="F662" s="47">
        <v>16729.73</v>
      </c>
      <c r="G662" s="47">
        <v>0</v>
      </c>
      <c r="H662" s="47">
        <v>33002.67</v>
      </c>
      <c r="I662" s="47">
        <v>0</v>
      </c>
      <c r="J662" s="55">
        <f t="shared" si="30"/>
        <v>16729.73</v>
      </c>
      <c r="K662" s="52">
        <f t="shared" si="31"/>
        <v>33002.67</v>
      </c>
      <c r="L662" s="48" t="s">
        <v>63</v>
      </c>
      <c r="M662" s="48" t="str">
        <f t="shared" si="32"/>
        <v>FMP385Total Recurring Expenses (including 6.1 and 6.2)</v>
      </c>
    </row>
    <row r="663" spans="1:13">
      <c r="A663" s="45" t="s">
        <v>273</v>
      </c>
      <c r="B663" s="46" t="s">
        <v>380</v>
      </c>
      <c r="C663" s="46" t="s">
        <v>381</v>
      </c>
      <c r="D663" s="47">
        <v>5173</v>
      </c>
      <c r="E663" s="47">
        <v>0</v>
      </c>
      <c r="F663" s="47">
        <v>30313</v>
      </c>
      <c r="G663" s="47">
        <v>0</v>
      </c>
      <c r="H663" s="47">
        <v>35486</v>
      </c>
      <c r="I663" s="47">
        <v>0</v>
      </c>
      <c r="J663" s="55">
        <f t="shared" si="30"/>
        <v>30313</v>
      </c>
      <c r="K663" s="52">
        <f t="shared" si="31"/>
        <v>35486</v>
      </c>
      <c r="L663" s="48" t="s">
        <v>63</v>
      </c>
      <c r="M663" s="48" t="str">
        <f t="shared" si="32"/>
        <v>FMP385Total Recurring Expenses (including 6.1 and 6.2)</v>
      </c>
    </row>
    <row r="664" spans="1:13">
      <c r="A664" s="45" t="s">
        <v>273</v>
      </c>
      <c r="B664" s="46" t="s">
        <v>465</v>
      </c>
      <c r="C664" s="46" t="s">
        <v>466</v>
      </c>
      <c r="D664" s="47">
        <v>0</v>
      </c>
      <c r="E664" s="47">
        <v>33673.29</v>
      </c>
      <c r="F664" s="47">
        <v>56730.02</v>
      </c>
      <c r="G664" s="47">
        <v>23056.73</v>
      </c>
      <c r="H664" s="47">
        <v>0</v>
      </c>
      <c r="I664" s="47">
        <v>0</v>
      </c>
      <c r="J664" s="55">
        <f t="shared" si="30"/>
        <v>33673.289999999994</v>
      </c>
      <c r="K664" s="52">
        <f t="shared" si="31"/>
        <v>0</v>
      </c>
      <c r="L664" s="48" t="s">
        <v>63</v>
      </c>
      <c r="M664" s="48" t="str">
        <f t="shared" si="32"/>
        <v>FMP385Total Recurring Expenses (including 6.1 and 6.2)</v>
      </c>
    </row>
    <row r="665" spans="1:13">
      <c r="A665" s="45" t="s">
        <v>273</v>
      </c>
      <c r="B665" s="46" t="s">
        <v>382</v>
      </c>
      <c r="C665" s="46" t="s">
        <v>383</v>
      </c>
      <c r="D665" s="47">
        <v>3748.2</v>
      </c>
      <c r="E665" s="47">
        <v>0</v>
      </c>
      <c r="F665" s="47">
        <v>12641.48</v>
      </c>
      <c r="G665" s="47">
        <v>0</v>
      </c>
      <c r="H665" s="47">
        <v>16389.68</v>
      </c>
      <c r="I665" s="47">
        <v>0</v>
      </c>
      <c r="J665" s="55">
        <f t="shared" si="30"/>
        <v>12641.48</v>
      </c>
      <c r="K665" s="52">
        <f t="shared" si="31"/>
        <v>16389.68</v>
      </c>
      <c r="L665" s="48" t="s">
        <v>63</v>
      </c>
      <c r="M665" s="48" t="str">
        <f t="shared" si="32"/>
        <v>FMP385Total Recurring Expenses (including 6.1 and 6.2)</v>
      </c>
    </row>
    <row r="666" spans="1:13">
      <c r="A666" s="45" t="s">
        <v>273</v>
      </c>
      <c r="B666" s="46" t="s">
        <v>692</v>
      </c>
      <c r="C666" s="46" t="s">
        <v>693</v>
      </c>
      <c r="D666" s="47">
        <v>0</v>
      </c>
      <c r="E666" s="47">
        <v>0</v>
      </c>
      <c r="F666" s="47">
        <v>1489.5</v>
      </c>
      <c r="G666" s="47">
        <v>1489.5</v>
      </c>
      <c r="H666" s="47">
        <v>0</v>
      </c>
      <c r="I666" s="47">
        <v>0</v>
      </c>
      <c r="J666" s="55">
        <f t="shared" si="30"/>
        <v>0</v>
      </c>
      <c r="K666" s="52">
        <f t="shared" si="31"/>
        <v>0</v>
      </c>
      <c r="L666" s="48" t="s">
        <v>63</v>
      </c>
      <c r="M666" s="48" t="str">
        <f t="shared" si="32"/>
        <v>FMP385Total Recurring Expenses (including 6.1 and 6.2)</v>
      </c>
    </row>
    <row r="667" spans="1:13">
      <c r="A667" s="45" t="s">
        <v>273</v>
      </c>
      <c r="B667" s="46" t="s">
        <v>384</v>
      </c>
      <c r="C667" s="46" t="s">
        <v>385</v>
      </c>
      <c r="D667" s="47">
        <v>128.32</v>
      </c>
      <c r="E667" s="47">
        <v>0</v>
      </c>
      <c r="F667" s="47">
        <v>0</v>
      </c>
      <c r="G667" s="47">
        <v>0</v>
      </c>
      <c r="H667" s="47">
        <v>128.32</v>
      </c>
      <c r="I667" s="47">
        <v>0</v>
      </c>
      <c r="J667" s="55">
        <f t="shared" si="30"/>
        <v>0</v>
      </c>
      <c r="K667" s="52">
        <f t="shared" si="31"/>
        <v>128.32</v>
      </c>
      <c r="L667" s="48" t="s">
        <v>63</v>
      </c>
      <c r="M667" s="48" t="str">
        <f t="shared" si="32"/>
        <v>FMP385Total Recurring Expenses (including 6.1 and 6.2)</v>
      </c>
    </row>
    <row r="668" spans="1:13">
      <c r="A668" s="45" t="s">
        <v>273</v>
      </c>
      <c r="B668" s="46" t="s">
        <v>386</v>
      </c>
      <c r="C668" s="46" t="s">
        <v>387</v>
      </c>
      <c r="D668" s="47">
        <v>9119.07</v>
      </c>
      <c r="E668" s="47">
        <v>0</v>
      </c>
      <c r="F668" s="47">
        <v>10618.16</v>
      </c>
      <c r="G668" s="47">
        <v>0</v>
      </c>
      <c r="H668" s="47">
        <v>19737.23</v>
      </c>
      <c r="I668" s="47">
        <v>0</v>
      </c>
      <c r="J668" s="55">
        <f t="shared" si="30"/>
        <v>10618.16</v>
      </c>
      <c r="K668" s="52">
        <f t="shared" si="31"/>
        <v>19737.23</v>
      </c>
      <c r="L668" s="48" t="s">
        <v>63</v>
      </c>
      <c r="M668" s="48" t="str">
        <f t="shared" si="32"/>
        <v>FMP385Total Recurring Expenses (including 6.1 and 6.2)</v>
      </c>
    </row>
    <row r="669" spans="1:13">
      <c r="A669" s="45" t="s">
        <v>273</v>
      </c>
      <c r="B669" s="46" t="s">
        <v>388</v>
      </c>
      <c r="C669" s="46" t="s">
        <v>389</v>
      </c>
      <c r="D669" s="47">
        <v>60.56</v>
      </c>
      <c r="E669" s="47">
        <v>0</v>
      </c>
      <c r="F669" s="47">
        <v>0</v>
      </c>
      <c r="G669" s="47">
        <v>0</v>
      </c>
      <c r="H669" s="47">
        <v>60.56</v>
      </c>
      <c r="I669" s="47">
        <v>0</v>
      </c>
      <c r="J669" s="55">
        <f t="shared" si="30"/>
        <v>0</v>
      </c>
      <c r="K669" s="52">
        <f t="shared" si="31"/>
        <v>60.56</v>
      </c>
      <c r="L669" s="48" t="s">
        <v>63</v>
      </c>
      <c r="M669" s="48" t="str">
        <f t="shared" si="32"/>
        <v>FMP385Total Recurring Expenses (including 6.1 and 6.2)</v>
      </c>
    </row>
    <row r="670" spans="1:13">
      <c r="A670" s="45" t="s">
        <v>273</v>
      </c>
      <c r="B670" s="46" t="s">
        <v>390</v>
      </c>
      <c r="C670" s="46" t="s">
        <v>391</v>
      </c>
      <c r="D670" s="47">
        <v>315.14</v>
      </c>
      <c r="E670" s="47">
        <v>0</v>
      </c>
      <c r="F670" s="47">
        <v>28.71</v>
      </c>
      <c r="G670" s="47">
        <v>0</v>
      </c>
      <c r="H670" s="47">
        <v>343.85</v>
      </c>
      <c r="I670" s="47">
        <v>0</v>
      </c>
      <c r="J670" s="55">
        <f t="shared" si="30"/>
        <v>28.71</v>
      </c>
      <c r="K670" s="52">
        <f t="shared" si="31"/>
        <v>343.85</v>
      </c>
      <c r="L670" s="48" t="s">
        <v>63</v>
      </c>
      <c r="M670" s="48" t="str">
        <f t="shared" si="32"/>
        <v>FMP385Total Recurring Expenses (including 6.1 and 6.2)</v>
      </c>
    </row>
    <row r="671" spans="1:13">
      <c r="A671" s="45" t="s">
        <v>273</v>
      </c>
      <c r="B671" s="46" t="s">
        <v>392</v>
      </c>
      <c r="C671" s="46" t="s">
        <v>393</v>
      </c>
      <c r="D671" s="47">
        <v>6.11</v>
      </c>
      <c r="E671" s="47">
        <v>0</v>
      </c>
      <c r="F671" s="47">
        <v>19357.05</v>
      </c>
      <c r="G671" s="47">
        <v>0</v>
      </c>
      <c r="H671" s="47">
        <v>19363.16</v>
      </c>
      <c r="I671" s="47">
        <v>0</v>
      </c>
      <c r="J671" s="55">
        <f t="shared" si="30"/>
        <v>19357.05</v>
      </c>
      <c r="K671" s="52">
        <f t="shared" si="31"/>
        <v>19363.16</v>
      </c>
      <c r="L671" s="48" t="s">
        <v>63</v>
      </c>
      <c r="M671" s="48" t="str">
        <f t="shared" si="32"/>
        <v>FMP385Total Recurring Expenses (including 6.1 and 6.2)</v>
      </c>
    </row>
    <row r="672" spans="1:13">
      <c r="A672" s="45" t="s">
        <v>273</v>
      </c>
      <c r="B672" s="46" t="s">
        <v>394</v>
      </c>
      <c r="C672" s="46" t="s">
        <v>395</v>
      </c>
      <c r="D672" s="47">
        <v>54.65</v>
      </c>
      <c r="E672" s="47">
        <v>0</v>
      </c>
      <c r="F672" s="47">
        <v>14.22</v>
      </c>
      <c r="G672" s="47">
        <v>0</v>
      </c>
      <c r="H672" s="47">
        <v>68.87</v>
      </c>
      <c r="I672" s="47">
        <v>0</v>
      </c>
      <c r="J672" s="55">
        <f t="shared" si="30"/>
        <v>14.22</v>
      </c>
      <c r="K672" s="52">
        <f t="shared" si="31"/>
        <v>68.87</v>
      </c>
      <c r="L672" s="48" t="s">
        <v>63</v>
      </c>
      <c r="M672" s="48" t="str">
        <f t="shared" si="32"/>
        <v>FMP385Total Recurring Expenses (including 6.1 and 6.2)</v>
      </c>
    </row>
    <row r="673" spans="1:13">
      <c r="A673" s="45" t="s">
        <v>273</v>
      </c>
      <c r="B673" s="46" t="s">
        <v>396</v>
      </c>
      <c r="C673" s="46" t="s">
        <v>397</v>
      </c>
      <c r="D673" s="47">
        <v>0</v>
      </c>
      <c r="E673" s="47">
        <v>0</v>
      </c>
      <c r="F673" s="47">
        <v>0.99</v>
      </c>
      <c r="G673" s="47">
        <v>0</v>
      </c>
      <c r="H673" s="47">
        <v>0.99</v>
      </c>
      <c r="I673" s="47">
        <v>0</v>
      </c>
      <c r="J673" s="55">
        <f t="shared" si="30"/>
        <v>0.99</v>
      </c>
      <c r="K673" s="52">
        <f t="shared" si="31"/>
        <v>0.99</v>
      </c>
      <c r="L673" s="48" t="s">
        <v>63</v>
      </c>
      <c r="M673" s="48" t="str">
        <f t="shared" si="32"/>
        <v>FMP385Total Recurring Expenses (including 6.1 and 6.2)</v>
      </c>
    </row>
    <row r="674" spans="1:13">
      <c r="A674" s="45" t="s">
        <v>273</v>
      </c>
      <c r="B674" s="46" t="s">
        <v>398</v>
      </c>
      <c r="C674" s="46" t="s">
        <v>399</v>
      </c>
      <c r="D674" s="47">
        <v>18803.43</v>
      </c>
      <c r="E674" s="47">
        <v>0</v>
      </c>
      <c r="F674" s="47">
        <v>0</v>
      </c>
      <c r="G674" s="47">
        <v>0</v>
      </c>
      <c r="H674" s="47">
        <v>18803.43</v>
      </c>
      <c r="I674" s="47">
        <v>0</v>
      </c>
      <c r="J674" s="55">
        <f t="shared" si="30"/>
        <v>0</v>
      </c>
      <c r="K674" s="52">
        <f t="shared" si="31"/>
        <v>18803.43</v>
      </c>
      <c r="L674" s="48" t="s">
        <v>62</v>
      </c>
      <c r="M674" s="48" t="str">
        <f t="shared" si="32"/>
        <v>FMP385Trustee Fees #</v>
      </c>
    </row>
    <row r="675" spans="1:13">
      <c r="A675" s="45" t="s">
        <v>273</v>
      </c>
      <c r="B675" s="46" t="s">
        <v>400</v>
      </c>
      <c r="C675" s="46" t="s">
        <v>401</v>
      </c>
      <c r="D675" s="47">
        <v>1937</v>
      </c>
      <c r="E675" s="47">
        <v>0</v>
      </c>
      <c r="F675" s="47">
        <v>0</v>
      </c>
      <c r="G675" s="47">
        <v>0</v>
      </c>
      <c r="H675" s="47">
        <v>1937</v>
      </c>
      <c r="I675" s="47">
        <v>0</v>
      </c>
      <c r="J675" s="55">
        <f t="shared" si="30"/>
        <v>0</v>
      </c>
      <c r="K675" s="52">
        <f t="shared" si="31"/>
        <v>1937</v>
      </c>
      <c r="L675" s="48" t="s">
        <v>63</v>
      </c>
      <c r="M675" s="48" t="str">
        <f t="shared" si="32"/>
        <v>FMP385Total Recurring Expenses (including 6.1 and 6.2)</v>
      </c>
    </row>
    <row r="676" spans="1:13">
      <c r="A676" s="45" t="s">
        <v>273</v>
      </c>
      <c r="B676" s="46" t="s">
        <v>404</v>
      </c>
      <c r="C676" s="46" t="s">
        <v>405</v>
      </c>
      <c r="D676" s="47">
        <v>157.41999999999999</v>
      </c>
      <c r="E676" s="47">
        <v>0</v>
      </c>
      <c r="F676" s="47">
        <v>0</v>
      </c>
      <c r="G676" s="47">
        <v>0</v>
      </c>
      <c r="H676" s="47">
        <v>157.41999999999999</v>
      </c>
      <c r="I676" s="47">
        <v>0</v>
      </c>
      <c r="J676" s="55">
        <f t="shared" si="30"/>
        <v>0</v>
      </c>
      <c r="K676" s="52">
        <f t="shared" si="31"/>
        <v>157.41999999999999</v>
      </c>
      <c r="L676" s="48" t="s">
        <v>63</v>
      </c>
      <c r="M676" s="48" t="str">
        <f t="shared" si="32"/>
        <v>FMP385Total Recurring Expenses (including 6.1 and 6.2)</v>
      </c>
    </row>
    <row r="677" spans="1:13">
      <c r="A677" s="45" t="s">
        <v>273</v>
      </c>
      <c r="B677" s="46" t="s">
        <v>406</v>
      </c>
      <c r="C677" s="46" t="s">
        <v>407</v>
      </c>
      <c r="D677" s="47">
        <v>1043.19</v>
      </c>
      <c r="E677" s="47">
        <v>0</v>
      </c>
      <c r="F677" s="47">
        <v>309.29000000000002</v>
      </c>
      <c r="G677" s="47">
        <v>0</v>
      </c>
      <c r="H677" s="47">
        <v>1352.48</v>
      </c>
      <c r="I677" s="47">
        <v>0</v>
      </c>
      <c r="J677" s="55">
        <f t="shared" si="30"/>
        <v>309.29000000000002</v>
      </c>
      <c r="K677" s="52">
        <f t="shared" si="31"/>
        <v>1352.48</v>
      </c>
      <c r="L677" s="48" t="s">
        <v>63</v>
      </c>
      <c r="M677" s="48" t="str">
        <f t="shared" si="32"/>
        <v>FMP385Total Recurring Expenses (including 6.1 and 6.2)</v>
      </c>
    </row>
    <row r="678" spans="1:13">
      <c r="A678" s="45" t="s">
        <v>273</v>
      </c>
      <c r="B678" s="46" t="s">
        <v>694</v>
      </c>
      <c r="C678" s="46" t="s">
        <v>695</v>
      </c>
      <c r="D678" s="47">
        <v>0</v>
      </c>
      <c r="E678" s="47">
        <v>0</v>
      </c>
      <c r="F678" s="47">
        <v>1532.65</v>
      </c>
      <c r="G678" s="47">
        <v>0</v>
      </c>
      <c r="H678" s="47">
        <v>1532.65</v>
      </c>
      <c r="I678" s="47">
        <v>0</v>
      </c>
      <c r="J678" s="55">
        <f t="shared" si="30"/>
        <v>1532.65</v>
      </c>
      <c r="K678" s="52">
        <f t="shared" si="31"/>
        <v>1532.65</v>
      </c>
      <c r="L678" s="48" t="s">
        <v>63</v>
      </c>
      <c r="M678" s="48" t="str">
        <f t="shared" si="32"/>
        <v>FMP385Total Recurring Expenses (including 6.1 and 6.2)</v>
      </c>
    </row>
    <row r="679" spans="1:13">
      <c r="A679" s="45" t="s">
        <v>210</v>
      </c>
      <c r="B679" s="46" t="s">
        <v>429</v>
      </c>
      <c r="C679" s="46" t="s">
        <v>430</v>
      </c>
      <c r="D679" s="47">
        <v>360292336.63999999</v>
      </c>
      <c r="E679" s="47">
        <v>0</v>
      </c>
      <c r="F679" s="47">
        <v>2226755298.0500002</v>
      </c>
      <c r="G679" s="47">
        <v>1064685670.38</v>
      </c>
      <c r="H679" s="47">
        <v>1522361964.3099999</v>
      </c>
      <c r="I679" s="47">
        <v>0</v>
      </c>
      <c r="J679" s="55">
        <f t="shared" si="30"/>
        <v>1162069627.6700001</v>
      </c>
      <c r="K679" s="52">
        <f t="shared" si="31"/>
        <v>1522361964.3099999</v>
      </c>
      <c r="L679" s="48" t="s">
        <v>18</v>
      </c>
      <c r="M679" s="48" t="str">
        <f t="shared" si="32"/>
        <v>LBFTotal Net Assets at the end of the period</v>
      </c>
    </row>
    <row r="680" spans="1:13">
      <c r="A680" s="45" t="s">
        <v>210</v>
      </c>
      <c r="B680" s="46" t="s">
        <v>431</v>
      </c>
      <c r="C680" s="46" t="s">
        <v>432</v>
      </c>
      <c r="D680" s="47">
        <v>409878333.58999997</v>
      </c>
      <c r="E680" s="47">
        <v>0</v>
      </c>
      <c r="F680" s="47">
        <v>3233185296.6999998</v>
      </c>
      <c r="G680" s="47">
        <v>1596324375.3599999</v>
      </c>
      <c r="H680" s="47">
        <v>2046739254.9300001</v>
      </c>
      <c r="I680" s="47">
        <v>0</v>
      </c>
      <c r="J680" s="55">
        <f t="shared" si="30"/>
        <v>1636860921.3399999</v>
      </c>
      <c r="K680" s="52">
        <f t="shared" si="31"/>
        <v>2046739254.9300001</v>
      </c>
      <c r="L680" s="48" t="s">
        <v>18</v>
      </c>
      <c r="M680" s="48" t="str">
        <f t="shared" si="32"/>
        <v>LBFTotal Net Assets at the end of the period</v>
      </c>
    </row>
    <row r="681" spans="1:13">
      <c r="A681" s="45" t="s">
        <v>210</v>
      </c>
      <c r="B681" s="46" t="s">
        <v>467</v>
      </c>
      <c r="C681" s="46" t="s">
        <v>468</v>
      </c>
      <c r="D681" s="47">
        <v>395638153</v>
      </c>
      <c r="E681" s="47">
        <v>0</v>
      </c>
      <c r="F681" s="47">
        <v>248825500</v>
      </c>
      <c r="G681" s="47">
        <v>395638153</v>
      </c>
      <c r="H681" s="47">
        <v>248825500</v>
      </c>
      <c r="I681" s="47">
        <v>0</v>
      </c>
      <c r="J681" s="55">
        <f t="shared" si="30"/>
        <v>-146812653</v>
      </c>
      <c r="K681" s="52">
        <f t="shared" si="31"/>
        <v>248825500</v>
      </c>
      <c r="L681" s="48" t="s">
        <v>18</v>
      </c>
      <c r="M681" s="48" t="str">
        <f t="shared" si="32"/>
        <v>LBFTotal Net Assets at the end of the period</v>
      </c>
    </row>
    <row r="682" spans="1:13">
      <c r="A682" s="45" t="s">
        <v>210</v>
      </c>
      <c r="B682" s="46" t="s">
        <v>433</v>
      </c>
      <c r="C682" s="46" t="s">
        <v>434</v>
      </c>
      <c r="D682" s="47">
        <v>0</v>
      </c>
      <c r="E682" s="47">
        <v>1141359.43</v>
      </c>
      <c r="F682" s="47">
        <v>35529944.729999997</v>
      </c>
      <c r="G682" s="47">
        <v>34624193.009999998</v>
      </c>
      <c r="H682" s="47">
        <v>0</v>
      </c>
      <c r="I682" s="47">
        <v>235607.71</v>
      </c>
      <c r="J682" s="55">
        <f t="shared" si="30"/>
        <v>905751.71999999881</v>
      </c>
      <c r="K682" s="52">
        <f t="shared" si="31"/>
        <v>-235607.71</v>
      </c>
      <c r="L682" s="48" t="s">
        <v>18</v>
      </c>
      <c r="M682" s="48" t="str">
        <f t="shared" si="32"/>
        <v>LBFTotal Net Assets at the end of the period</v>
      </c>
    </row>
    <row r="683" spans="1:13">
      <c r="A683" s="45" t="s">
        <v>210</v>
      </c>
      <c r="B683" s="46" t="s">
        <v>435</v>
      </c>
      <c r="C683" s="46" t="s">
        <v>436</v>
      </c>
      <c r="D683" s="47">
        <v>0</v>
      </c>
      <c r="E683" s="47">
        <v>619578.4</v>
      </c>
      <c r="F683" s="47">
        <v>19616405.32</v>
      </c>
      <c r="G683" s="47">
        <v>18468975.890000001</v>
      </c>
      <c r="H683" s="47">
        <v>527851.03</v>
      </c>
      <c r="I683" s="47">
        <v>0</v>
      </c>
      <c r="J683" s="55">
        <f t="shared" si="30"/>
        <v>1147429.4299999997</v>
      </c>
      <c r="K683" s="52">
        <f t="shared" si="31"/>
        <v>527851.03</v>
      </c>
      <c r="L683" s="48" t="s">
        <v>18</v>
      </c>
      <c r="M683" s="48" t="str">
        <f t="shared" si="32"/>
        <v>LBFTotal Net Assets at the end of the period</v>
      </c>
    </row>
    <row r="684" spans="1:13">
      <c r="A684" s="45" t="s">
        <v>210</v>
      </c>
      <c r="B684" s="46" t="s">
        <v>471</v>
      </c>
      <c r="C684" s="46" t="s">
        <v>472</v>
      </c>
      <c r="D684" s="47">
        <v>2758183</v>
      </c>
      <c r="E684" s="47">
        <v>0</v>
      </c>
      <c r="F684" s="47">
        <v>18363056</v>
      </c>
      <c r="G684" s="47">
        <v>21876104</v>
      </c>
      <c r="H684" s="47">
        <v>0</v>
      </c>
      <c r="I684" s="47">
        <v>754865</v>
      </c>
      <c r="J684" s="55">
        <f t="shared" si="30"/>
        <v>-3513048</v>
      </c>
      <c r="K684" s="52">
        <f t="shared" si="31"/>
        <v>-754865</v>
      </c>
      <c r="L684" s="48" t="s">
        <v>18</v>
      </c>
      <c r="M684" s="48" t="str">
        <f t="shared" si="32"/>
        <v>LBFTotal Net Assets at the end of the period</v>
      </c>
    </row>
    <row r="685" spans="1:13">
      <c r="A685" s="45" t="s">
        <v>210</v>
      </c>
      <c r="B685" s="46" t="s">
        <v>437</v>
      </c>
      <c r="C685" s="46" t="s">
        <v>438</v>
      </c>
      <c r="D685" s="47">
        <v>86436184.489999995</v>
      </c>
      <c r="E685" s="47">
        <v>0</v>
      </c>
      <c r="F685" s="47">
        <v>8053419968.46</v>
      </c>
      <c r="G685" s="47">
        <v>8139856152.9499998</v>
      </c>
      <c r="H685" s="47">
        <v>0</v>
      </c>
      <c r="I685" s="47">
        <v>0</v>
      </c>
      <c r="J685" s="55">
        <f t="shared" si="30"/>
        <v>-86436184.489999771</v>
      </c>
      <c r="K685" s="52">
        <f t="shared" si="31"/>
        <v>0</v>
      </c>
      <c r="L685" s="48" t="s">
        <v>18</v>
      </c>
      <c r="M685" s="48" t="str">
        <f t="shared" si="32"/>
        <v>LBFTotal Net Assets at the end of the period</v>
      </c>
    </row>
    <row r="686" spans="1:13">
      <c r="A686" s="45" t="s">
        <v>210</v>
      </c>
      <c r="B686" s="46" t="s">
        <v>288</v>
      </c>
      <c r="C686" s="46" t="s">
        <v>289</v>
      </c>
      <c r="D686" s="47">
        <v>0</v>
      </c>
      <c r="E686" s="47">
        <v>0</v>
      </c>
      <c r="F686" s="47">
        <v>1371139689.8399999</v>
      </c>
      <c r="G686" s="47">
        <v>1371139689.8399999</v>
      </c>
      <c r="H686" s="47">
        <v>0</v>
      </c>
      <c r="I686" s="47">
        <v>0</v>
      </c>
      <c r="J686" s="55">
        <f t="shared" si="30"/>
        <v>0</v>
      </c>
      <c r="K686" s="52">
        <f t="shared" si="31"/>
        <v>0</v>
      </c>
      <c r="L686" s="48" t="s">
        <v>18</v>
      </c>
      <c r="M686" s="48" t="str">
        <f t="shared" si="32"/>
        <v>LBFTotal Net Assets at the end of the period</v>
      </c>
    </row>
    <row r="687" spans="1:13">
      <c r="A687" s="45" t="s">
        <v>210</v>
      </c>
      <c r="B687" s="46" t="s">
        <v>292</v>
      </c>
      <c r="C687" s="46" t="s">
        <v>293</v>
      </c>
      <c r="D687" s="47">
        <v>4258825.63</v>
      </c>
      <c r="E687" s="47">
        <v>0</v>
      </c>
      <c r="F687" s="47">
        <v>14865373907.93</v>
      </c>
      <c r="G687" s="47">
        <v>14867844691.870001</v>
      </c>
      <c r="H687" s="47">
        <v>1788041.69</v>
      </c>
      <c r="I687" s="47">
        <v>0</v>
      </c>
      <c r="J687" s="55">
        <f t="shared" si="30"/>
        <v>-2470783.9400005341</v>
      </c>
      <c r="K687" s="52">
        <f t="shared" si="31"/>
        <v>1788041.69</v>
      </c>
      <c r="L687" s="48" t="s">
        <v>18</v>
      </c>
      <c r="M687" s="48" t="str">
        <f t="shared" si="32"/>
        <v>LBFTotal Net Assets at the end of the period</v>
      </c>
    </row>
    <row r="688" spans="1:13">
      <c r="A688" s="45" t="s">
        <v>210</v>
      </c>
      <c r="B688" s="46" t="s">
        <v>294</v>
      </c>
      <c r="C688" s="46" t="s">
        <v>295</v>
      </c>
      <c r="D688" s="47">
        <v>383982.81</v>
      </c>
      <c r="E688" s="47">
        <v>0</v>
      </c>
      <c r="F688" s="47">
        <v>3248735.66</v>
      </c>
      <c r="G688" s="47">
        <v>3603181.21</v>
      </c>
      <c r="H688" s="47">
        <v>29537.26</v>
      </c>
      <c r="I688" s="47">
        <v>0</v>
      </c>
      <c r="J688" s="55">
        <f t="shared" si="30"/>
        <v>-354445.54999999981</v>
      </c>
      <c r="K688" s="52">
        <f t="shared" si="31"/>
        <v>29537.26</v>
      </c>
      <c r="L688" s="48" t="s">
        <v>18</v>
      </c>
      <c r="M688" s="48" t="str">
        <f t="shared" si="32"/>
        <v>LBFTotal Net Assets at the end of the period</v>
      </c>
    </row>
    <row r="689" spans="1:13">
      <c r="A689" s="45" t="s">
        <v>210</v>
      </c>
      <c r="B689" s="46" t="s">
        <v>296</v>
      </c>
      <c r="C689" s="46" t="s">
        <v>297</v>
      </c>
      <c r="D689" s="47">
        <v>0</v>
      </c>
      <c r="E689" s="47">
        <v>0.09</v>
      </c>
      <c r="F689" s="47">
        <v>1341835.51</v>
      </c>
      <c r="G689" s="47">
        <v>1341835.42</v>
      </c>
      <c r="H689" s="47">
        <v>0</v>
      </c>
      <c r="I689" s="47">
        <v>0</v>
      </c>
      <c r="J689" s="55">
        <f t="shared" si="30"/>
        <v>9.0000000083819032E-2</v>
      </c>
      <c r="K689" s="52">
        <f t="shared" si="31"/>
        <v>0</v>
      </c>
      <c r="L689" s="48" t="s">
        <v>18</v>
      </c>
      <c r="M689" s="48" t="str">
        <f t="shared" si="32"/>
        <v>LBFTotal Net Assets at the end of the period</v>
      </c>
    </row>
    <row r="690" spans="1:13">
      <c r="A690" s="45" t="s">
        <v>210</v>
      </c>
      <c r="B690" s="46" t="s">
        <v>298</v>
      </c>
      <c r="C690" s="46" t="s">
        <v>299</v>
      </c>
      <c r="D690" s="47">
        <v>1540.85</v>
      </c>
      <c r="E690" s="47">
        <v>0</v>
      </c>
      <c r="F690" s="47">
        <v>0</v>
      </c>
      <c r="G690" s="47">
        <v>1540.85</v>
      </c>
      <c r="H690" s="47">
        <v>0</v>
      </c>
      <c r="I690" s="47">
        <v>0</v>
      </c>
      <c r="J690" s="55">
        <f t="shared" si="30"/>
        <v>-1540.85</v>
      </c>
      <c r="K690" s="52">
        <f t="shared" si="31"/>
        <v>0</v>
      </c>
      <c r="L690" s="48" t="s">
        <v>18</v>
      </c>
      <c r="M690" s="48" t="str">
        <f t="shared" si="32"/>
        <v>LBFTotal Net Assets at the end of the period</v>
      </c>
    </row>
    <row r="691" spans="1:13">
      <c r="A691" s="45" t="s">
        <v>210</v>
      </c>
      <c r="B691" s="46" t="s">
        <v>416</v>
      </c>
      <c r="C691" s="46" t="s">
        <v>417</v>
      </c>
      <c r="D691" s="47">
        <v>690471.18</v>
      </c>
      <c r="E691" s="47">
        <v>0</v>
      </c>
      <c r="F691" s="47">
        <v>0</v>
      </c>
      <c r="G691" s="47">
        <v>690471.18</v>
      </c>
      <c r="H691" s="47">
        <v>0</v>
      </c>
      <c r="I691" s="47">
        <v>0</v>
      </c>
      <c r="J691" s="55">
        <f t="shared" si="30"/>
        <v>-690471.18</v>
      </c>
      <c r="K691" s="52">
        <f t="shared" si="31"/>
        <v>0</v>
      </c>
      <c r="L691" s="48" t="s">
        <v>18</v>
      </c>
      <c r="M691" s="48" t="str">
        <f t="shared" si="32"/>
        <v>LBFTotal Net Assets at the end of the period</v>
      </c>
    </row>
    <row r="692" spans="1:13">
      <c r="A692" s="45" t="s">
        <v>210</v>
      </c>
      <c r="B692" s="46" t="s">
        <v>300</v>
      </c>
      <c r="C692" s="46" t="s">
        <v>301</v>
      </c>
      <c r="D692" s="47">
        <v>0</v>
      </c>
      <c r="E692" s="47">
        <v>0</v>
      </c>
      <c r="F692" s="47">
        <v>3233038555.1500001</v>
      </c>
      <c r="G692" s="47">
        <v>3233038555.1500001</v>
      </c>
      <c r="H692" s="47">
        <v>0</v>
      </c>
      <c r="I692" s="47">
        <v>0</v>
      </c>
      <c r="J692" s="55">
        <f t="shared" si="30"/>
        <v>0</v>
      </c>
      <c r="K692" s="52">
        <f t="shared" si="31"/>
        <v>0</v>
      </c>
      <c r="L692" s="48" t="s">
        <v>18</v>
      </c>
      <c r="M692" s="48" t="str">
        <f t="shared" si="32"/>
        <v>LBFTotal Net Assets at the end of the period</v>
      </c>
    </row>
    <row r="693" spans="1:13">
      <c r="A693" s="45" t="s">
        <v>210</v>
      </c>
      <c r="B693" s="46" t="s">
        <v>302</v>
      </c>
      <c r="C693" s="46" t="s">
        <v>303</v>
      </c>
      <c r="D693" s="47">
        <v>0</v>
      </c>
      <c r="E693" s="47">
        <v>0</v>
      </c>
      <c r="F693" s="47">
        <v>2000000</v>
      </c>
      <c r="G693" s="47">
        <v>2000000</v>
      </c>
      <c r="H693" s="47">
        <v>0</v>
      </c>
      <c r="I693" s="47">
        <v>0</v>
      </c>
      <c r="J693" s="55">
        <f t="shared" si="30"/>
        <v>0</v>
      </c>
      <c r="K693" s="52">
        <f t="shared" si="31"/>
        <v>0</v>
      </c>
      <c r="L693" s="48" t="s">
        <v>18</v>
      </c>
      <c r="M693" s="48" t="str">
        <f t="shared" si="32"/>
        <v>LBFTotal Net Assets at the end of the period</v>
      </c>
    </row>
    <row r="694" spans="1:13">
      <c r="A694" s="45" t="s">
        <v>210</v>
      </c>
      <c r="B694" s="46" t="s">
        <v>234</v>
      </c>
      <c r="C694" s="46" t="s">
        <v>304</v>
      </c>
      <c r="D694" s="47">
        <v>0</v>
      </c>
      <c r="E694" s="47">
        <v>9998.64</v>
      </c>
      <c r="F694" s="47">
        <v>679871050</v>
      </c>
      <c r="G694" s="47">
        <v>679861050</v>
      </c>
      <c r="H694" s="47">
        <v>1.36</v>
      </c>
      <c r="I694" s="47">
        <v>0</v>
      </c>
      <c r="J694" s="55">
        <f t="shared" si="30"/>
        <v>10000</v>
      </c>
      <c r="K694" s="52">
        <f t="shared" si="31"/>
        <v>1.36</v>
      </c>
      <c r="L694" s="48" t="s">
        <v>18</v>
      </c>
      <c r="M694" s="48" t="str">
        <f t="shared" si="32"/>
        <v>LBFTotal Net Assets at the end of the period</v>
      </c>
    </row>
    <row r="695" spans="1:13">
      <c r="A695" s="45" t="s">
        <v>210</v>
      </c>
      <c r="B695" s="46" t="s">
        <v>684</v>
      </c>
      <c r="C695" s="46" t="s">
        <v>685</v>
      </c>
      <c r="D695" s="47">
        <v>0</v>
      </c>
      <c r="E695" s="47">
        <v>0</v>
      </c>
      <c r="F695" s="47">
        <v>1113370.8700000001</v>
      </c>
      <c r="G695" s="47">
        <v>1113370.8700000001</v>
      </c>
      <c r="H695" s="47">
        <v>0</v>
      </c>
      <c r="I695" s="47">
        <v>0</v>
      </c>
      <c r="J695" s="55">
        <f t="shared" si="30"/>
        <v>0</v>
      </c>
      <c r="K695" s="52">
        <f t="shared" si="31"/>
        <v>0</v>
      </c>
      <c r="L695" s="48" t="s">
        <v>18</v>
      </c>
      <c r="M695" s="48" t="str">
        <f t="shared" si="32"/>
        <v>LBFTotal Net Assets at the end of the period</v>
      </c>
    </row>
    <row r="696" spans="1:13">
      <c r="A696" s="45" t="s">
        <v>210</v>
      </c>
      <c r="B696" s="46" t="s">
        <v>157</v>
      </c>
      <c r="C696" s="46" t="s">
        <v>305</v>
      </c>
      <c r="D696" s="47">
        <v>0</v>
      </c>
      <c r="E696" s="47">
        <v>0</v>
      </c>
      <c r="F696" s="47">
        <v>2412760205.9499998</v>
      </c>
      <c r="G696" s="47">
        <v>2412760205.9499998</v>
      </c>
      <c r="H696" s="47">
        <v>0</v>
      </c>
      <c r="I696" s="47">
        <v>0</v>
      </c>
      <c r="J696" s="55">
        <f t="shared" si="30"/>
        <v>0</v>
      </c>
      <c r="K696" s="52">
        <f t="shared" si="31"/>
        <v>0</v>
      </c>
      <c r="L696" s="48" t="s">
        <v>18</v>
      </c>
      <c r="M696" s="48" t="str">
        <f t="shared" si="32"/>
        <v>LBFTotal Net Assets at the end of the period</v>
      </c>
    </row>
    <row r="697" spans="1:13">
      <c r="A697" s="45" t="s">
        <v>210</v>
      </c>
      <c r="B697" s="46" t="s">
        <v>698</v>
      </c>
      <c r="C697" s="46" t="s">
        <v>699</v>
      </c>
      <c r="D697" s="47">
        <v>0</v>
      </c>
      <c r="E697" s="47">
        <v>0</v>
      </c>
      <c r="F697" s="47">
        <v>270000000</v>
      </c>
      <c r="G697" s="47">
        <v>270000000</v>
      </c>
      <c r="H697" s="47">
        <v>0</v>
      </c>
      <c r="I697" s="47">
        <v>0</v>
      </c>
      <c r="J697" s="55">
        <f t="shared" si="30"/>
        <v>0</v>
      </c>
      <c r="K697" s="52">
        <f t="shared" si="31"/>
        <v>0</v>
      </c>
      <c r="L697" s="48" t="s">
        <v>18</v>
      </c>
      <c r="M697" s="48" t="str">
        <f t="shared" si="32"/>
        <v>LBFTotal Net Assets at the end of the period</v>
      </c>
    </row>
    <row r="698" spans="1:13">
      <c r="A698" s="45" t="s">
        <v>210</v>
      </c>
      <c r="B698" s="46" t="s">
        <v>700</v>
      </c>
      <c r="C698" s="46" t="s">
        <v>701</v>
      </c>
      <c r="D698" s="47">
        <v>0</v>
      </c>
      <c r="E698" s="47">
        <v>0</v>
      </c>
      <c r="F698" s="47">
        <v>360000000</v>
      </c>
      <c r="G698" s="47">
        <v>360000000</v>
      </c>
      <c r="H698" s="47">
        <v>0</v>
      </c>
      <c r="I698" s="47">
        <v>0</v>
      </c>
      <c r="J698" s="55">
        <f t="shared" si="30"/>
        <v>0</v>
      </c>
      <c r="K698" s="52">
        <f t="shared" si="31"/>
        <v>0</v>
      </c>
      <c r="L698" s="48" t="s">
        <v>18</v>
      </c>
      <c r="M698" s="48" t="str">
        <f t="shared" si="32"/>
        <v>LBFTotal Net Assets at the end of the period</v>
      </c>
    </row>
    <row r="699" spans="1:13">
      <c r="A699" s="45" t="s">
        <v>210</v>
      </c>
      <c r="B699" s="46" t="s">
        <v>160</v>
      </c>
      <c r="C699" s="46" t="s">
        <v>308</v>
      </c>
      <c r="D699" s="47">
        <v>421759.89</v>
      </c>
      <c r="E699" s="47">
        <v>0</v>
      </c>
      <c r="F699" s="47">
        <v>3387042354.9000001</v>
      </c>
      <c r="G699" s="47">
        <v>4686883162.0600004</v>
      </c>
      <c r="H699" s="47">
        <v>0</v>
      </c>
      <c r="I699" s="47">
        <v>1299419047.27</v>
      </c>
      <c r="J699" s="55">
        <f t="shared" si="30"/>
        <v>-1299840807.1600003</v>
      </c>
      <c r="K699" s="52">
        <f t="shared" si="31"/>
        <v>-1299419047.27</v>
      </c>
      <c r="L699" s="48" t="s">
        <v>18</v>
      </c>
      <c r="M699" s="48" t="str">
        <f t="shared" si="32"/>
        <v>LBFTotal Net Assets at the end of the period</v>
      </c>
    </row>
    <row r="700" spans="1:13">
      <c r="A700" s="45" t="s">
        <v>210</v>
      </c>
      <c r="B700" s="46" t="s">
        <v>311</v>
      </c>
      <c r="C700" s="46" t="s">
        <v>312</v>
      </c>
      <c r="D700" s="47">
        <v>11822191.779999999</v>
      </c>
      <c r="E700" s="47">
        <v>0</v>
      </c>
      <c r="F700" s="47">
        <v>102132054.8</v>
      </c>
      <c r="G700" s="47">
        <v>99271027.400000006</v>
      </c>
      <c r="H700" s="47">
        <v>14683219.18</v>
      </c>
      <c r="I700" s="47">
        <v>0</v>
      </c>
      <c r="J700" s="55">
        <f t="shared" si="30"/>
        <v>2861027.3999999911</v>
      </c>
      <c r="K700" s="52">
        <f t="shared" si="31"/>
        <v>14683219.18</v>
      </c>
      <c r="L700" s="48" t="s">
        <v>18</v>
      </c>
      <c r="M700" s="48" t="str">
        <f t="shared" si="32"/>
        <v>LBFTotal Net Assets at the end of the period</v>
      </c>
    </row>
    <row r="701" spans="1:13">
      <c r="A701" s="45" t="s">
        <v>210</v>
      </c>
      <c r="B701" s="46" t="s">
        <v>439</v>
      </c>
      <c r="C701" s="46" t="s">
        <v>440</v>
      </c>
      <c r="D701" s="47">
        <v>18944.919999999998</v>
      </c>
      <c r="E701" s="47">
        <v>0</v>
      </c>
      <c r="F701" s="47">
        <v>1679112.29</v>
      </c>
      <c r="G701" s="47">
        <v>1698057.21</v>
      </c>
      <c r="H701" s="47">
        <v>0</v>
      </c>
      <c r="I701" s="47">
        <v>0</v>
      </c>
      <c r="J701" s="55">
        <f t="shared" si="30"/>
        <v>-18944.919999999925</v>
      </c>
      <c r="K701" s="52">
        <f t="shared" si="31"/>
        <v>0</v>
      </c>
      <c r="L701" s="48" t="s">
        <v>18</v>
      </c>
      <c r="M701" s="48" t="str">
        <f t="shared" si="32"/>
        <v>LBFTotal Net Assets at the end of the period</v>
      </c>
    </row>
    <row r="702" spans="1:13">
      <c r="A702" s="45" t="s">
        <v>210</v>
      </c>
      <c r="B702" s="46" t="s">
        <v>441</v>
      </c>
      <c r="C702" s="46" t="s">
        <v>442</v>
      </c>
      <c r="D702" s="47">
        <v>5732016.54</v>
      </c>
      <c r="E702" s="47">
        <v>0</v>
      </c>
      <c r="F702" s="47">
        <v>7247418.3399999999</v>
      </c>
      <c r="G702" s="47">
        <v>8479776.1799999997</v>
      </c>
      <c r="H702" s="47">
        <v>4499658.7</v>
      </c>
      <c r="I702" s="47">
        <v>0</v>
      </c>
      <c r="J702" s="55">
        <f t="shared" si="30"/>
        <v>-1232357.8399999999</v>
      </c>
      <c r="K702" s="52">
        <f t="shared" si="31"/>
        <v>4499658.7</v>
      </c>
      <c r="L702" s="48" t="s">
        <v>18</v>
      </c>
      <c r="M702" s="48" t="str">
        <f t="shared" si="32"/>
        <v>LBFTotal Net Assets at the end of the period</v>
      </c>
    </row>
    <row r="703" spans="1:13">
      <c r="A703" s="45" t="s">
        <v>210</v>
      </c>
      <c r="B703" s="46" t="s">
        <v>443</v>
      </c>
      <c r="C703" s="46" t="s">
        <v>444</v>
      </c>
      <c r="D703" s="47">
        <v>5439081.7800000003</v>
      </c>
      <c r="E703" s="47">
        <v>0</v>
      </c>
      <c r="F703" s="47">
        <v>13555909.789999999</v>
      </c>
      <c r="G703" s="47">
        <v>15035763.23</v>
      </c>
      <c r="H703" s="47">
        <v>3959228.34</v>
      </c>
      <c r="I703" s="47">
        <v>0</v>
      </c>
      <c r="J703" s="55">
        <f t="shared" si="30"/>
        <v>-1479853.4400000013</v>
      </c>
      <c r="K703" s="52">
        <f t="shared" si="31"/>
        <v>3959228.34</v>
      </c>
      <c r="L703" s="48" t="s">
        <v>18</v>
      </c>
      <c r="M703" s="48" t="str">
        <f t="shared" si="32"/>
        <v>LBFTotal Net Assets at the end of the period</v>
      </c>
    </row>
    <row r="704" spans="1:13">
      <c r="A704" s="45" t="s">
        <v>210</v>
      </c>
      <c r="B704" s="46" t="s">
        <v>313</v>
      </c>
      <c r="C704" s="46" t="s">
        <v>314</v>
      </c>
      <c r="D704" s="47">
        <v>0</v>
      </c>
      <c r="E704" s="47">
        <v>3.54</v>
      </c>
      <c r="F704" s="47">
        <v>5.2</v>
      </c>
      <c r="G704" s="47">
        <v>1.66</v>
      </c>
      <c r="H704" s="47">
        <v>0</v>
      </c>
      <c r="I704" s="47">
        <v>0</v>
      </c>
      <c r="J704" s="55">
        <f t="shared" si="30"/>
        <v>3.54</v>
      </c>
      <c r="K704" s="52">
        <f t="shared" si="31"/>
        <v>0</v>
      </c>
      <c r="L704" s="48" t="s">
        <v>18</v>
      </c>
      <c r="M704" s="48" t="str">
        <f t="shared" si="32"/>
        <v>LBFTotal Net Assets at the end of the period</v>
      </c>
    </row>
    <row r="705" spans="1:13">
      <c r="A705" s="45" t="s">
        <v>210</v>
      </c>
      <c r="B705" s="46" t="s">
        <v>528</v>
      </c>
      <c r="C705" s="46" t="s">
        <v>529</v>
      </c>
      <c r="D705" s="47">
        <v>0</v>
      </c>
      <c r="E705" s="47">
        <v>0</v>
      </c>
      <c r="F705" s="47">
        <v>13.12</v>
      </c>
      <c r="G705" s="47">
        <v>13.12</v>
      </c>
      <c r="H705" s="47">
        <v>0</v>
      </c>
      <c r="I705" s="47">
        <v>0</v>
      </c>
      <c r="J705" s="55">
        <f t="shared" si="30"/>
        <v>0</v>
      </c>
      <c r="K705" s="52">
        <f t="shared" si="31"/>
        <v>0</v>
      </c>
      <c r="L705" s="48" t="s">
        <v>18</v>
      </c>
      <c r="M705" s="48" t="str">
        <f t="shared" si="32"/>
        <v>LBFTotal Net Assets at the end of the period</v>
      </c>
    </row>
    <row r="706" spans="1:13">
      <c r="A706" s="45" t="s">
        <v>210</v>
      </c>
      <c r="B706" s="46" t="s">
        <v>477</v>
      </c>
      <c r="C706" s="46" t="s">
        <v>478</v>
      </c>
      <c r="D706" s="47">
        <v>0</v>
      </c>
      <c r="E706" s="47">
        <v>0</v>
      </c>
      <c r="F706" s="47">
        <v>95.26</v>
      </c>
      <c r="G706" s="47">
        <v>47.63</v>
      </c>
      <c r="H706" s="47">
        <v>47.63</v>
      </c>
      <c r="I706" s="47">
        <v>0</v>
      </c>
      <c r="J706" s="55">
        <f t="shared" si="30"/>
        <v>47.63</v>
      </c>
      <c r="K706" s="52">
        <f t="shared" si="31"/>
        <v>47.63</v>
      </c>
      <c r="L706" s="48" t="s">
        <v>18</v>
      </c>
      <c r="M706" s="48" t="str">
        <f t="shared" si="32"/>
        <v>LBFTotal Net Assets at the end of the period</v>
      </c>
    </row>
    <row r="707" spans="1:13">
      <c r="A707" s="45" t="s">
        <v>210</v>
      </c>
      <c r="B707" s="46" t="s">
        <v>167</v>
      </c>
      <c r="C707" s="46" t="s">
        <v>424</v>
      </c>
      <c r="D707" s="47">
        <v>0</v>
      </c>
      <c r="E707" s="47">
        <v>0</v>
      </c>
      <c r="F707" s="47">
        <v>5381930432.4200001</v>
      </c>
      <c r="G707" s="47">
        <v>5723389382.4200001</v>
      </c>
      <c r="H707" s="47">
        <v>0</v>
      </c>
      <c r="I707" s="47">
        <v>341458950</v>
      </c>
      <c r="J707" s="55">
        <f t="shared" ref="J707:J770" si="33">+F707-G707</f>
        <v>-341458950</v>
      </c>
      <c r="K707" s="52">
        <f t="shared" ref="K707:K770" si="34">H707-I707</f>
        <v>-341458950</v>
      </c>
      <c r="L707" s="48" t="s">
        <v>18</v>
      </c>
      <c r="M707" s="48" t="str">
        <f t="shared" ref="M707:M770" si="35">A707&amp;L707</f>
        <v>LBFTotal Net Assets at the end of the period</v>
      </c>
    </row>
    <row r="708" spans="1:13">
      <c r="A708" s="45" t="s">
        <v>210</v>
      </c>
      <c r="B708" s="46" t="s">
        <v>168</v>
      </c>
      <c r="C708" s="46" t="s">
        <v>317</v>
      </c>
      <c r="D708" s="47">
        <v>2.31</v>
      </c>
      <c r="E708" s="47">
        <v>0</v>
      </c>
      <c r="F708" s="47">
        <v>1371427067.2</v>
      </c>
      <c r="G708" s="47">
        <v>1371427067.5</v>
      </c>
      <c r="H708" s="47">
        <v>2.0099999999999998</v>
      </c>
      <c r="I708" s="47">
        <v>0</v>
      </c>
      <c r="J708" s="55">
        <f t="shared" si="33"/>
        <v>-0.29999995231628418</v>
      </c>
      <c r="K708" s="52">
        <f t="shared" si="34"/>
        <v>2.0099999999999998</v>
      </c>
      <c r="L708" s="48" t="s">
        <v>18</v>
      </c>
      <c r="M708" s="48" t="str">
        <f t="shared" si="35"/>
        <v>LBFTotal Net Assets at the end of the period</v>
      </c>
    </row>
    <row r="709" spans="1:13">
      <c r="A709" s="45" t="s">
        <v>210</v>
      </c>
      <c r="B709" s="46" t="s">
        <v>497</v>
      </c>
      <c r="C709" s="46" t="s">
        <v>498</v>
      </c>
      <c r="D709" s="47">
        <v>0</v>
      </c>
      <c r="E709" s="47">
        <v>1154244</v>
      </c>
      <c r="F709" s="47">
        <v>4075501</v>
      </c>
      <c r="G709" s="47">
        <v>2921257</v>
      </c>
      <c r="H709" s="47">
        <v>0</v>
      </c>
      <c r="I709" s="47">
        <v>0</v>
      </c>
      <c r="J709" s="55">
        <f t="shared" si="33"/>
        <v>1154244</v>
      </c>
      <c r="K709" s="52">
        <f t="shared" si="34"/>
        <v>0</v>
      </c>
      <c r="L709" s="48" t="s">
        <v>18</v>
      </c>
      <c r="M709" s="48" t="str">
        <f t="shared" si="35"/>
        <v>LBFTotal Net Assets at the end of the period</v>
      </c>
    </row>
    <row r="710" spans="1:13">
      <c r="A710" s="45" t="s">
        <v>210</v>
      </c>
      <c r="B710" s="46" t="s">
        <v>322</v>
      </c>
      <c r="C710" s="46" t="s">
        <v>323</v>
      </c>
      <c r="D710" s="47">
        <v>0</v>
      </c>
      <c r="E710" s="47">
        <v>0.06</v>
      </c>
      <c r="F710" s="47">
        <v>0.06</v>
      </c>
      <c r="G710" s="47">
        <v>0</v>
      </c>
      <c r="H710" s="47">
        <v>0</v>
      </c>
      <c r="I710" s="47">
        <v>0</v>
      </c>
      <c r="J710" s="55">
        <f t="shared" si="33"/>
        <v>0.06</v>
      </c>
      <c r="K710" s="52">
        <f t="shared" si="34"/>
        <v>0</v>
      </c>
      <c r="L710" s="48" t="s">
        <v>18</v>
      </c>
      <c r="M710" s="48" t="str">
        <f t="shared" si="35"/>
        <v>LBFTotal Net Assets at the end of the period</v>
      </c>
    </row>
    <row r="711" spans="1:13">
      <c r="A711" s="45" t="s">
        <v>210</v>
      </c>
      <c r="B711" s="46" t="s">
        <v>324</v>
      </c>
      <c r="C711" s="46" t="s">
        <v>325</v>
      </c>
      <c r="D711" s="47">
        <v>0</v>
      </c>
      <c r="E711" s="47">
        <v>3440026.58</v>
      </c>
      <c r="F711" s="47">
        <v>3513800.91</v>
      </c>
      <c r="G711" s="47">
        <v>73774.33</v>
      </c>
      <c r="H711" s="47">
        <v>0</v>
      </c>
      <c r="I711" s="47">
        <v>0</v>
      </c>
      <c r="J711" s="55">
        <f t="shared" si="33"/>
        <v>3440026.58</v>
      </c>
      <c r="K711" s="52">
        <f t="shared" si="34"/>
        <v>0</v>
      </c>
      <c r="L711" s="48" t="s">
        <v>18</v>
      </c>
      <c r="M711" s="48" t="str">
        <f t="shared" si="35"/>
        <v>LBFTotal Net Assets at the end of the period</v>
      </c>
    </row>
    <row r="712" spans="1:13">
      <c r="A712" s="45" t="s">
        <v>210</v>
      </c>
      <c r="B712" s="46" t="s">
        <v>330</v>
      </c>
      <c r="C712" s="46" t="s">
        <v>331</v>
      </c>
      <c r="D712" s="47">
        <v>0</v>
      </c>
      <c r="E712" s="47">
        <v>1964.79</v>
      </c>
      <c r="F712" s="47">
        <v>2001.51</v>
      </c>
      <c r="G712" s="47">
        <v>0</v>
      </c>
      <c r="H712" s="47">
        <v>36.72</v>
      </c>
      <c r="I712" s="47">
        <v>0</v>
      </c>
      <c r="J712" s="55">
        <f t="shared" si="33"/>
        <v>2001.51</v>
      </c>
      <c r="K712" s="52">
        <f t="shared" si="34"/>
        <v>36.72</v>
      </c>
      <c r="L712" s="48" t="s">
        <v>18</v>
      </c>
      <c r="M712" s="48" t="str">
        <f t="shared" si="35"/>
        <v>LBFTotal Net Assets at the end of the period</v>
      </c>
    </row>
    <row r="713" spans="1:13">
      <c r="A713" s="45" t="s">
        <v>210</v>
      </c>
      <c r="B713" s="46" t="s">
        <v>332</v>
      </c>
      <c r="C713" s="46" t="s">
        <v>333</v>
      </c>
      <c r="D713" s="47">
        <v>0</v>
      </c>
      <c r="E713" s="47">
        <v>10369</v>
      </c>
      <c r="F713" s="47">
        <v>159666.46</v>
      </c>
      <c r="G713" s="47">
        <v>169917.46</v>
      </c>
      <c r="H713" s="47">
        <v>0</v>
      </c>
      <c r="I713" s="47">
        <v>20620</v>
      </c>
      <c r="J713" s="55">
        <f t="shared" si="33"/>
        <v>-10251</v>
      </c>
      <c r="K713" s="52">
        <f t="shared" si="34"/>
        <v>-20620</v>
      </c>
      <c r="L713" s="48" t="s">
        <v>18</v>
      </c>
      <c r="M713" s="48" t="str">
        <f t="shared" si="35"/>
        <v>LBFTotal Net Assets at the end of the period</v>
      </c>
    </row>
    <row r="714" spans="1:13">
      <c r="A714" s="45" t="s">
        <v>210</v>
      </c>
      <c r="B714" s="46" t="s">
        <v>334</v>
      </c>
      <c r="C714" s="46" t="s">
        <v>335</v>
      </c>
      <c r="D714" s="47">
        <v>0</v>
      </c>
      <c r="E714" s="47">
        <v>1.58</v>
      </c>
      <c r="F714" s="47">
        <v>0</v>
      </c>
      <c r="G714" s="47">
        <v>0</v>
      </c>
      <c r="H714" s="47">
        <v>0</v>
      </c>
      <c r="I714" s="47">
        <v>1.58</v>
      </c>
      <c r="J714" s="55">
        <f t="shared" si="33"/>
        <v>0</v>
      </c>
      <c r="K714" s="52">
        <f t="shared" si="34"/>
        <v>-1.58</v>
      </c>
      <c r="L714" s="48" t="s">
        <v>18</v>
      </c>
      <c r="M714" s="48" t="str">
        <f t="shared" si="35"/>
        <v>LBFTotal Net Assets at the end of the period</v>
      </c>
    </row>
    <row r="715" spans="1:13">
      <c r="A715" s="45" t="s">
        <v>210</v>
      </c>
      <c r="B715" s="46" t="s">
        <v>169</v>
      </c>
      <c r="C715" s="46" t="s">
        <v>336</v>
      </c>
      <c r="D715" s="47">
        <v>0</v>
      </c>
      <c r="E715" s="47">
        <v>0.54</v>
      </c>
      <c r="F715" s="47">
        <v>190568.98</v>
      </c>
      <c r="G715" s="47">
        <v>309657.3</v>
      </c>
      <c r="H715" s="47">
        <v>0</v>
      </c>
      <c r="I715" s="47">
        <v>119088.86</v>
      </c>
      <c r="J715" s="55">
        <f t="shared" si="33"/>
        <v>-119088.31999999998</v>
      </c>
      <c r="K715" s="52">
        <f t="shared" si="34"/>
        <v>-119088.86</v>
      </c>
      <c r="L715" s="48" t="s">
        <v>18</v>
      </c>
      <c r="M715" s="48" t="str">
        <f t="shared" si="35"/>
        <v>LBFTotal Net Assets at the end of the period</v>
      </c>
    </row>
    <row r="716" spans="1:13">
      <c r="A716" s="45" t="s">
        <v>210</v>
      </c>
      <c r="B716" s="46" t="s">
        <v>172</v>
      </c>
      <c r="C716" s="46" t="s">
        <v>339</v>
      </c>
      <c r="D716" s="47">
        <v>0</v>
      </c>
      <c r="E716" s="47">
        <v>658679.84</v>
      </c>
      <c r="F716" s="47">
        <v>3736042.56</v>
      </c>
      <c r="G716" s="47">
        <v>3179083.88</v>
      </c>
      <c r="H716" s="47">
        <v>0</v>
      </c>
      <c r="I716" s="47">
        <v>101721.16</v>
      </c>
      <c r="J716" s="55">
        <f t="shared" si="33"/>
        <v>556958.68000000017</v>
      </c>
      <c r="K716" s="52">
        <f t="shared" si="34"/>
        <v>-101721.16</v>
      </c>
      <c r="L716" s="48" t="s">
        <v>18</v>
      </c>
      <c r="M716" s="48" t="str">
        <f t="shared" si="35"/>
        <v>LBFTotal Net Assets at the end of the period</v>
      </c>
    </row>
    <row r="717" spans="1:13">
      <c r="A717" s="45" t="s">
        <v>210</v>
      </c>
      <c r="B717" s="46" t="s">
        <v>174</v>
      </c>
      <c r="C717" s="46" t="s">
        <v>341</v>
      </c>
      <c r="D717" s="47">
        <v>0</v>
      </c>
      <c r="E717" s="47">
        <v>6.66</v>
      </c>
      <c r="F717" s="47">
        <v>314185.59999999998</v>
      </c>
      <c r="G717" s="47">
        <v>314178.94</v>
      </c>
      <c r="H717" s="47">
        <v>0</v>
      </c>
      <c r="I717" s="47">
        <v>0</v>
      </c>
      <c r="J717" s="55">
        <f t="shared" si="33"/>
        <v>6.6599999999743886</v>
      </c>
      <c r="K717" s="52">
        <f t="shared" si="34"/>
        <v>0</v>
      </c>
      <c r="L717" s="48" t="s">
        <v>18</v>
      </c>
      <c r="M717" s="48" t="str">
        <f t="shared" si="35"/>
        <v>LBFTotal Net Assets at the end of the period</v>
      </c>
    </row>
    <row r="718" spans="1:13">
      <c r="A718" s="45" t="s">
        <v>210</v>
      </c>
      <c r="B718" s="46" t="s">
        <v>183</v>
      </c>
      <c r="C718" s="46" t="s">
        <v>342</v>
      </c>
      <c r="D718" s="47">
        <v>1.42</v>
      </c>
      <c r="E718" s="47">
        <v>0</v>
      </c>
      <c r="F718" s="47">
        <v>494427058.77999997</v>
      </c>
      <c r="G718" s="47">
        <v>494427056.20999998</v>
      </c>
      <c r="H718" s="47">
        <v>3.99</v>
      </c>
      <c r="I718" s="47">
        <v>0</v>
      </c>
      <c r="J718" s="55">
        <f t="shared" si="33"/>
        <v>2.5699999928474426</v>
      </c>
      <c r="K718" s="52">
        <f t="shared" si="34"/>
        <v>3.99</v>
      </c>
      <c r="L718" s="48" t="s">
        <v>18</v>
      </c>
      <c r="M718" s="48" t="str">
        <f t="shared" si="35"/>
        <v>LBFTotal Net Assets at the end of the period</v>
      </c>
    </row>
    <row r="719" spans="1:13">
      <c r="A719" s="45" t="s">
        <v>210</v>
      </c>
      <c r="B719" s="46" t="s">
        <v>184</v>
      </c>
      <c r="C719" s="46" t="s">
        <v>343</v>
      </c>
      <c r="D719" s="47">
        <v>0</v>
      </c>
      <c r="E719" s="47">
        <v>0.8</v>
      </c>
      <c r="F719" s="47">
        <v>95205453.489999995</v>
      </c>
      <c r="G719" s="47">
        <v>95205453.920000002</v>
      </c>
      <c r="H719" s="47">
        <v>0</v>
      </c>
      <c r="I719" s="47">
        <v>1.23</v>
      </c>
      <c r="J719" s="55">
        <f t="shared" si="33"/>
        <v>-0.43000000715255737</v>
      </c>
      <c r="K719" s="52">
        <f t="shared" si="34"/>
        <v>-1.23</v>
      </c>
      <c r="L719" s="48" t="s">
        <v>18</v>
      </c>
      <c r="M719" s="48" t="str">
        <f t="shared" si="35"/>
        <v>LBFTotal Net Assets at the end of the period</v>
      </c>
    </row>
    <row r="720" spans="1:13">
      <c r="A720" s="45" t="s">
        <v>210</v>
      </c>
      <c r="B720" s="46" t="s">
        <v>243</v>
      </c>
      <c r="C720" s="46" t="s">
        <v>499</v>
      </c>
      <c r="D720" s="47">
        <v>0</v>
      </c>
      <c r="E720" s="47">
        <v>385758.31</v>
      </c>
      <c r="F720" s="47">
        <v>13673889.43</v>
      </c>
      <c r="G720" s="47">
        <v>13288131.119999999</v>
      </c>
      <c r="H720" s="47">
        <v>0</v>
      </c>
      <c r="I720" s="47">
        <v>0</v>
      </c>
      <c r="J720" s="55">
        <f t="shared" si="33"/>
        <v>385758.31000000052</v>
      </c>
      <c r="K720" s="52">
        <f t="shared" si="34"/>
        <v>0</v>
      </c>
      <c r="L720" s="48" t="s">
        <v>18</v>
      </c>
      <c r="M720" s="48" t="str">
        <f t="shared" si="35"/>
        <v>LBFTotal Net Assets at the end of the period</v>
      </c>
    </row>
    <row r="721" spans="1:13">
      <c r="A721" s="45" t="s">
        <v>210</v>
      </c>
      <c r="B721" s="46" t="s">
        <v>344</v>
      </c>
      <c r="C721" s="46" t="s">
        <v>345</v>
      </c>
      <c r="D721" s="47">
        <v>0</v>
      </c>
      <c r="E721" s="47">
        <v>784726630</v>
      </c>
      <c r="F721" s="47">
        <v>3900370196.4200001</v>
      </c>
      <c r="G721" s="47">
        <v>3975917354.4200001</v>
      </c>
      <c r="H721" s="47">
        <v>0</v>
      </c>
      <c r="I721" s="47">
        <v>860273788</v>
      </c>
      <c r="J721" s="55">
        <f t="shared" si="33"/>
        <v>-75547158</v>
      </c>
      <c r="K721" s="52">
        <f t="shared" si="34"/>
        <v>-860273788</v>
      </c>
      <c r="L721" s="48" t="s">
        <v>15</v>
      </c>
      <c r="M721" s="48" t="str">
        <f t="shared" si="35"/>
        <v>LBFUnit Capital at the end of the period</v>
      </c>
    </row>
    <row r="722" spans="1:13">
      <c r="A722" s="45" t="s">
        <v>210</v>
      </c>
      <c r="B722" s="46" t="s">
        <v>346</v>
      </c>
      <c r="C722" s="46" t="s">
        <v>347</v>
      </c>
      <c r="D722" s="47">
        <v>0</v>
      </c>
      <c r="E722" s="47">
        <v>47497777</v>
      </c>
      <c r="F722" s="47">
        <v>463687857.75999999</v>
      </c>
      <c r="G722" s="47">
        <v>945183236.75999999</v>
      </c>
      <c r="H722" s="47">
        <v>0</v>
      </c>
      <c r="I722" s="47">
        <v>528993156</v>
      </c>
      <c r="J722" s="55">
        <f t="shared" si="33"/>
        <v>-481495379</v>
      </c>
      <c r="K722" s="52">
        <f t="shared" si="34"/>
        <v>-528993156</v>
      </c>
      <c r="L722" s="48" t="s">
        <v>15</v>
      </c>
      <c r="M722" s="48" t="str">
        <f t="shared" si="35"/>
        <v>LBFUnit Capital at the end of the period</v>
      </c>
    </row>
    <row r="723" spans="1:13">
      <c r="A723" s="45" t="s">
        <v>210</v>
      </c>
      <c r="B723" s="46" t="s">
        <v>348</v>
      </c>
      <c r="C723" s="46" t="s">
        <v>349</v>
      </c>
      <c r="D723" s="47">
        <v>0</v>
      </c>
      <c r="E723" s="47">
        <v>413744152.55000001</v>
      </c>
      <c r="F723" s="47">
        <v>993385387.5</v>
      </c>
      <c r="G723" s="47">
        <v>1035314398.92</v>
      </c>
      <c r="H723" s="47">
        <v>0</v>
      </c>
      <c r="I723" s="47">
        <v>455673163.97000003</v>
      </c>
      <c r="J723" s="55">
        <f t="shared" si="33"/>
        <v>-41929011.419999957</v>
      </c>
      <c r="K723" s="52">
        <f t="shared" si="34"/>
        <v>-455673163.97000003</v>
      </c>
      <c r="L723" s="48" t="s">
        <v>141</v>
      </c>
      <c r="M723" s="48" t="str">
        <f t="shared" si="35"/>
        <v>LBFDummy</v>
      </c>
    </row>
    <row r="724" spans="1:13" s="41" customFormat="1">
      <c r="A724" s="45" t="s">
        <v>210</v>
      </c>
      <c r="B724" s="46" t="s">
        <v>350</v>
      </c>
      <c r="C724" s="46" t="s">
        <v>351</v>
      </c>
      <c r="D724" s="47">
        <v>0</v>
      </c>
      <c r="E724" s="47">
        <v>6151398.1100000003</v>
      </c>
      <c r="F724" s="47">
        <v>40010194.920000002</v>
      </c>
      <c r="G724" s="47">
        <v>361193061.83999997</v>
      </c>
      <c r="H724" s="47">
        <v>0</v>
      </c>
      <c r="I724" s="47">
        <v>327334265.02999997</v>
      </c>
      <c r="J724" s="55">
        <f t="shared" si="33"/>
        <v>-321182866.91999996</v>
      </c>
      <c r="K724" s="52">
        <f t="shared" si="34"/>
        <v>-327334265.02999997</v>
      </c>
      <c r="L724" s="49" t="s">
        <v>141</v>
      </c>
      <c r="M724" s="48" t="str">
        <f t="shared" si="35"/>
        <v>LBFDummy</v>
      </c>
    </row>
    <row r="725" spans="1:13" s="41" customFormat="1">
      <c r="A725" s="45" t="s">
        <v>210</v>
      </c>
      <c r="B725" s="46" t="s">
        <v>352</v>
      </c>
      <c r="C725" s="46" t="s">
        <v>353</v>
      </c>
      <c r="D725" s="47">
        <v>9047756.3800000008</v>
      </c>
      <c r="E725" s="47">
        <v>0</v>
      </c>
      <c r="F725" s="47">
        <v>0</v>
      </c>
      <c r="G725" s="47">
        <v>0</v>
      </c>
      <c r="H725" s="47">
        <v>9047756.3800000008</v>
      </c>
      <c r="I725" s="47">
        <v>0</v>
      </c>
      <c r="J725" s="55">
        <f t="shared" si="33"/>
        <v>0</v>
      </c>
      <c r="K725" s="52">
        <f t="shared" si="34"/>
        <v>9047756.3800000008</v>
      </c>
      <c r="L725" s="49" t="s">
        <v>141</v>
      </c>
      <c r="M725" s="48" t="str">
        <f t="shared" si="35"/>
        <v>LBFDummy</v>
      </c>
    </row>
    <row r="726" spans="1:13" s="41" customFormat="1">
      <c r="A726" s="45" t="s">
        <v>210</v>
      </c>
      <c r="B726" s="46" t="s">
        <v>354</v>
      </c>
      <c r="C726" s="46" t="s">
        <v>355</v>
      </c>
      <c r="D726" s="47">
        <v>33040088.879999999</v>
      </c>
      <c r="E726" s="47">
        <v>0</v>
      </c>
      <c r="F726" s="47">
        <v>0</v>
      </c>
      <c r="G726" s="47">
        <v>0</v>
      </c>
      <c r="H726" s="47">
        <v>33040088.879999999</v>
      </c>
      <c r="I726" s="47">
        <v>0</v>
      </c>
      <c r="J726" s="55">
        <f t="shared" si="33"/>
        <v>0</v>
      </c>
      <c r="K726" s="52">
        <f t="shared" si="34"/>
        <v>33040088.879999999</v>
      </c>
      <c r="L726" s="49" t="s">
        <v>141</v>
      </c>
      <c r="M726" s="48" t="str">
        <f t="shared" si="35"/>
        <v>LBFDummy</v>
      </c>
    </row>
    <row r="727" spans="1:13" s="41" customFormat="1">
      <c r="A727" s="45" t="s">
        <v>210</v>
      </c>
      <c r="B727" s="46" t="s">
        <v>188</v>
      </c>
      <c r="C727" s="46" t="s">
        <v>356</v>
      </c>
      <c r="D727" s="47">
        <v>0</v>
      </c>
      <c r="E727" s="47">
        <v>43579865.439999998</v>
      </c>
      <c r="F727" s="47">
        <v>0</v>
      </c>
      <c r="G727" s="47">
        <v>0</v>
      </c>
      <c r="H727" s="47">
        <v>0</v>
      </c>
      <c r="I727" s="47">
        <v>43579865.439999998</v>
      </c>
      <c r="J727" s="55">
        <f t="shared" si="33"/>
        <v>0</v>
      </c>
      <c r="K727" s="52">
        <f t="shared" si="34"/>
        <v>-43579865.439999998</v>
      </c>
      <c r="L727" s="49" t="s">
        <v>141</v>
      </c>
      <c r="M727" s="48" t="str">
        <f t="shared" si="35"/>
        <v>LBFDummy</v>
      </c>
    </row>
    <row r="728" spans="1:13">
      <c r="A728" s="45" t="s">
        <v>210</v>
      </c>
      <c r="B728" s="46" t="s">
        <v>500</v>
      </c>
      <c r="C728" s="46" t="s">
        <v>501</v>
      </c>
      <c r="D728" s="47">
        <v>19804989.699999999</v>
      </c>
      <c r="E728" s="47">
        <v>0</v>
      </c>
      <c r="F728" s="47">
        <v>13288130.91</v>
      </c>
      <c r="G728" s="47">
        <v>0</v>
      </c>
      <c r="H728" s="47">
        <v>33093120.609999999</v>
      </c>
      <c r="I728" s="47">
        <v>0</v>
      </c>
      <c r="J728" s="55">
        <f t="shared" si="33"/>
        <v>13288130.91</v>
      </c>
      <c r="K728" s="52">
        <f t="shared" si="34"/>
        <v>33093120.609999999</v>
      </c>
      <c r="L728" s="48" t="s">
        <v>141</v>
      </c>
      <c r="M728" s="48" t="str">
        <f t="shared" si="35"/>
        <v>LBFDummy</v>
      </c>
    </row>
    <row r="729" spans="1:13">
      <c r="A729" s="45" t="s">
        <v>210</v>
      </c>
      <c r="B729" s="46" t="s">
        <v>502</v>
      </c>
      <c r="C729" s="46" t="s">
        <v>503</v>
      </c>
      <c r="D729" s="47">
        <v>4304532</v>
      </c>
      <c r="E729" s="47">
        <v>0</v>
      </c>
      <c r="F729" s="47">
        <v>2732777</v>
      </c>
      <c r="G729" s="47">
        <v>0</v>
      </c>
      <c r="H729" s="47">
        <v>7037309</v>
      </c>
      <c r="I729" s="47">
        <v>0</v>
      </c>
      <c r="J729" s="55">
        <f t="shared" si="33"/>
        <v>2732777</v>
      </c>
      <c r="K729" s="52">
        <f t="shared" si="34"/>
        <v>7037309</v>
      </c>
      <c r="L729" s="48" t="s">
        <v>141</v>
      </c>
      <c r="M729" s="48" t="str">
        <f t="shared" si="35"/>
        <v>LBFDummy</v>
      </c>
    </row>
    <row r="730" spans="1:13">
      <c r="A730" s="45" t="s">
        <v>210</v>
      </c>
      <c r="B730" s="46" t="s">
        <v>445</v>
      </c>
      <c r="C730" s="46" t="s">
        <v>446</v>
      </c>
      <c r="D730" s="47">
        <v>1141359.43</v>
      </c>
      <c r="E730" s="47">
        <v>0</v>
      </c>
      <c r="F730" s="47">
        <v>34624193.009999998</v>
      </c>
      <c r="G730" s="47">
        <v>35529944.729999997</v>
      </c>
      <c r="H730" s="47">
        <v>235607.71</v>
      </c>
      <c r="I730" s="47">
        <v>0</v>
      </c>
      <c r="J730" s="55">
        <f t="shared" si="33"/>
        <v>-905751.71999999881</v>
      </c>
      <c r="K730" s="52">
        <f t="shared" si="34"/>
        <v>235607.71</v>
      </c>
      <c r="L730" s="48" t="s">
        <v>141</v>
      </c>
      <c r="M730" s="48" t="str">
        <f t="shared" si="35"/>
        <v>LBFDummy</v>
      </c>
    </row>
    <row r="731" spans="1:13">
      <c r="A731" s="45" t="s">
        <v>210</v>
      </c>
      <c r="B731" s="46" t="s">
        <v>447</v>
      </c>
      <c r="C731" s="46" t="s">
        <v>448</v>
      </c>
      <c r="D731" s="47">
        <v>619578.4</v>
      </c>
      <c r="E731" s="47">
        <v>0</v>
      </c>
      <c r="F731" s="47">
        <v>18468975.890000001</v>
      </c>
      <c r="G731" s="47">
        <v>19616405.32</v>
      </c>
      <c r="H731" s="47">
        <v>0</v>
      </c>
      <c r="I731" s="47">
        <v>527851.03</v>
      </c>
      <c r="J731" s="55">
        <f t="shared" si="33"/>
        <v>-1147429.4299999997</v>
      </c>
      <c r="K731" s="52">
        <f t="shared" si="34"/>
        <v>-527851.03</v>
      </c>
      <c r="L731" s="48" t="s">
        <v>141</v>
      </c>
      <c r="M731" s="48" t="str">
        <f t="shared" si="35"/>
        <v>LBFDummy</v>
      </c>
    </row>
    <row r="732" spans="1:13">
      <c r="A732" s="45" t="s">
        <v>210</v>
      </c>
      <c r="B732" s="46" t="s">
        <v>481</v>
      </c>
      <c r="C732" s="46" t="s">
        <v>482</v>
      </c>
      <c r="D732" s="47">
        <v>0</v>
      </c>
      <c r="E732" s="47">
        <v>2758183</v>
      </c>
      <c r="F732" s="47">
        <v>21876104</v>
      </c>
      <c r="G732" s="47">
        <v>18363056</v>
      </c>
      <c r="H732" s="47">
        <v>754865</v>
      </c>
      <c r="I732" s="47">
        <v>0</v>
      </c>
      <c r="J732" s="55">
        <f t="shared" si="33"/>
        <v>3513048</v>
      </c>
      <c r="K732" s="52">
        <f t="shared" si="34"/>
        <v>754865</v>
      </c>
      <c r="L732" s="48" t="s">
        <v>141</v>
      </c>
      <c r="M732" s="48" t="str">
        <f t="shared" si="35"/>
        <v>LBFDummy</v>
      </c>
    </row>
    <row r="733" spans="1:13" s="41" customFormat="1">
      <c r="A733" s="45" t="s">
        <v>210</v>
      </c>
      <c r="B733" s="46" t="s">
        <v>504</v>
      </c>
      <c r="C733" s="46" t="s">
        <v>505</v>
      </c>
      <c r="D733" s="47">
        <v>0</v>
      </c>
      <c r="E733" s="47">
        <v>109717.81</v>
      </c>
      <c r="F733" s="47">
        <v>0</v>
      </c>
      <c r="G733" s="47">
        <v>0</v>
      </c>
      <c r="H733" s="47">
        <v>0</v>
      </c>
      <c r="I733" s="47">
        <v>109717.81</v>
      </c>
      <c r="J733" s="55">
        <f t="shared" si="33"/>
        <v>0</v>
      </c>
      <c r="K733" s="52">
        <f t="shared" si="34"/>
        <v>-109717.81</v>
      </c>
      <c r="L733" s="49" t="s">
        <v>56</v>
      </c>
      <c r="M733" s="48" t="str">
        <f t="shared" si="35"/>
        <v>LBFInterest</v>
      </c>
    </row>
    <row r="734" spans="1:13" s="41" customFormat="1">
      <c r="A734" s="45" t="s">
        <v>210</v>
      </c>
      <c r="B734" s="46" t="s">
        <v>361</v>
      </c>
      <c r="C734" s="46" t="s">
        <v>362</v>
      </c>
      <c r="D734" s="47">
        <v>0</v>
      </c>
      <c r="E734" s="47">
        <v>5117808.22</v>
      </c>
      <c r="F734" s="47">
        <v>113894315.06999999</v>
      </c>
      <c r="G734" s="47">
        <v>114477808.22</v>
      </c>
      <c r="H734" s="47">
        <v>0</v>
      </c>
      <c r="I734" s="47">
        <v>5701301.3700000001</v>
      </c>
      <c r="J734" s="55">
        <f t="shared" si="33"/>
        <v>-583493.15000000596</v>
      </c>
      <c r="K734" s="52">
        <f t="shared" si="34"/>
        <v>-5701301.3700000001</v>
      </c>
      <c r="L734" s="49" t="s">
        <v>56</v>
      </c>
      <c r="M734" s="48" t="str">
        <f t="shared" si="35"/>
        <v>LBFInterest</v>
      </c>
    </row>
    <row r="735" spans="1:13">
      <c r="A735" s="45" t="s">
        <v>210</v>
      </c>
      <c r="B735" s="46" t="s">
        <v>506</v>
      </c>
      <c r="C735" s="46" t="s">
        <v>507</v>
      </c>
      <c r="D735" s="47">
        <v>0</v>
      </c>
      <c r="E735" s="47">
        <v>806849.32</v>
      </c>
      <c r="F735" s="47">
        <v>0</v>
      </c>
      <c r="G735" s="47">
        <v>0</v>
      </c>
      <c r="H735" s="47">
        <v>0</v>
      </c>
      <c r="I735" s="47">
        <v>806849.32</v>
      </c>
      <c r="J735" s="55">
        <f t="shared" si="33"/>
        <v>0</v>
      </c>
      <c r="K735" s="52">
        <f t="shared" si="34"/>
        <v>-806849.32</v>
      </c>
      <c r="L735" s="48" t="s">
        <v>56</v>
      </c>
      <c r="M735" s="48" t="str">
        <f t="shared" si="35"/>
        <v>LBFInterest</v>
      </c>
    </row>
    <row r="736" spans="1:13">
      <c r="A736" s="45" t="s">
        <v>210</v>
      </c>
      <c r="B736" s="46" t="s">
        <v>363</v>
      </c>
      <c r="C736" s="46" t="s">
        <v>364</v>
      </c>
      <c r="D736" s="47">
        <v>0</v>
      </c>
      <c r="E736" s="47">
        <v>1077354.76</v>
      </c>
      <c r="F736" s="47">
        <v>0</v>
      </c>
      <c r="G736" s="47">
        <v>1679112.29</v>
      </c>
      <c r="H736" s="47">
        <v>0</v>
      </c>
      <c r="I736" s="47">
        <v>2756467.05</v>
      </c>
      <c r="J736" s="55">
        <f t="shared" si="33"/>
        <v>-1679112.29</v>
      </c>
      <c r="K736" s="52">
        <f t="shared" si="34"/>
        <v>-2756467.05</v>
      </c>
      <c r="L736" s="48" t="s">
        <v>56</v>
      </c>
      <c r="M736" s="48" t="str">
        <f t="shared" si="35"/>
        <v>LBFInterest</v>
      </c>
    </row>
    <row r="737" spans="1:13">
      <c r="A737" s="45" t="s">
        <v>210</v>
      </c>
      <c r="B737" s="46" t="s">
        <v>485</v>
      </c>
      <c r="C737" s="46" t="s">
        <v>486</v>
      </c>
      <c r="D737" s="47">
        <v>0</v>
      </c>
      <c r="E737" s="47">
        <v>0</v>
      </c>
      <c r="F737" s="47">
        <v>0</v>
      </c>
      <c r="G737" s="47">
        <v>0.1</v>
      </c>
      <c r="H737" s="47">
        <v>0</v>
      </c>
      <c r="I737" s="47">
        <v>0.1</v>
      </c>
      <c r="J737" s="55">
        <f t="shared" si="33"/>
        <v>-0.1</v>
      </c>
      <c r="K737" s="52">
        <f t="shared" si="34"/>
        <v>-0.1</v>
      </c>
      <c r="L737" s="48" t="s">
        <v>57</v>
      </c>
      <c r="M737" s="48" t="str">
        <f t="shared" si="35"/>
        <v>LBFProfit/(Loss) on sale /redemption of investments (other than inter scheme transfer/sale)</v>
      </c>
    </row>
    <row r="738" spans="1:13">
      <c r="A738" s="45" t="s">
        <v>210</v>
      </c>
      <c r="B738" s="46" t="s">
        <v>487</v>
      </c>
      <c r="C738" s="46" t="s">
        <v>488</v>
      </c>
      <c r="D738" s="47">
        <v>0</v>
      </c>
      <c r="E738" s="47">
        <v>751069.13</v>
      </c>
      <c r="F738" s="47">
        <v>0</v>
      </c>
      <c r="G738" s="47">
        <v>0.94</v>
      </c>
      <c r="H738" s="47">
        <v>0</v>
      </c>
      <c r="I738" s="47">
        <v>751070.07</v>
      </c>
      <c r="J738" s="55">
        <f t="shared" si="33"/>
        <v>-0.94</v>
      </c>
      <c r="K738" s="52">
        <f t="shared" si="34"/>
        <v>-751070.07</v>
      </c>
      <c r="L738" s="48" t="s">
        <v>58</v>
      </c>
      <c r="M738" s="48" t="str">
        <f t="shared" si="35"/>
        <v>LBFProfit/(Loss) on inter scheme transfer/sale of investments</v>
      </c>
    </row>
    <row r="739" spans="1:13">
      <c r="A739" s="45" t="s">
        <v>210</v>
      </c>
      <c r="B739" s="46" t="s">
        <v>461</v>
      </c>
      <c r="C739" s="46" t="s">
        <v>462</v>
      </c>
      <c r="D739" s="47">
        <v>0</v>
      </c>
      <c r="E739" s="47">
        <v>768542.3</v>
      </c>
      <c r="F739" s="47">
        <v>0</v>
      </c>
      <c r="G739" s="47">
        <v>0.84</v>
      </c>
      <c r="H739" s="47">
        <v>0</v>
      </c>
      <c r="I739" s="47">
        <v>768543.14</v>
      </c>
      <c r="J739" s="55">
        <f t="shared" si="33"/>
        <v>-0.84</v>
      </c>
      <c r="K739" s="52">
        <f t="shared" si="34"/>
        <v>-768543.14</v>
      </c>
      <c r="L739" s="48" t="s">
        <v>58</v>
      </c>
      <c r="M739" s="48" t="str">
        <f t="shared" si="35"/>
        <v>LBFProfit/(Loss) on inter scheme transfer/sale of investments</v>
      </c>
    </row>
    <row r="740" spans="1:13">
      <c r="A740" s="45" t="s">
        <v>210</v>
      </c>
      <c r="B740" s="46" t="s">
        <v>613</v>
      </c>
      <c r="C740" s="46" t="s">
        <v>614</v>
      </c>
      <c r="D740" s="47">
        <v>0</v>
      </c>
      <c r="E740" s="47">
        <v>0</v>
      </c>
      <c r="F740" s="47">
        <v>0</v>
      </c>
      <c r="G740" s="47">
        <v>3027247</v>
      </c>
      <c r="H740" s="47">
        <v>0</v>
      </c>
      <c r="I740" s="47">
        <v>3027247</v>
      </c>
      <c r="J740" s="55">
        <f t="shared" si="33"/>
        <v>-3027247</v>
      </c>
      <c r="K740" s="52">
        <f t="shared" si="34"/>
        <v>-3027247</v>
      </c>
      <c r="L740" s="48" t="s">
        <v>58</v>
      </c>
      <c r="M740" s="48" t="str">
        <f t="shared" si="35"/>
        <v>LBFProfit/(Loss) on inter scheme transfer/sale of investments</v>
      </c>
    </row>
    <row r="741" spans="1:13">
      <c r="A741" s="45" t="s">
        <v>210</v>
      </c>
      <c r="B741" s="46" t="s">
        <v>368</v>
      </c>
      <c r="C741" s="46" t="s">
        <v>369</v>
      </c>
      <c r="D741" s="47">
        <v>0</v>
      </c>
      <c r="E741" s="47">
        <v>18897650.41</v>
      </c>
      <c r="F741" s="47">
        <v>425879.33</v>
      </c>
      <c r="G741" s="47">
        <v>7247418.3399999999</v>
      </c>
      <c r="H741" s="47">
        <v>0</v>
      </c>
      <c r="I741" s="47">
        <v>25719189.420000002</v>
      </c>
      <c r="J741" s="55">
        <f t="shared" si="33"/>
        <v>-6821539.0099999998</v>
      </c>
      <c r="K741" s="52">
        <f t="shared" si="34"/>
        <v>-25719189.420000002</v>
      </c>
      <c r="L741" s="48" t="s">
        <v>56</v>
      </c>
      <c r="M741" s="48" t="str">
        <f t="shared" si="35"/>
        <v>LBFInterest</v>
      </c>
    </row>
    <row r="742" spans="1:13">
      <c r="A742" s="45" t="s">
        <v>210</v>
      </c>
      <c r="B742" s="46" t="s">
        <v>449</v>
      </c>
      <c r="C742" s="46" t="s">
        <v>450</v>
      </c>
      <c r="D742" s="47">
        <v>0</v>
      </c>
      <c r="E742" s="47">
        <v>24832619.84</v>
      </c>
      <c r="F742" s="47">
        <v>504037.57</v>
      </c>
      <c r="G742" s="47">
        <v>13555909.789999999</v>
      </c>
      <c r="H742" s="47">
        <v>0</v>
      </c>
      <c r="I742" s="47">
        <v>37884492.060000002</v>
      </c>
      <c r="J742" s="55">
        <f t="shared" si="33"/>
        <v>-13051872.219999999</v>
      </c>
      <c r="K742" s="52">
        <f t="shared" si="34"/>
        <v>-37884492.060000002</v>
      </c>
      <c r="L742" s="48" t="s">
        <v>56</v>
      </c>
      <c r="M742" s="48" t="str">
        <f t="shared" si="35"/>
        <v>LBFInterest</v>
      </c>
    </row>
    <row r="743" spans="1:13">
      <c r="A743" s="45" t="s">
        <v>210</v>
      </c>
      <c r="B743" s="46" t="s">
        <v>425</v>
      </c>
      <c r="C743" s="46" t="s">
        <v>426</v>
      </c>
      <c r="D743" s="47">
        <v>0</v>
      </c>
      <c r="E743" s="47">
        <v>0</v>
      </c>
      <c r="F743" s="47">
        <v>13.12</v>
      </c>
      <c r="G743" s="47">
        <v>13.12</v>
      </c>
      <c r="H743" s="47">
        <v>0</v>
      </c>
      <c r="I743" s="47">
        <v>0</v>
      </c>
      <c r="J743" s="55">
        <f t="shared" si="33"/>
        <v>0</v>
      </c>
      <c r="K743" s="52">
        <f t="shared" si="34"/>
        <v>0</v>
      </c>
      <c r="L743" s="48" t="s">
        <v>59</v>
      </c>
      <c r="M743" s="48" t="str">
        <f t="shared" si="35"/>
        <v>LBFOther income  @</v>
      </c>
    </row>
    <row r="744" spans="1:13">
      <c r="A744" s="45" t="s">
        <v>210</v>
      </c>
      <c r="B744" s="46" t="s">
        <v>508</v>
      </c>
      <c r="C744" s="46" t="s">
        <v>509</v>
      </c>
      <c r="D744" s="47">
        <v>0</v>
      </c>
      <c r="E744" s="47">
        <v>40039.01</v>
      </c>
      <c r="F744" s="47">
        <v>0</v>
      </c>
      <c r="G744" s="47">
        <v>0</v>
      </c>
      <c r="H744" s="47">
        <v>0</v>
      </c>
      <c r="I744" s="47">
        <v>40039.01</v>
      </c>
      <c r="J744" s="55">
        <f t="shared" si="33"/>
        <v>0</v>
      </c>
      <c r="K744" s="52">
        <f t="shared" si="34"/>
        <v>-40039.01</v>
      </c>
      <c r="L744" s="48" t="s">
        <v>59</v>
      </c>
      <c r="M744" s="48" t="str">
        <f t="shared" si="35"/>
        <v>LBFOther income  @</v>
      </c>
    </row>
    <row r="745" spans="1:13">
      <c r="A745" s="45" t="s">
        <v>210</v>
      </c>
      <c r="B745" s="46" t="s">
        <v>510</v>
      </c>
      <c r="C745" s="46" t="s">
        <v>511</v>
      </c>
      <c r="D745" s="47">
        <v>209017.94</v>
      </c>
      <c r="E745" s="47">
        <v>0</v>
      </c>
      <c r="F745" s="47">
        <v>0</v>
      </c>
      <c r="G745" s="47">
        <v>0</v>
      </c>
      <c r="H745" s="47">
        <v>209017.94</v>
      </c>
      <c r="I745" s="47">
        <v>0</v>
      </c>
      <c r="J745" s="55">
        <f t="shared" si="33"/>
        <v>0</v>
      </c>
      <c r="K745" s="52">
        <f t="shared" si="34"/>
        <v>209017.94</v>
      </c>
      <c r="L745" s="48" t="s">
        <v>57</v>
      </c>
      <c r="M745" s="48" t="str">
        <f t="shared" si="35"/>
        <v>LBFProfit/(Loss) on sale /redemption of investments (other than inter scheme transfer/sale)</v>
      </c>
    </row>
    <row r="746" spans="1:13">
      <c r="A746" s="45" t="s">
        <v>210</v>
      </c>
      <c r="B746" s="46" t="s">
        <v>491</v>
      </c>
      <c r="C746" s="46" t="s">
        <v>492</v>
      </c>
      <c r="D746" s="47">
        <v>955050.69</v>
      </c>
      <c r="E746" s="47">
        <v>0</v>
      </c>
      <c r="F746" s="47">
        <v>0</v>
      </c>
      <c r="G746" s="47">
        <v>0</v>
      </c>
      <c r="H746" s="47">
        <v>955050.69</v>
      </c>
      <c r="I746" s="47">
        <v>0</v>
      </c>
      <c r="J746" s="55">
        <f t="shared" si="33"/>
        <v>0</v>
      </c>
      <c r="K746" s="52">
        <f t="shared" si="34"/>
        <v>955050.69</v>
      </c>
      <c r="L746" s="48" t="s">
        <v>57</v>
      </c>
      <c r="M746" s="48" t="str">
        <f t="shared" si="35"/>
        <v>LBFProfit/(Loss) on sale /redemption of investments (other than inter scheme transfer/sale)</v>
      </c>
    </row>
    <row r="747" spans="1:13">
      <c r="A747" s="45" t="s">
        <v>210</v>
      </c>
      <c r="B747" s="46" t="s">
        <v>374</v>
      </c>
      <c r="C747" s="46" t="s">
        <v>375</v>
      </c>
      <c r="D747" s="47">
        <v>3753756.83</v>
      </c>
      <c r="E747" s="47">
        <v>0</v>
      </c>
      <c r="F747" s="47">
        <v>907969.04</v>
      </c>
      <c r="G747" s="47">
        <v>0</v>
      </c>
      <c r="H747" s="47">
        <v>4661725.87</v>
      </c>
      <c r="I747" s="47">
        <v>0</v>
      </c>
      <c r="J747" s="55">
        <f t="shared" si="33"/>
        <v>907969.04</v>
      </c>
      <c r="K747" s="52">
        <f t="shared" si="34"/>
        <v>4661725.87</v>
      </c>
      <c r="L747" s="48" t="s">
        <v>58</v>
      </c>
      <c r="M747" s="48" t="str">
        <f t="shared" si="35"/>
        <v>LBFProfit/(Loss) on inter scheme transfer/sale of investments</v>
      </c>
    </row>
    <row r="748" spans="1:13">
      <c r="A748" s="45" t="s">
        <v>210</v>
      </c>
      <c r="B748" s="46" t="s">
        <v>463</v>
      </c>
      <c r="C748" s="46" t="s">
        <v>464</v>
      </c>
      <c r="D748" s="47">
        <v>202392.28</v>
      </c>
      <c r="E748" s="47">
        <v>0</v>
      </c>
      <c r="F748" s="47">
        <v>1237198.56</v>
      </c>
      <c r="G748" s="47">
        <v>0</v>
      </c>
      <c r="H748" s="47">
        <v>1439590.84</v>
      </c>
      <c r="I748" s="47">
        <v>0</v>
      </c>
      <c r="J748" s="55">
        <f t="shared" si="33"/>
        <v>1237198.56</v>
      </c>
      <c r="K748" s="52">
        <f t="shared" si="34"/>
        <v>1439590.84</v>
      </c>
      <c r="L748" s="48" t="s">
        <v>58</v>
      </c>
      <c r="M748" s="48" t="str">
        <f t="shared" si="35"/>
        <v>LBFProfit/(Loss) on inter scheme transfer/sale of investments</v>
      </c>
    </row>
    <row r="749" spans="1:13">
      <c r="A749" s="45" t="s">
        <v>210</v>
      </c>
      <c r="B749" s="46" t="s">
        <v>198</v>
      </c>
      <c r="C749" s="46" t="s">
        <v>378</v>
      </c>
      <c r="D749" s="47">
        <v>215644.56</v>
      </c>
      <c r="E749" s="47">
        <v>0</v>
      </c>
      <c r="F749" s="47">
        <v>204584.08</v>
      </c>
      <c r="G749" s="47">
        <v>0</v>
      </c>
      <c r="H749" s="47">
        <v>420228.64</v>
      </c>
      <c r="I749" s="47">
        <v>0</v>
      </c>
      <c r="J749" s="55">
        <f t="shared" si="33"/>
        <v>204584.08</v>
      </c>
      <c r="K749" s="52">
        <f t="shared" si="34"/>
        <v>420228.64</v>
      </c>
      <c r="L749" s="48" t="s">
        <v>61</v>
      </c>
      <c r="M749" s="48" t="str">
        <f t="shared" si="35"/>
        <v>LBFManagement Fees</v>
      </c>
    </row>
    <row r="750" spans="1:13">
      <c r="A750" s="45" t="s">
        <v>210</v>
      </c>
      <c r="B750" s="46" t="s">
        <v>203</v>
      </c>
      <c r="C750" s="46" t="s">
        <v>379</v>
      </c>
      <c r="D750" s="47">
        <v>658679.84</v>
      </c>
      <c r="E750" s="47">
        <v>0</v>
      </c>
      <c r="F750" s="47">
        <v>3177369.07</v>
      </c>
      <c r="G750" s="47">
        <v>3734327.75</v>
      </c>
      <c r="H750" s="47">
        <v>101721.16</v>
      </c>
      <c r="I750" s="47">
        <v>0</v>
      </c>
      <c r="J750" s="55">
        <f t="shared" si="33"/>
        <v>-556958.68000000017</v>
      </c>
      <c r="K750" s="52">
        <f t="shared" si="34"/>
        <v>101721.16</v>
      </c>
      <c r="L750" s="48" t="s">
        <v>63</v>
      </c>
      <c r="M750" s="48" t="str">
        <f t="shared" si="35"/>
        <v>LBFTotal Recurring Expenses (including 6.1 and 6.2)</v>
      </c>
    </row>
    <row r="751" spans="1:13">
      <c r="A751" s="45" t="s">
        <v>210</v>
      </c>
      <c r="B751" s="46" t="s">
        <v>380</v>
      </c>
      <c r="C751" s="46" t="s">
        <v>381</v>
      </c>
      <c r="D751" s="47">
        <v>22211</v>
      </c>
      <c r="E751" s="47">
        <v>0</v>
      </c>
      <c r="F751" s="47">
        <v>21072</v>
      </c>
      <c r="G751" s="47">
        <v>0</v>
      </c>
      <c r="H751" s="47">
        <v>43283</v>
      </c>
      <c r="I751" s="47">
        <v>0</v>
      </c>
      <c r="J751" s="55">
        <f t="shared" si="33"/>
        <v>21072</v>
      </c>
      <c r="K751" s="52">
        <f t="shared" si="34"/>
        <v>43283</v>
      </c>
      <c r="L751" s="48" t="s">
        <v>63</v>
      </c>
      <c r="M751" s="48" t="str">
        <f t="shared" si="35"/>
        <v>LBFTotal Recurring Expenses (including 6.1 and 6.2)</v>
      </c>
    </row>
    <row r="752" spans="1:13">
      <c r="A752" s="45" t="s">
        <v>210</v>
      </c>
      <c r="B752" s="46" t="s">
        <v>427</v>
      </c>
      <c r="C752" s="46" t="s">
        <v>428</v>
      </c>
      <c r="D752" s="47">
        <v>272717.67</v>
      </c>
      <c r="E752" s="47">
        <v>0</v>
      </c>
      <c r="F752" s="47">
        <v>285914.5</v>
      </c>
      <c r="G752" s="47">
        <v>0</v>
      </c>
      <c r="H752" s="47">
        <v>558632.17000000004</v>
      </c>
      <c r="I752" s="47">
        <v>0</v>
      </c>
      <c r="J752" s="55">
        <f t="shared" si="33"/>
        <v>285914.5</v>
      </c>
      <c r="K752" s="52">
        <f t="shared" si="34"/>
        <v>558632.17000000004</v>
      </c>
      <c r="L752" s="48" t="s">
        <v>63</v>
      </c>
      <c r="M752" s="48" t="str">
        <f t="shared" si="35"/>
        <v>LBFTotal Recurring Expenses (including 6.1 and 6.2)</v>
      </c>
    </row>
    <row r="753" spans="1:13">
      <c r="A753" s="45" t="s">
        <v>210</v>
      </c>
      <c r="B753" s="46" t="s">
        <v>382</v>
      </c>
      <c r="C753" s="46" t="s">
        <v>383</v>
      </c>
      <c r="D753" s="47">
        <v>103891.31</v>
      </c>
      <c r="E753" s="47">
        <v>0</v>
      </c>
      <c r="F753" s="47">
        <v>644497.72</v>
      </c>
      <c r="G753" s="47">
        <v>0</v>
      </c>
      <c r="H753" s="47">
        <v>748389.03</v>
      </c>
      <c r="I753" s="47">
        <v>0</v>
      </c>
      <c r="J753" s="55">
        <f t="shared" si="33"/>
        <v>644497.72</v>
      </c>
      <c r="K753" s="52">
        <f t="shared" si="34"/>
        <v>748389.03</v>
      </c>
      <c r="L753" s="48" t="s">
        <v>63</v>
      </c>
      <c r="M753" s="48" t="str">
        <f t="shared" si="35"/>
        <v>LBFTotal Recurring Expenses (including 6.1 and 6.2)</v>
      </c>
    </row>
    <row r="754" spans="1:13">
      <c r="A754" s="45" t="s">
        <v>210</v>
      </c>
      <c r="B754" s="46" t="s">
        <v>692</v>
      </c>
      <c r="C754" s="46" t="s">
        <v>693</v>
      </c>
      <c r="D754" s="47">
        <v>0</v>
      </c>
      <c r="E754" s="47">
        <v>0</v>
      </c>
      <c r="F754" s="47">
        <v>2001.51</v>
      </c>
      <c r="G754" s="47">
        <v>2001.51</v>
      </c>
      <c r="H754" s="47">
        <v>0</v>
      </c>
      <c r="I754" s="47">
        <v>0</v>
      </c>
      <c r="J754" s="55">
        <f t="shared" si="33"/>
        <v>0</v>
      </c>
      <c r="K754" s="52">
        <f t="shared" si="34"/>
        <v>0</v>
      </c>
      <c r="L754" s="48" t="s">
        <v>63</v>
      </c>
      <c r="M754" s="48" t="str">
        <f t="shared" si="35"/>
        <v>LBFTotal Recurring Expenses (including 6.1 and 6.2)</v>
      </c>
    </row>
    <row r="755" spans="1:13">
      <c r="A755" s="45" t="s">
        <v>210</v>
      </c>
      <c r="B755" s="46" t="s">
        <v>384</v>
      </c>
      <c r="C755" s="46" t="s">
        <v>385</v>
      </c>
      <c r="D755" s="47">
        <v>12086.43</v>
      </c>
      <c r="E755" s="47">
        <v>0</v>
      </c>
      <c r="F755" s="47">
        <v>4665.43</v>
      </c>
      <c r="G755" s="47">
        <v>8373.35</v>
      </c>
      <c r="H755" s="47">
        <v>8378.51</v>
      </c>
      <c r="I755" s="47">
        <v>0</v>
      </c>
      <c r="J755" s="55">
        <f t="shared" si="33"/>
        <v>-3707.92</v>
      </c>
      <c r="K755" s="52">
        <f t="shared" si="34"/>
        <v>8378.51</v>
      </c>
      <c r="L755" s="48" t="s">
        <v>63</v>
      </c>
      <c r="M755" s="48" t="str">
        <f t="shared" si="35"/>
        <v>LBFTotal Recurring Expenses (including 6.1 and 6.2)</v>
      </c>
    </row>
    <row r="756" spans="1:13">
      <c r="A756" s="45" t="s">
        <v>210</v>
      </c>
      <c r="B756" s="46" t="s">
        <v>386</v>
      </c>
      <c r="C756" s="46" t="s">
        <v>387</v>
      </c>
      <c r="D756" s="47">
        <v>127884.1</v>
      </c>
      <c r="E756" s="47">
        <v>0</v>
      </c>
      <c r="F756" s="47">
        <v>81560.539999999994</v>
      </c>
      <c r="G756" s="47">
        <v>0</v>
      </c>
      <c r="H756" s="47">
        <v>209444.64</v>
      </c>
      <c r="I756" s="47">
        <v>0</v>
      </c>
      <c r="J756" s="55">
        <f t="shared" si="33"/>
        <v>81560.539999999994</v>
      </c>
      <c r="K756" s="52">
        <f t="shared" si="34"/>
        <v>209444.64</v>
      </c>
      <c r="L756" s="48" t="s">
        <v>63</v>
      </c>
      <c r="M756" s="48" t="str">
        <f t="shared" si="35"/>
        <v>LBFTotal Recurring Expenses (including 6.1 and 6.2)</v>
      </c>
    </row>
    <row r="757" spans="1:13">
      <c r="A757" s="45" t="s">
        <v>210</v>
      </c>
      <c r="B757" s="46" t="s">
        <v>388</v>
      </c>
      <c r="C757" s="46" t="s">
        <v>389</v>
      </c>
      <c r="D757" s="47">
        <v>883.49</v>
      </c>
      <c r="E757" s="47">
        <v>0</v>
      </c>
      <c r="F757" s="47">
        <v>898.81</v>
      </c>
      <c r="G757" s="47">
        <v>0</v>
      </c>
      <c r="H757" s="47">
        <v>1782.3</v>
      </c>
      <c r="I757" s="47">
        <v>0</v>
      </c>
      <c r="J757" s="55">
        <f t="shared" si="33"/>
        <v>898.81</v>
      </c>
      <c r="K757" s="52">
        <f t="shared" si="34"/>
        <v>1782.3</v>
      </c>
      <c r="L757" s="48" t="s">
        <v>63</v>
      </c>
      <c r="M757" s="48" t="str">
        <f t="shared" si="35"/>
        <v>LBFTotal Recurring Expenses (including 6.1 and 6.2)</v>
      </c>
    </row>
    <row r="758" spans="1:13">
      <c r="A758" s="45" t="s">
        <v>210</v>
      </c>
      <c r="B758" s="46" t="s">
        <v>390</v>
      </c>
      <c r="C758" s="46" t="s">
        <v>391</v>
      </c>
      <c r="D758" s="47">
        <v>2153.3000000000002</v>
      </c>
      <c r="E758" s="47">
        <v>0</v>
      </c>
      <c r="F758" s="47">
        <v>2043.27</v>
      </c>
      <c r="G758" s="47">
        <v>0</v>
      </c>
      <c r="H758" s="47">
        <v>4196.57</v>
      </c>
      <c r="I758" s="47">
        <v>0</v>
      </c>
      <c r="J758" s="55">
        <f t="shared" si="33"/>
        <v>2043.27</v>
      </c>
      <c r="K758" s="52">
        <f t="shared" si="34"/>
        <v>4196.57</v>
      </c>
      <c r="L758" s="48" t="s">
        <v>63</v>
      </c>
      <c r="M758" s="48" t="str">
        <f t="shared" si="35"/>
        <v>LBFTotal Recurring Expenses (including 6.1 and 6.2)</v>
      </c>
    </row>
    <row r="759" spans="1:13">
      <c r="A759" s="45" t="s">
        <v>210</v>
      </c>
      <c r="B759" s="46" t="s">
        <v>392</v>
      </c>
      <c r="C759" s="46" t="s">
        <v>393</v>
      </c>
      <c r="D759" s="47">
        <v>293.36</v>
      </c>
      <c r="E759" s="47">
        <v>0</v>
      </c>
      <c r="F759" s="47">
        <v>239.91</v>
      </c>
      <c r="G759" s="47">
        <v>0</v>
      </c>
      <c r="H759" s="47">
        <v>533.27</v>
      </c>
      <c r="I759" s="47">
        <v>0</v>
      </c>
      <c r="J759" s="55">
        <f t="shared" si="33"/>
        <v>239.91</v>
      </c>
      <c r="K759" s="52">
        <f t="shared" si="34"/>
        <v>533.27</v>
      </c>
      <c r="L759" s="48" t="s">
        <v>63</v>
      </c>
      <c r="M759" s="48" t="str">
        <f t="shared" si="35"/>
        <v>LBFTotal Recurring Expenses (including 6.1 and 6.2)</v>
      </c>
    </row>
    <row r="760" spans="1:13">
      <c r="A760" s="45" t="s">
        <v>210</v>
      </c>
      <c r="B760" s="46" t="s">
        <v>394</v>
      </c>
      <c r="C760" s="46" t="s">
        <v>395</v>
      </c>
      <c r="D760" s="47">
        <v>288.67</v>
      </c>
      <c r="E760" s="47">
        <v>0</v>
      </c>
      <c r="F760" s="47">
        <v>1900636.57</v>
      </c>
      <c r="G760" s="47">
        <v>1900587.56</v>
      </c>
      <c r="H760" s="47">
        <v>337.68</v>
      </c>
      <c r="I760" s="47">
        <v>0</v>
      </c>
      <c r="J760" s="55">
        <f t="shared" si="33"/>
        <v>49.010000000009313</v>
      </c>
      <c r="K760" s="52">
        <f t="shared" si="34"/>
        <v>337.68</v>
      </c>
      <c r="L760" s="48" t="s">
        <v>63</v>
      </c>
      <c r="M760" s="48" t="str">
        <f t="shared" si="35"/>
        <v>LBFTotal Recurring Expenses (including 6.1 and 6.2)</v>
      </c>
    </row>
    <row r="761" spans="1:13">
      <c r="A761" s="45" t="s">
        <v>210</v>
      </c>
      <c r="B761" s="46" t="s">
        <v>396</v>
      </c>
      <c r="C761" s="46" t="s">
        <v>397</v>
      </c>
      <c r="D761" s="47">
        <v>426.45</v>
      </c>
      <c r="E761" s="47">
        <v>0</v>
      </c>
      <c r="F761" s="47">
        <v>459498.17</v>
      </c>
      <c r="G761" s="47">
        <v>435789.74</v>
      </c>
      <c r="H761" s="47">
        <v>24134.880000000001</v>
      </c>
      <c r="I761" s="47">
        <v>0</v>
      </c>
      <c r="J761" s="55">
        <f t="shared" si="33"/>
        <v>23708.429999999993</v>
      </c>
      <c r="K761" s="52">
        <f t="shared" si="34"/>
        <v>24134.880000000001</v>
      </c>
      <c r="L761" s="48" t="s">
        <v>63</v>
      </c>
      <c r="M761" s="48" t="str">
        <f t="shared" si="35"/>
        <v>LBFTotal Recurring Expenses (including 6.1 and 6.2)</v>
      </c>
    </row>
    <row r="762" spans="1:13">
      <c r="A762" s="45" t="s">
        <v>210</v>
      </c>
      <c r="B762" s="46" t="s">
        <v>398</v>
      </c>
      <c r="C762" s="46" t="s">
        <v>399</v>
      </c>
      <c r="D762" s="47">
        <v>277.41000000000003</v>
      </c>
      <c r="E762" s="47">
        <v>0</v>
      </c>
      <c r="F762" s="47">
        <v>0</v>
      </c>
      <c r="G762" s="47">
        <v>0</v>
      </c>
      <c r="H762" s="47">
        <v>277.41000000000003</v>
      </c>
      <c r="I762" s="47">
        <v>0</v>
      </c>
      <c r="J762" s="55">
        <f t="shared" si="33"/>
        <v>0</v>
      </c>
      <c r="K762" s="52">
        <f t="shared" si="34"/>
        <v>277.41000000000003</v>
      </c>
      <c r="L762" s="48" t="s">
        <v>62</v>
      </c>
      <c r="M762" s="48" t="str">
        <f t="shared" si="35"/>
        <v>LBFTrustee Fees #</v>
      </c>
    </row>
    <row r="763" spans="1:13">
      <c r="A763" s="45" t="s">
        <v>210</v>
      </c>
      <c r="B763" s="46" t="s">
        <v>400</v>
      </c>
      <c r="C763" s="46" t="s">
        <v>401</v>
      </c>
      <c r="D763" s="47">
        <v>29</v>
      </c>
      <c r="E763" s="47">
        <v>0</v>
      </c>
      <c r="F763" s="47">
        <v>0</v>
      </c>
      <c r="G763" s="47">
        <v>0</v>
      </c>
      <c r="H763" s="47">
        <v>29</v>
      </c>
      <c r="I763" s="47">
        <v>0</v>
      </c>
      <c r="J763" s="55">
        <f t="shared" si="33"/>
        <v>0</v>
      </c>
      <c r="K763" s="52">
        <f t="shared" si="34"/>
        <v>29</v>
      </c>
      <c r="L763" s="48" t="s">
        <v>63</v>
      </c>
      <c r="M763" s="48" t="str">
        <f t="shared" si="35"/>
        <v>LBFTotal Recurring Expenses (including 6.1 and 6.2)</v>
      </c>
    </row>
    <row r="764" spans="1:13">
      <c r="A764" s="45" t="s">
        <v>210</v>
      </c>
      <c r="B764" s="46" t="s">
        <v>402</v>
      </c>
      <c r="C764" s="46" t="s">
        <v>403</v>
      </c>
      <c r="D764" s="47">
        <v>166.72</v>
      </c>
      <c r="E764" s="47">
        <v>0</v>
      </c>
      <c r="F764" s="47">
        <v>0</v>
      </c>
      <c r="G764" s="47">
        <v>0</v>
      </c>
      <c r="H764" s="47">
        <v>166.72</v>
      </c>
      <c r="I764" s="47">
        <v>0</v>
      </c>
      <c r="J764" s="55">
        <f t="shared" si="33"/>
        <v>0</v>
      </c>
      <c r="K764" s="52">
        <f t="shared" si="34"/>
        <v>166.72</v>
      </c>
      <c r="L764" s="48" t="s">
        <v>63</v>
      </c>
      <c r="M764" s="48" t="str">
        <f t="shared" si="35"/>
        <v>LBFTotal Recurring Expenses (including 6.1 and 6.2)</v>
      </c>
    </row>
    <row r="765" spans="1:13">
      <c r="A765" s="45" t="s">
        <v>210</v>
      </c>
      <c r="B765" s="46" t="s">
        <v>404</v>
      </c>
      <c r="C765" s="46" t="s">
        <v>405</v>
      </c>
      <c r="D765" s="47">
        <v>301.94</v>
      </c>
      <c r="E765" s="47">
        <v>0</v>
      </c>
      <c r="F765" s="47">
        <v>0</v>
      </c>
      <c r="G765" s="47">
        <v>0</v>
      </c>
      <c r="H765" s="47">
        <v>301.94</v>
      </c>
      <c r="I765" s="47">
        <v>0</v>
      </c>
      <c r="J765" s="55">
        <f t="shared" si="33"/>
        <v>0</v>
      </c>
      <c r="K765" s="52">
        <f t="shared" si="34"/>
        <v>301.94</v>
      </c>
      <c r="L765" s="48" t="s">
        <v>63</v>
      </c>
      <c r="M765" s="48" t="str">
        <f t="shared" si="35"/>
        <v>LBFTotal Recurring Expenses (including 6.1 and 6.2)</v>
      </c>
    </row>
    <row r="766" spans="1:13">
      <c r="A766" s="45" t="s">
        <v>210</v>
      </c>
      <c r="B766" s="46" t="s">
        <v>406</v>
      </c>
      <c r="C766" s="46" t="s">
        <v>407</v>
      </c>
      <c r="D766" s="47">
        <v>12070.99</v>
      </c>
      <c r="E766" s="47">
        <v>0</v>
      </c>
      <c r="F766" s="47">
        <v>16832.25</v>
      </c>
      <c r="G766" s="47">
        <v>58.21</v>
      </c>
      <c r="H766" s="47">
        <v>28845.03</v>
      </c>
      <c r="I766" s="47">
        <v>0</v>
      </c>
      <c r="J766" s="55">
        <f t="shared" si="33"/>
        <v>16774.04</v>
      </c>
      <c r="K766" s="52">
        <f t="shared" si="34"/>
        <v>28845.03</v>
      </c>
      <c r="L766" s="48" t="s">
        <v>63</v>
      </c>
      <c r="M766" s="48" t="str">
        <f t="shared" si="35"/>
        <v>LBFTotal Recurring Expenses (including 6.1 and 6.2)</v>
      </c>
    </row>
    <row r="767" spans="1:13">
      <c r="A767" s="45" t="s">
        <v>210</v>
      </c>
      <c r="B767" s="46" t="s">
        <v>694</v>
      </c>
      <c r="C767" s="46" t="s">
        <v>695</v>
      </c>
      <c r="D767" s="47">
        <v>0</v>
      </c>
      <c r="E767" s="47">
        <v>0</v>
      </c>
      <c r="F767" s="47">
        <v>15990.64</v>
      </c>
      <c r="G767" s="47">
        <v>0</v>
      </c>
      <c r="H767" s="47">
        <v>15990.64</v>
      </c>
      <c r="I767" s="47">
        <v>0</v>
      </c>
      <c r="J767" s="55">
        <f t="shared" si="33"/>
        <v>15990.64</v>
      </c>
      <c r="K767" s="52">
        <f t="shared" si="34"/>
        <v>15990.64</v>
      </c>
      <c r="L767" s="48" t="s">
        <v>63</v>
      </c>
      <c r="M767" s="48" t="str">
        <f t="shared" si="35"/>
        <v>LBFTotal Recurring Expenses (including 6.1 and 6.2)</v>
      </c>
    </row>
    <row r="768" spans="1:13">
      <c r="A768" s="45" t="s">
        <v>210</v>
      </c>
      <c r="B768" s="46" t="s">
        <v>408</v>
      </c>
      <c r="C768" s="46" t="s">
        <v>409</v>
      </c>
      <c r="D768" s="47">
        <v>199.35</v>
      </c>
      <c r="E768" s="47">
        <v>0</v>
      </c>
      <c r="F768" s="47">
        <v>0</v>
      </c>
      <c r="G768" s="47">
        <v>0</v>
      </c>
      <c r="H768" s="47">
        <v>199.35</v>
      </c>
      <c r="I768" s="47">
        <v>0</v>
      </c>
      <c r="J768" s="55">
        <f t="shared" si="33"/>
        <v>0</v>
      </c>
      <c r="K768" s="52">
        <f t="shared" si="34"/>
        <v>199.35</v>
      </c>
      <c r="L768" s="48" t="s">
        <v>63</v>
      </c>
      <c r="M768" s="48" t="str">
        <f t="shared" si="35"/>
        <v>LBFTotal Recurring Expenses (including 6.1 and 6.2)</v>
      </c>
    </row>
    <row r="769" spans="1:13">
      <c r="A769" s="45" t="s">
        <v>210</v>
      </c>
      <c r="B769" s="46" t="s">
        <v>410</v>
      </c>
      <c r="C769" s="46" t="s">
        <v>411</v>
      </c>
      <c r="D769" s="47">
        <v>911.21</v>
      </c>
      <c r="E769" s="47">
        <v>0</v>
      </c>
      <c r="F769" s="47">
        <v>605.69000000000005</v>
      </c>
      <c r="G769" s="47">
        <v>0</v>
      </c>
      <c r="H769" s="47">
        <v>1516.9</v>
      </c>
      <c r="I769" s="47">
        <v>0</v>
      </c>
      <c r="J769" s="55">
        <f t="shared" si="33"/>
        <v>605.69000000000005</v>
      </c>
      <c r="K769" s="52">
        <f t="shared" si="34"/>
        <v>1516.9</v>
      </c>
      <c r="L769" s="48" t="s">
        <v>63</v>
      </c>
      <c r="M769" s="48" t="str">
        <f t="shared" si="35"/>
        <v>LBFTotal Recurring Expenses (including 6.1 and 6.2)</v>
      </c>
    </row>
    <row r="770" spans="1:13">
      <c r="A770" s="45" t="s">
        <v>210</v>
      </c>
      <c r="B770" s="46" t="s">
        <v>696</v>
      </c>
      <c r="C770" s="46" t="s">
        <v>697</v>
      </c>
      <c r="D770" s="47">
        <v>0</v>
      </c>
      <c r="E770" s="47">
        <v>0</v>
      </c>
      <c r="F770" s="47">
        <v>39.72</v>
      </c>
      <c r="G770" s="47">
        <v>0</v>
      </c>
      <c r="H770" s="47">
        <v>39.72</v>
      </c>
      <c r="I770" s="47">
        <v>0</v>
      </c>
      <c r="J770" s="55">
        <f t="shared" si="33"/>
        <v>39.72</v>
      </c>
      <c r="K770" s="52">
        <f t="shared" si="34"/>
        <v>39.72</v>
      </c>
      <c r="L770" s="48" t="s">
        <v>63</v>
      </c>
      <c r="M770" s="48" t="str">
        <f t="shared" si="35"/>
        <v>LBFTotal Recurring Expenses (including 6.1 and 6.2)</v>
      </c>
    </row>
    <row r="771" spans="1:13">
      <c r="A771" s="45" t="s">
        <v>214</v>
      </c>
      <c r="B771" s="46" t="s">
        <v>437</v>
      </c>
      <c r="C771" s="46" t="s">
        <v>438</v>
      </c>
      <c r="D771" s="47">
        <v>135564.53</v>
      </c>
      <c r="E771" s="47">
        <v>0</v>
      </c>
      <c r="F771" s="47">
        <v>16493772.050000001</v>
      </c>
      <c r="G771" s="47">
        <v>16629336.58</v>
      </c>
      <c r="H771" s="47">
        <v>0</v>
      </c>
      <c r="I771" s="47">
        <v>0</v>
      </c>
      <c r="J771" s="55">
        <f t="shared" ref="J771:J834" si="36">+F771-G771</f>
        <v>-135564.52999999933</v>
      </c>
      <c r="K771" s="52">
        <f t="shared" ref="K771:K834" si="37">H771-I771</f>
        <v>0</v>
      </c>
      <c r="L771" s="48" t="s">
        <v>18</v>
      </c>
      <c r="M771" s="48" t="str">
        <f t="shared" ref="M771:M834" si="38">A771&amp;L771</f>
        <v>LGFTotal Net Assets at the end of the period</v>
      </c>
    </row>
    <row r="772" spans="1:13">
      <c r="A772" s="45" t="s">
        <v>214</v>
      </c>
      <c r="B772" s="46" t="s">
        <v>288</v>
      </c>
      <c r="C772" s="46" t="s">
        <v>289</v>
      </c>
      <c r="D772" s="47">
        <v>6989.09</v>
      </c>
      <c r="E772" s="47">
        <v>0</v>
      </c>
      <c r="F772" s="47">
        <v>27662.2</v>
      </c>
      <c r="G772" s="47">
        <v>34651.29</v>
      </c>
      <c r="H772" s="47">
        <v>0</v>
      </c>
      <c r="I772" s="47">
        <v>0</v>
      </c>
      <c r="J772" s="55">
        <f t="shared" si="36"/>
        <v>-6989.09</v>
      </c>
      <c r="K772" s="52">
        <f t="shared" si="37"/>
        <v>0</v>
      </c>
      <c r="L772" s="48" t="s">
        <v>18</v>
      </c>
      <c r="M772" s="48" t="str">
        <f t="shared" si="38"/>
        <v>LGFTotal Net Assets at the end of the period</v>
      </c>
    </row>
    <row r="773" spans="1:13">
      <c r="A773" s="45" t="s">
        <v>214</v>
      </c>
      <c r="B773" s="46" t="s">
        <v>292</v>
      </c>
      <c r="C773" s="46" t="s">
        <v>293</v>
      </c>
      <c r="D773" s="47">
        <v>8.76</v>
      </c>
      <c r="E773" s="47">
        <v>0</v>
      </c>
      <c r="F773" s="47">
        <v>16671563.25</v>
      </c>
      <c r="G773" s="47">
        <v>16527480</v>
      </c>
      <c r="H773" s="47">
        <v>144092.01</v>
      </c>
      <c r="I773" s="47">
        <v>0</v>
      </c>
      <c r="J773" s="55">
        <f t="shared" si="36"/>
        <v>144083.25</v>
      </c>
      <c r="K773" s="52">
        <f t="shared" si="37"/>
        <v>144092.01</v>
      </c>
      <c r="L773" s="48" t="s">
        <v>18</v>
      </c>
      <c r="M773" s="48" t="str">
        <f t="shared" si="38"/>
        <v>LGFTotal Net Assets at the end of the period</v>
      </c>
    </row>
    <row r="774" spans="1:13">
      <c r="A774" s="45" t="s">
        <v>214</v>
      </c>
      <c r="B774" s="46" t="s">
        <v>294</v>
      </c>
      <c r="C774" s="46" t="s">
        <v>295</v>
      </c>
      <c r="D774" s="47">
        <v>0</v>
      </c>
      <c r="E774" s="47">
        <v>3965.37</v>
      </c>
      <c r="F774" s="47">
        <v>2315.0300000000002</v>
      </c>
      <c r="G774" s="47">
        <v>2281.25</v>
      </c>
      <c r="H774" s="47">
        <v>0</v>
      </c>
      <c r="I774" s="47">
        <v>3931.59</v>
      </c>
      <c r="J774" s="55">
        <f t="shared" si="36"/>
        <v>33.7800000000002</v>
      </c>
      <c r="K774" s="52">
        <f t="shared" si="37"/>
        <v>-3931.59</v>
      </c>
      <c r="L774" s="48" t="s">
        <v>18</v>
      </c>
      <c r="M774" s="48" t="str">
        <f t="shared" si="38"/>
        <v>LGFTotal Net Assets at the end of the period</v>
      </c>
    </row>
    <row r="775" spans="1:13">
      <c r="A775" s="45" t="s">
        <v>214</v>
      </c>
      <c r="B775" s="46" t="s">
        <v>296</v>
      </c>
      <c r="C775" s="46" t="s">
        <v>297</v>
      </c>
      <c r="D775" s="47">
        <v>4.99</v>
      </c>
      <c r="E775" s="47">
        <v>0</v>
      </c>
      <c r="F775" s="47">
        <v>51.56</v>
      </c>
      <c r="G775" s="47">
        <v>56.55</v>
      </c>
      <c r="H775" s="47">
        <v>0</v>
      </c>
      <c r="I775" s="47">
        <v>0</v>
      </c>
      <c r="J775" s="55">
        <f t="shared" si="36"/>
        <v>-4.9899999999999949</v>
      </c>
      <c r="K775" s="52">
        <f t="shared" si="37"/>
        <v>0</v>
      </c>
      <c r="L775" s="48" t="s">
        <v>18</v>
      </c>
      <c r="M775" s="48" t="str">
        <f t="shared" si="38"/>
        <v>LGFTotal Net Assets at the end of the period</v>
      </c>
    </row>
    <row r="776" spans="1:13">
      <c r="A776" s="45" t="s">
        <v>214</v>
      </c>
      <c r="B776" s="46" t="s">
        <v>298</v>
      </c>
      <c r="C776" s="46" t="s">
        <v>299</v>
      </c>
      <c r="D776" s="47">
        <v>314.17</v>
      </c>
      <c r="E776" s="47">
        <v>0</v>
      </c>
      <c r="F776" s="47">
        <v>0</v>
      </c>
      <c r="G776" s="47">
        <v>314.17</v>
      </c>
      <c r="H776" s="47">
        <v>0</v>
      </c>
      <c r="I776" s="47">
        <v>0</v>
      </c>
      <c r="J776" s="55">
        <f t="shared" si="36"/>
        <v>-314.17</v>
      </c>
      <c r="K776" s="52">
        <f t="shared" si="37"/>
        <v>0</v>
      </c>
      <c r="L776" s="48" t="s">
        <v>18</v>
      </c>
      <c r="M776" s="48" t="str">
        <f t="shared" si="38"/>
        <v>LGFTotal Net Assets at the end of the period</v>
      </c>
    </row>
    <row r="777" spans="1:13">
      <c r="A777" s="45" t="s">
        <v>214</v>
      </c>
      <c r="B777" s="46" t="s">
        <v>416</v>
      </c>
      <c r="C777" s="46" t="s">
        <v>417</v>
      </c>
      <c r="D777" s="47">
        <v>1000</v>
      </c>
      <c r="E777" s="47">
        <v>0</v>
      </c>
      <c r="F777" s="47">
        <v>0</v>
      </c>
      <c r="G777" s="47">
        <v>1000</v>
      </c>
      <c r="H777" s="47">
        <v>0</v>
      </c>
      <c r="I777" s="47">
        <v>0</v>
      </c>
      <c r="J777" s="55">
        <f t="shared" si="36"/>
        <v>-1000</v>
      </c>
      <c r="K777" s="52">
        <f t="shared" si="37"/>
        <v>0</v>
      </c>
      <c r="L777" s="48" t="s">
        <v>18</v>
      </c>
      <c r="M777" s="48" t="str">
        <f t="shared" si="38"/>
        <v>LGFTotal Net Assets at the end of the period</v>
      </c>
    </row>
    <row r="778" spans="1:13">
      <c r="A778" s="45" t="s">
        <v>214</v>
      </c>
      <c r="B778" s="46" t="s">
        <v>300</v>
      </c>
      <c r="C778" s="46" t="s">
        <v>301</v>
      </c>
      <c r="D778" s="47">
        <v>0</v>
      </c>
      <c r="E778" s="47">
        <v>0</v>
      </c>
      <c r="F778" s="47">
        <v>5000</v>
      </c>
      <c r="G778" s="47">
        <v>5000</v>
      </c>
      <c r="H778" s="47">
        <v>0</v>
      </c>
      <c r="I778" s="47">
        <v>0</v>
      </c>
      <c r="J778" s="55">
        <f t="shared" si="36"/>
        <v>0</v>
      </c>
      <c r="K778" s="52">
        <f t="shared" si="37"/>
        <v>0</v>
      </c>
      <c r="L778" s="48" t="s">
        <v>18</v>
      </c>
      <c r="M778" s="48" t="str">
        <f t="shared" si="38"/>
        <v>LGFTotal Net Assets at the end of the period</v>
      </c>
    </row>
    <row r="779" spans="1:13">
      <c r="A779" s="45" t="s">
        <v>214</v>
      </c>
      <c r="B779" s="46" t="s">
        <v>234</v>
      </c>
      <c r="C779" s="46" t="s">
        <v>304</v>
      </c>
      <c r="D779" s="47">
        <v>47063.34</v>
      </c>
      <c r="E779" s="47">
        <v>0</v>
      </c>
      <c r="F779" s="47">
        <v>0</v>
      </c>
      <c r="G779" s="47">
        <v>0</v>
      </c>
      <c r="H779" s="47">
        <v>47063.34</v>
      </c>
      <c r="I779" s="47">
        <v>0</v>
      </c>
      <c r="J779" s="55">
        <f t="shared" si="36"/>
        <v>0</v>
      </c>
      <c r="K779" s="52">
        <f t="shared" si="37"/>
        <v>47063.34</v>
      </c>
      <c r="L779" s="48" t="s">
        <v>18</v>
      </c>
      <c r="M779" s="48" t="str">
        <f t="shared" si="38"/>
        <v>LGFTotal Net Assets at the end of the period</v>
      </c>
    </row>
    <row r="780" spans="1:13">
      <c r="A780" s="45" t="s">
        <v>214</v>
      </c>
      <c r="B780" s="46" t="s">
        <v>684</v>
      </c>
      <c r="C780" s="46" t="s">
        <v>685</v>
      </c>
      <c r="D780" s="47">
        <v>0</v>
      </c>
      <c r="E780" s="47">
        <v>0</v>
      </c>
      <c r="F780" s="47">
        <v>7251.54</v>
      </c>
      <c r="G780" s="47">
        <v>7251.54</v>
      </c>
      <c r="H780" s="47">
        <v>0</v>
      </c>
      <c r="I780" s="47">
        <v>0</v>
      </c>
      <c r="J780" s="55">
        <f t="shared" si="36"/>
        <v>0</v>
      </c>
      <c r="K780" s="52">
        <f t="shared" si="37"/>
        <v>0</v>
      </c>
      <c r="L780" s="48" t="s">
        <v>18</v>
      </c>
      <c r="M780" s="48" t="str">
        <f t="shared" si="38"/>
        <v>LGFTotal Net Assets at the end of the period</v>
      </c>
    </row>
    <row r="781" spans="1:13">
      <c r="A781" s="45" t="s">
        <v>214</v>
      </c>
      <c r="B781" s="46" t="s">
        <v>160</v>
      </c>
      <c r="C781" s="46" t="s">
        <v>308</v>
      </c>
      <c r="D781" s="47">
        <v>5000</v>
      </c>
      <c r="E781" s="47">
        <v>0</v>
      </c>
      <c r="F781" s="47">
        <v>1000</v>
      </c>
      <c r="G781" s="47">
        <v>5000</v>
      </c>
      <c r="H781" s="47">
        <v>1000</v>
      </c>
      <c r="I781" s="47">
        <v>0</v>
      </c>
      <c r="J781" s="55">
        <f t="shared" si="36"/>
        <v>-4000</v>
      </c>
      <c r="K781" s="52">
        <f t="shared" si="37"/>
        <v>1000</v>
      </c>
      <c r="L781" s="48" t="s">
        <v>18</v>
      </c>
      <c r="M781" s="48" t="str">
        <f t="shared" si="38"/>
        <v>LGFTotal Net Assets at the end of the period</v>
      </c>
    </row>
    <row r="782" spans="1:13">
      <c r="A782" s="45" t="s">
        <v>214</v>
      </c>
      <c r="B782" s="46" t="s">
        <v>439</v>
      </c>
      <c r="C782" s="46" t="s">
        <v>440</v>
      </c>
      <c r="D782" s="47">
        <v>29.71</v>
      </c>
      <c r="E782" s="47">
        <v>0</v>
      </c>
      <c r="F782" s="47">
        <v>3855.52</v>
      </c>
      <c r="G782" s="47">
        <v>3885.23</v>
      </c>
      <c r="H782" s="47">
        <v>0</v>
      </c>
      <c r="I782" s="47">
        <v>0</v>
      </c>
      <c r="J782" s="55">
        <f t="shared" si="36"/>
        <v>-29.710000000000036</v>
      </c>
      <c r="K782" s="52">
        <f t="shared" si="37"/>
        <v>0</v>
      </c>
      <c r="L782" s="48" t="s">
        <v>18</v>
      </c>
      <c r="M782" s="48" t="str">
        <f t="shared" si="38"/>
        <v>LGFTotal Net Assets at the end of the period</v>
      </c>
    </row>
    <row r="783" spans="1:13">
      <c r="A783" s="45" t="s">
        <v>214</v>
      </c>
      <c r="B783" s="46" t="s">
        <v>313</v>
      </c>
      <c r="C783" s="46" t="s">
        <v>314</v>
      </c>
      <c r="D783" s="47">
        <v>0</v>
      </c>
      <c r="E783" s="47">
        <v>0.64</v>
      </c>
      <c r="F783" s="47">
        <v>6989.09</v>
      </c>
      <c r="G783" s="47">
        <v>6988.45</v>
      </c>
      <c r="H783" s="47">
        <v>0</v>
      </c>
      <c r="I783" s="47">
        <v>0</v>
      </c>
      <c r="J783" s="55">
        <f t="shared" si="36"/>
        <v>0.64000000000032742</v>
      </c>
      <c r="K783" s="52">
        <f t="shared" si="37"/>
        <v>0</v>
      </c>
      <c r="L783" s="48" t="s">
        <v>18</v>
      </c>
      <c r="M783" s="48" t="str">
        <f t="shared" si="38"/>
        <v>LGFTotal Net Assets at the end of the period</v>
      </c>
    </row>
    <row r="784" spans="1:13">
      <c r="A784" s="45" t="s">
        <v>214</v>
      </c>
      <c r="B784" s="46" t="s">
        <v>477</v>
      </c>
      <c r="C784" s="46" t="s">
        <v>478</v>
      </c>
      <c r="D784" s="47">
        <v>0</v>
      </c>
      <c r="E784" s="47">
        <v>0</v>
      </c>
      <c r="F784" s="47">
        <v>19.3</v>
      </c>
      <c r="G784" s="47">
        <v>9.65</v>
      </c>
      <c r="H784" s="47">
        <v>9.65</v>
      </c>
      <c r="I784" s="47">
        <v>0</v>
      </c>
      <c r="J784" s="55">
        <f t="shared" si="36"/>
        <v>9.65</v>
      </c>
      <c r="K784" s="52">
        <f t="shared" si="37"/>
        <v>9.65</v>
      </c>
      <c r="L784" s="48" t="s">
        <v>18</v>
      </c>
      <c r="M784" s="48" t="str">
        <f t="shared" si="38"/>
        <v>LGFTotal Net Assets at the end of the period</v>
      </c>
    </row>
    <row r="785" spans="1:13">
      <c r="A785" s="45" t="s">
        <v>214</v>
      </c>
      <c r="B785" s="46" t="s">
        <v>168</v>
      </c>
      <c r="C785" s="46" t="s">
        <v>317</v>
      </c>
      <c r="D785" s="47">
        <v>0</v>
      </c>
      <c r="E785" s="47">
        <v>0</v>
      </c>
      <c r="F785" s="47">
        <v>27662.2</v>
      </c>
      <c r="G785" s="47">
        <v>27662.2</v>
      </c>
      <c r="H785" s="47">
        <v>0</v>
      </c>
      <c r="I785" s="47">
        <v>0</v>
      </c>
      <c r="J785" s="55">
        <f t="shared" si="36"/>
        <v>0</v>
      </c>
      <c r="K785" s="52">
        <f t="shared" si="37"/>
        <v>0</v>
      </c>
      <c r="L785" s="48" t="s">
        <v>18</v>
      </c>
      <c r="M785" s="48" t="str">
        <f t="shared" si="38"/>
        <v>LGFTotal Net Assets at the end of the period</v>
      </c>
    </row>
    <row r="786" spans="1:13">
      <c r="A786" s="45" t="s">
        <v>214</v>
      </c>
      <c r="B786" s="46" t="s">
        <v>322</v>
      </c>
      <c r="C786" s="46" t="s">
        <v>323</v>
      </c>
      <c r="D786" s="47">
        <v>0</v>
      </c>
      <c r="E786" s="47">
        <v>0.04</v>
      </c>
      <c r="F786" s="47">
        <v>0.04</v>
      </c>
      <c r="G786" s="47">
        <v>0</v>
      </c>
      <c r="H786" s="47">
        <v>0</v>
      </c>
      <c r="I786" s="47">
        <v>0</v>
      </c>
      <c r="J786" s="55">
        <f t="shared" si="36"/>
        <v>0.04</v>
      </c>
      <c r="K786" s="52">
        <f t="shared" si="37"/>
        <v>0</v>
      </c>
      <c r="L786" s="48" t="s">
        <v>18</v>
      </c>
      <c r="M786" s="48" t="str">
        <f t="shared" si="38"/>
        <v>LGFTotal Net Assets at the end of the period</v>
      </c>
    </row>
    <row r="787" spans="1:13">
      <c r="A787" s="45" t="s">
        <v>214</v>
      </c>
      <c r="B787" s="46" t="s">
        <v>512</v>
      </c>
      <c r="C787" s="46" t="s">
        <v>513</v>
      </c>
      <c r="D787" s="47">
        <v>0.01</v>
      </c>
      <c r="E787" s="47">
        <v>0</v>
      </c>
      <c r="F787" s="47">
        <v>0</v>
      </c>
      <c r="G787" s="47">
        <v>0.01</v>
      </c>
      <c r="H787" s="47">
        <v>0</v>
      </c>
      <c r="I787" s="47">
        <v>0</v>
      </c>
      <c r="J787" s="55">
        <f t="shared" si="36"/>
        <v>-0.01</v>
      </c>
      <c r="K787" s="52">
        <f t="shared" si="37"/>
        <v>0</v>
      </c>
      <c r="L787" s="48" t="s">
        <v>18</v>
      </c>
      <c r="M787" s="48" t="str">
        <f t="shared" si="38"/>
        <v>LGFTotal Net Assets at the end of the period</v>
      </c>
    </row>
    <row r="788" spans="1:13">
      <c r="A788" s="45" t="s">
        <v>214</v>
      </c>
      <c r="B788" s="46" t="s">
        <v>324</v>
      </c>
      <c r="C788" s="46" t="s">
        <v>325</v>
      </c>
      <c r="D788" s="47">
        <v>0</v>
      </c>
      <c r="E788" s="47">
        <v>358393.96</v>
      </c>
      <c r="F788" s="47">
        <v>358407.4</v>
      </c>
      <c r="G788" s="47">
        <v>13.44</v>
      </c>
      <c r="H788" s="47">
        <v>0</v>
      </c>
      <c r="I788" s="47">
        <v>0</v>
      </c>
      <c r="J788" s="55">
        <f t="shared" si="36"/>
        <v>358393.96</v>
      </c>
      <c r="K788" s="52">
        <f t="shared" si="37"/>
        <v>0</v>
      </c>
      <c r="L788" s="48" t="s">
        <v>18</v>
      </c>
      <c r="M788" s="48" t="str">
        <f t="shared" si="38"/>
        <v>LGFTotal Net Assets at the end of the period</v>
      </c>
    </row>
    <row r="789" spans="1:13">
      <c r="A789" s="45" t="s">
        <v>214</v>
      </c>
      <c r="B789" s="46" t="s">
        <v>330</v>
      </c>
      <c r="C789" s="46" t="s">
        <v>331</v>
      </c>
      <c r="D789" s="47">
        <v>0</v>
      </c>
      <c r="E789" s="47">
        <v>1980.5</v>
      </c>
      <c r="F789" s="47">
        <v>1989.59</v>
      </c>
      <c r="G789" s="47">
        <v>0</v>
      </c>
      <c r="H789" s="47">
        <v>9.09</v>
      </c>
      <c r="I789" s="47">
        <v>0</v>
      </c>
      <c r="J789" s="55">
        <f t="shared" si="36"/>
        <v>1989.59</v>
      </c>
      <c r="K789" s="52">
        <f t="shared" si="37"/>
        <v>9.09</v>
      </c>
      <c r="L789" s="48" t="s">
        <v>18</v>
      </c>
      <c r="M789" s="48" t="str">
        <f t="shared" si="38"/>
        <v>LGFTotal Net Assets at the end of the period</v>
      </c>
    </row>
    <row r="790" spans="1:13">
      <c r="A790" s="45" t="s">
        <v>214</v>
      </c>
      <c r="B790" s="46" t="s">
        <v>332</v>
      </c>
      <c r="C790" s="46" t="s">
        <v>333</v>
      </c>
      <c r="D790" s="47">
        <v>0</v>
      </c>
      <c r="E790" s="47">
        <v>21</v>
      </c>
      <c r="F790" s="47">
        <v>109.13</v>
      </c>
      <c r="G790" s="47">
        <v>107.13</v>
      </c>
      <c r="H790" s="47">
        <v>0</v>
      </c>
      <c r="I790" s="47">
        <v>19</v>
      </c>
      <c r="J790" s="55">
        <f t="shared" si="36"/>
        <v>2</v>
      </c>
      <c r="K790" s="52">
        <f t="shared" si="37"/>
        <v>-19</v>
      </c>
      <c r="L790" s="48" t="s">
        <v>18</v>
      </c>
      <c r="M790" s="48" t="str">
        <f t="shared" si="38"/>
        <v>LGFTotal Net Assets at the end of the period</v>
      </c>
    </row>
    <row r="791" spans="1:13">
      <c r="A791" s="45" t="s">
        <v>214</v>
      </c>
      <c r="B791" s="46" t="s">
        <v>710</v>
      </c>
      <c r="C791" s="46" t="s">
        <v>711</v>
      </c>
      <c r="D791" s="47">
        <v>0</v>
      </c>
      <c r="E791" s="47">
        <v>0</v>
      </c>
      <c r="F791" s="47">
        <v>0</v>
      </c>
      <c r="G791" s="47">
        <v>238946.63</v>
      </c>
      <c r="H791" s="47">
        <v>0</v>
      </c>
      <c r="I791" s="47">
        <v>238946.63</v>
      </c>
      <c r="J791" s="55">
        <f t="shared" si="36"/>
        <v>-238946.63</v>
      </c>
      <c r="K791" s="52">
        <f t="shared" si="37"/>
        <v>-238946.63</v>
      </c>
      <c r="L791" s="48" t="s">
        <v>18</v>
      </c>
      <c r="M791" s="48" t="str">
        <f t="shared" si="38"/>
        <v>LGFTotal Net Assets at the end of the period</v>
      </c>
    </row>
    <row r="792" spans="1:13">
      <c r="A792" s="45" t="s">
        <v>214</v>
      </c>
      <c r="B792" s="46" t="s">
        <v>169</v>
      </c>
      <c r="C792" s="46" t="s">
        <v>336</v>
      </c>
      <c r="D792" s="47">
        <v>0</v>
      </c>
      <c r="E792" s="47">
        <v>55.41</v>
      </c>
      <c r="F792" s="47">
        <v>343.3</v>
      </c>
      <c r="G792" s="47">
        <v>336.54</v>
      </c>
      <c r="H792" s="47">
        <v>0</v>
      </c>
      <c r="I792" s="47">
        <v>48.65</v>
      </c>
      <c r="J792" s="55">
        <f t="shared" si="36"/>
        <v>6.7599999999999909</v>
      </c>
      <c r="K792" s="52">
        <f t="shared" si="37"/>
        <v>-48.65</v>
      </c>
      <c r="L792" s="48" t="s">
        <v>18</v>
      </c>
      <c r="M792" s="48" t="str">
        <f t="shared" si="38"/>
        <v>LGFTotal Net Assets at the end of the period</v>
      </c>
    </row>
    <row r="793" spans="1:13">
      <c r="A793" s="45" t="s">
        <v>214</v>
      </c>
      <c r="B793" s="46" t="s">
        <v>172</v>
      </c>
      <c r="C793" s="46" t="s">
        <v>339</v>
      </c>
      <c r="D793" s="47">
        <v>307536.68</v>
      </c>
      <c r="E793" s="47">
        <v>0</v>
      </c>
      <c r="F793" s="47">
        <v>194322.25</v>
      </c>
      <c r="G793" s="47">
        <v>310804.11</v>
      </c>
      <c r="H793" s="47">
        <v>191054.82</v>
      </c>
      <c r="I793" s="47">
        <v>0</v>
      </c>
      <c r="J793" s="55">
        <f t="shared" si="36"/>
        <v>-116481.85999999999</v>
      </c>
      <c r="K793" s="52">
        <f t="shared" si="37"/>
        <v>191054.82</v>
      </c>
      <c r="L793" s="48" t="s">
        <v>18</v>
      </c>
      <c r="M793" s="48" t="str">
        <f t="shared" si="38"/>
        <v>LGFTotal Net Assets at the end of the period</v>
      </c>
    </row>
    <row r="794" spans="1:13">
      <c r="A794" s="45" t="s">
        <v>214</v>
      </c>
      <c r="B794" s="46" t="s">
        <v>174</v>
      </c>
      <c r="C794" s="46" t="s">
        <v>341</v>
      </c>
      <c r="D794" s="47">
        <v>0</v>
      </c>
      <c r="E794" s="47">
        <v>3.04</v>
      </c>
      <c r="F794" s="47">
        <v>192.1</v>
      </c>
      <c r="G794" s="47">
        <v>189.06</v>
      </c>
      <c r="H794" s="47">
        <v>0</v>
      </c>
      <c r="I794" s="47">
        <v>0</v>
      </c>
      <c r="J794" s="55">
        <f t="shared" si="36"/>
        <v>3.039999999999992</v>
      </c>
      <c r="K794" s="52">
        <f t="shared" si="37"/>
        <v>0</v>
      </c>
      <c r="L794" s="48" t="s">
        <v>18</v>
      </c>
      <c r="M794" s="48" t="str">
        <f t="shared" si="38"/>
        <v>LGFTotal Net Assets at the end of the period</v>
      </c>
    </row>
    <row r="795" spans="1:13">
      <c r="A795" s="45" t="s">
        <v>214</v>
      </c>
      <c r="B795" s="46" t="s">
        <v>183</v>
      </c>
      <c r="C795" s="46" t="s">
        <v>342</v>
      </c>
      <c r="D795" s="47">
        <v>0</v>
      </c>
      <c r="E795" s="47">
        <v>0</v>
      </c>
      <c r="F795" s="47">
        <v>25000</v>
      </c>
      <c r="G795" s="47">
        <v>25000</v>
      </c>
      <c r="H795" s="47">
        <v>0</v>
      </c>
      <c r="I795" s="47">
        <v>0</v>
      </c>
      <c r="J795" s="55">
        <f t="shared" si="36"/>
        <v>0</v>
      </c>
      <c r="K795" s="52">
        <f t="shared" si="37"/>
        <v>0</v>
      </c>
      <c r="L795" s="48" t="s">
        <v>18</v>
      </c>
      <c r="M795" s="48" t="str">
        <f t="shared" si="38"/>
        <v>LGFTotal Net Assets at the end of the period</v>
      </c>
    </row>
    <row r="796" spans="1:13">
      <c r="A796" s="45" t="s">
        <v>214</v>
      </c>
      <c r="B796" s="46" t="s">
        <v>344</v>
      </c>
      <c r="C796" s="46" t="s">
        <v>345</v>
      </c>
      <c r="D796" s="47">
        <v>0</v>
      </c>
      <c r="E796" s="47">
        <v>41785.89</v>
      </c>
      <c r="F796" s="47">
        <v>27662.2</v>
      </c>
      <c r="G796" s="47">
        <v>7662.2</v>
      </c>
      <c r="H796" s="47">
        <v>0</v>
      </c>
      <c r="I796" s="47">
        <v>21785.89</v>
      </c>
      <c r="J796" s="55">
        <f t="shared" si="36"/>
        <v>20000</v>
      </c>
      <c r="K796" s="52">
        <f t="shared" si="37"/>
        <v>-21785.89</v>
      </c>
      <c r="L796" s="48" t="s">
        <v>15</v>
      </c>
      <c r="M796" s="48" t="str">
        <f t="shared" si="38"/>
        <v>LGFUnit Capital at the end of the period</v>
      </c>
    </row>
    <row r="797" spans="1:13">
      <c r="A797" s="45" t="s">
        <v>214</v>
      </c>
      <c r="B797" s="46" t="s">
        <v>346</v>
      </c>
      <c r="C797" s="46" t="s">
        <v>347</v>
      </c>
      <c r="D797" s="47">
        <v>0</v>
      </c>
      <c r="E797" s="47">
        <v>58049.32</v>
      </c>
      <c r="F797" s="47">
        <v>15051.3</v>
      </c>
      <c r="G797" s="47">
        <v>33375.129999999997</v>
      </c>
      <c r="H797" s="47">
        <v>0</v>
      </c>
      <c r="I797" s="47">
        <v>76373.149999999994</v>
      </c>
      <c r="J797" s="55">
        <f t="shared" si="36"/>
        <v>-18323.829999999998</v>
      </c>
      <c r="K797" s="52">
        <f t="shared" si="37"/>
        <v>-76373.149999999994</v>
      </c>
      <c r="L797" s="48" t="s">
        <v>15</v>
      </c>
      <c r="M797" s="48" t="str">
        <f t="shared" si="38"/>
        <v>LGFUnit Capital at the end of the period</v>
      </c>
    </row>
    <row r="798" spans="1:13">
      <c r="A798" s="45" t="s">
        <v>214</v>
      </c>
      <c r="B798" s="46" t="s">
        <v>348</v>
      </c>
      <c r="C798" s="46" t="s">
        <v>349</v>
      </c>
      <c r="D798" s="47">
        <v>0</v>
      </c>
      <c r="E798" s="47">
        <v>5252.91</v>
      </c>
      <c r="F798" s="47">
        <v>7662.2</v>
      </c>
      <c r="G798" s="47">
        <v>0</v>
      </c>
      <c r="H798" s="47">
        <v>2409.29</v>
      </c>
      <c r="I798" s="47">
        <v>0</v>
      </c>
      <c r="J798" s="55">
        <f t="shared" si="36"/>
        <v>7662.2</v>
      </c>
      <c r="K798" s="52">
        <f t="shared" si="37"/>
        <v>2409.29</v>
      </c>
      <c r="L798" s="48" t="s">
        <v>141</v>
      </c>
      <c r="M798" s="48" t="str">
        <f t="shared" si="38"/>
        <v>LGFDummy</v>
      </c>
    </row>
    <row r="799" spans="1:13">
      <c r="A799" s="45" t="s">
        <v>214</v>
      </c>
      <c r="B799" s="46" t="s">
        <v>350</v>
      </c>
      <c r="C799" s="46" t="s">
        <v>351</v>
      </c>
      <c r="D799" s="47">
        <v>5694.08</v>
      </c>
      <c r="E799" s="47">
        <v>0</v>
      </c>
      <c r="F799" s="47">
        <v>7375.13</v>
      </c>
      <c r="G799" s="47">
        <v>15051.3</v>
      </c>
      <c r="H799" s="47">
        <v>0</v>
      </c>
      <c r="I799" s="47">
        <v>1982.09</v>
      </c>
      <c r="J799" s="55">
        <f t="shared" si="36"/>
        <v>-7676.1699999999992</v>
      </c>
      <c r="K799" s="52">
        <f t="shared" si="37"/>
        <v>-1982.09</v>
      </c>
      <c r="L799" s="48" t="s">
        <v>141</v>
      </c>
      <c r="M799" s="48" t="str">
        <f t="shared" si="38"/>
        <v>LGFDummy</v>
      </c>
    </row>
    <row r="800" spans="1:13">
      <c r="A800" s="45" t="s">
        <v>214</v>
      </c>
      <c r="B800" s="46" t="s">
        <v>352</v>
      </c>
      <c r="C800" s="46" t="s">
        <v>353</v>
      </c>
      <c r="D800" s="47">
        <v>9055.06</v>
      </c>
      <c r="E800" s="47">
        <v>0</v>
      </c>
      <c r="F800" s="47">
        <v>0</v>
      </c>
      <c r="G800" s="47">
        <v>0</v>
      </c>
      <c r="H800" s="47">
        <v>9055.06</v>
      </c>
      <c r="I800" s="47">
        <v>0</v>
      </c>
      <c r="J800" s="55">
        <f t="shared" si="36"/>
        <v>0</v>
      </c>
      <c r="K800" s="52">
        <f t="shared" si="37"/>
        <v>9055.06</v>
      </c>
      <c r="L800" s="48" t="s">
        <v>141</v>
      </c>
      <c r="M800" s="48" t="str">
        <f t="shared" si="38"/>
        <v>LGFDummy</v>
      </c>
    </row>
    <row r="801" spans="1:13">
      <c r="A801" s="45" t="s">
        <v>214</v>
      </c>
      <c r="B801" s="46" t="s">
        <v>354</v>
      </c>
      <c r="C801" s="46" t="s">
        <v>355</v>
      </c>
      <c r="D801" s="47">
        <v>17934.45</v>
      </c>
      <c r="E801" s="47">
        <v>0</v>
      </c>
      <c r="F801" s="47">
        <v>0</v>
      </c>
      <c r="G801" s="47">
        <v>0</v>
      </c>
      <c r="H801" s="47">
        <v>17934.45</v>
      </c>
      <c r="I801" s="47">
        <v>0</v>
      </c>
      <c r="J801" s="55">
        <f t="shared" si="36"/>
        <v>0</v>
      </c>
      <c r="K801" s="52">
        <f t="shared" si="37"/>
        <v>17934.45</v>
      </c>
      <c r="L801" s="48" t="s">
        <v>141</v>
      </c>
      <c r="M801" s="48" t="str">
        <f t="shared" si="38"/>
        <v>LGFDummy</v>
      </c>
    </row>
    <row r="802" spans="1:13">
      <c r="A802" s="45" t="s">
        <v>214</v>
      </c>
      <c r="B802" s="46" t="s">
        <v>188</v>
      </c>
      <c r="C802" s="46" t="s">
        <v>356</v>
      </c>
      <c r="D802" s="47">
        <v>0</v>
      </c>
      <c r="E802" s="47">
        <v>65424.93</v>
      </c>
      <c r="F802" s="47">
        <v>0</v>
      </c>
      <c r="G802" s="47">
        <v>0</v>
      </c>
      <c r="H802" s="47">
        <v>0</v>
      </c>
      <c r="I802" s="47">
        <v>65424.93</v>
      </c>
      <c r="J802" s="55">
        <f t="shared" si="36"/>
        <v>0</v>
      </c>
      <c r="K802" s="52">
        <f t="shared" si="37"/>
        <v>-65424.93</v>
      </c>
      <c r="L802" s="48" t="s">
        <v>141</v>
      </c>
      <c r="M802" s="48" t="str">
        <f t="shared" si="38"/>
        <v>LGFDummy</v>
      </c>
    </row>
    <row r="803" spans="1:13">
      <c r="A803" s="45" t="s">
        <v>214</v>
      </c>
      <c r="B803" s="46" t="s">
        <v>363</v>
      </c>
      <c r="C803" s="46" t="s">
        <v>364</v>
      </c>
      <c r="D803" s="47">
        <v>0</v>
      </c>
      <c r="E803" s="47">
        <v>2301.02</v>
      </c>
      <c r="F803" s="47">
        <v>0</v>
      </c>
      <c r="G803" s="47">
        <v>3855.52</v>
      </c>
      <c r="H803" s="47">
        <v>0</v>
      </c>
      <c r="I803" s="47">
        <v>6156.54</v>
      </c>
      <c r="J803" s="55">
        <f t="shared" si="36"/>
        <v>-3855.52</v>
      </c>
      <c r="K803" s="52">
        <f t="shared" si="37"/>
        <v>-6156.54</v>
      </c>
      <c r="L803" s="48" t="s">
        <v>56</v>
      </c>
      <c r="M803" s="48" t="str">
        <f t="shared" si="38"/>
        <v>LGFInterest</v>
      </c>
    </row>
    <row r="804" spans="1:13">
      <c r="A804" s="45" t="s">
        <v>214</v>
      </c>
      <c r="B804" s="46" t="s">
        <v>198</v>
      </c>
      <c r="C804" s="46" t="s">
        <v>378</v>
      </c>
      <c r="D804" s="47">
        <v>332.71</v>
      </c>
      <c r="E804" s="47">
        <v>0</v>
      </c>
      <c r="F804" s="47">
        <v>297.58</v>
      </c>
      <c r="G804" s="47">
        <v>0</v>
      </c>
      <c r="H804" s="47">
        <v>630.29</v>
      </c>
      <c r="I804" s="47">
        <v>0</v>
      </c>
      <c r="J804" s="55">
        <f t="shared" si="36"/>
        <v>297.58</v>
      </c>
      <c r="K804" s="52">
        <f t="shared" si="37"/>
        <v>630.29</v>
      </c>
      <c r="L804" s="48" t="s">
        <v>61</v>
      </c>
      <c r="M804" s="48" t="str">
        <f t="shared" si="38"/>
        <v>LGFManagement Fees</v>
      </c>
    </row>
    <row r="805" spans="1:13">
      <c r="A805" s="45" t="s">
        <v>214</v>
      </c>
      <c r="B805" s="46" t="s">
        <v>203</v>
      </c>
      <c r="C805" s="46" t="s">
        <v>379</v>
      </c>
      <c r="D805" s="47">
        <v>0</v>
      </c>
      <c r="E805" s="47">
        <v>307536.68</v>
      </c>
      <c r="F805" s="47">
        <v>310803.81</v>
      </c>
      <c r="G805" s="47">
        <v>194321.74</v>
      </c>
      <c r="H805" s="47">
        <v>0</v>
      </c>
      <c r="I805" s="47">
        <v>191054.61</v>
      </c>
      <c r="J805" s="55">
        <f t="shared" si="36"/>
        <v>116482.07</v>
      </c>
      <c r="K805" s="52">
        <f t="shared" si="37"/>
        <v>-191054.61</v>
      </c>
      <c r="L805" s="48" t="s">
        <v>63</v>
      </c>
      <c r="M805" s="48" t="str">
        <f t="shared" si="38"/>
        <v>LGFTotal Recurring Expenses (including 6.1 and 6.2)</v>
      </c>
    </row>
    <row r="806" spans="1:13">
      <c r="A806" s="45" t="s">
        <v>214</v>
      </c>
      <c r="B806" s="46" t="s">
        <v>380</v>
      </c>
      <c r="C806" s="46" t="s">
        <v>381</v>
      </c>
      <c r="D806" s="47">
        <v>35</v>
      </c>
      <c r="E806" s="47">
        <v>0</v>
      </c>
      <c r="F806" s="47">
        <v>30</v>
      </c>
      <c r="G806" s="47">
        <v>0</v>
      </c>
      <c r="H806" s="47">
        <v>65</v>
      </c>
      <c r="I806" s="47">
        <v>0</v>
      </c>
      <c r="J806" s="55">
        <f t="shared" si="36"/>
        <v>30</v>
      </c>
      <c r="K806" s="52">
        <f t="shared" si="37"/>
        <v>65</v>
      </c>
      <c r="L806" s="48" t="s">
        <v>63</v>
      </c>
      <c r="M806" s="48" t="str">
        <f t="shared" si="38"/>
        <v>LGFTotal Recurring Expenses (including 6.1 and 6.2)</v>
      </c>
    </row>
    <row r="807" spans="1:13">
      <c r="A807" s="45" t="s">
        <v>214</v>
      </c>
      <c r="B807" s="46" t="s">
        <v>382</v>
      </c>
      <c r="C807" s="46" t="s">
        <v>383</v>
      </c>
      <c r="D807" s="47">
        <v>54.54</v>
      </c>
      <c r="E807" s="47">
        <v>0</v>
      </c>
      <c r="F807" s="47">
        <v>198.43</v>
      </c>
      <c r="G807" s="47">
        <v>0</v>
      </c>
      <c r="H807" s="47">
        <v>252.97</v>
      </c>
      <c r="I807" s="47">
        <v>0</v>
      </c>
      <c r="J807" s="55">
        <f t="shared" si="36"/>
        <v>198.43</v>
      </c>
      <c r="K807" s="52">
        <f t="shared" si="37"/>
        <v>252.97</v>
      </c>
      <c r="L807" s="48" t="s">
        <v>63</v>
      </c>
      <c r="M807" s="48" t="str">
        <f t="shared" si="38"/>
        <v>LGFTotal Recurring Expenses (including 6.1 and 6.2)</v>
      </c>
    </row>
    <row r="808" spans="1:13">
      <c r="A808" s="45" t="s">
        <v>214</v>
      </c>
      <c r="B808" s="46" t="s">
        <v>692</v>
      </c>
      <c r="C808" s="46" t="s">
        <v>693</v>
      </c>
      <c r="D808" s="47">
        <v>0</v>
      </c>
      <c r="E808" s="47">
        <v>0</v>
      </c>
      <c r="F808" s="47">
        <v>1989.59</v>
      </c>
      <c r="G808" s="47">
        <v>1989.59</v>
      </c>
      <c r="H808" s="47">
        <v>0</v>
      </c>
      <c r="I808" s="47">
        <v>0</v>
      </c>
      <c r="J808" s="55">
        <f t="shared" si="36"/>
        <v>0</v>
      </c>
      <c r="K808" s="52">
        <f t="shared" si="37"/>
        <v>0</v>
      </c>
      <c r="L808" s="48" t="s">
        <v>63</v>
      </c>
      <c r="M808" s="48" t="str">
        <f t="shared" si="38"/>
        <v>LGFTotal Recurring Expenses (including 6.1 and 6.2)</v>
      </c>
    </row>
    <row r="809" spans="1:13">
      <c r="A809" s="45" t="s">
        <v>214</v>
      </c>
      <c r="B809" s="46" t="s">
        <v>384</v>
      </c>
      <c r="C809" s="46" t="s">
        <v>385</v>
      </c>
      <c r="D809" s="47">
        <v>594.87</v>
      </c>
      <c r="E809" s="47">
        <v>0</v>
      </c>
      <c r="F809" s="47">
        <v>778.85</v>
      </c>
      <c r="G809" s="47">
        <v>1288</v>
      </c>
      <c r="H809" s="47">
        <v>85.72</v>
      </c>
      <c r="I809" s="47">
        <v>0</v>
      </c>
      <c r="J809" s="55">
        <f t="shared" si="36"/>
        <v>-509.15</v>
      </c>
      <c r="K809" s="52">
        <f t="shared" si="37"/>
        <v>85.72</v>
      </c>
      <c r="L809" s="48" t="s">
        <v>63</v>
      </c>
      <c r="M809" s="48" t="str">
        <f t="shared" si="38"/>
        <v>LGFTotal Recurring Expenses (including 6.1 and 6.2)</v>
      </c>
    </row>
    <row r="810" spans="1:13">
      <c r="A810" s="45" t="s">
        <v>214</v>
      </c>
      <c r="B810" s="46" t="s">
        <v>388</v>
      </c>
      <c r="C810" s="46" t="s">
        <v>389</v>
      </c>
      <c r="D810" s="47">
        <v>177.34</v>
      </c>
      <c r="E810" s="47">
        <v>0</v>
      </c>
      <c r="F810" s="47">
        <v>178.76</v>
      </c>
      <c r="G810" s="47">
        <v>0</v>
      </c>
      <c r="H810" s="47">
        <v>356.1</v>
      </c>
      <c r="I810" s="47">
        <v>0</v>
      </c>
      <c r="J810" s="55">
        <f t="shared" si="36"/>
        <v>178.76</v>
      </c>
      <c r="K810" s="52">
        <f t="shared" si="37"/>
        <v>356.1</v>
      </c>
      <c r="L810" s="48" t="s">
        <v>63</v>
      </c>
      <c r="M810" s="48" t="str">
        <f t="shared" si="38"/>
        <v>LGFTotal Recurring Expenses (including 6.1 and 6.2)</v>
      </c>
    </row>
    <row r="811" spans="1:13">
      <c r="A811" s="45" t="s">
        <v>214</v>
      </c>
      <c r="B811" s="46" t="s">
        <v>390</v>
      </c>
      <c r="C811" s="46" t="s">
        <v>391</v>
      </c>
      <c r="D811" s="47">
        <v>426.12</v>
      </c>
      <c r="E811" s="47">
        <v>0</v>
      </c>
      <c r="F811" s="47">
        <v>336.46</v>
      </c>
      <c r="G811" s="47">
        <v>0</v>
      </c>
      <c r="H811" s="47">
        <v>762.58</v>
      </c>
      <c r="I811" s="47">
        <v>0</v>
      </c>
      <c r="J811" s="55">
        <f t="shared" si="36"/>
        <v>336.46</v>
      </c>
      <c r="K811" s="52">
        <f t="shared" si="37"/>
        <v>762.58</v>
      </c>
      <c r="L811" s="48" t="s">
        <v>63</v>
      </c>
      <c r="M811" s="48" t="str">
        <f t="shared" si="38"/>
        <v>LGFTotal Recurring Expenses (including 6.1 and 6.2)</v>
      </c>
    </row>
    <row r="812" spans="1:13">
      <c r="A812" s="45" t="s">
        <v>214</v>
      </c>
      <c r="B812" s="46" t="s">
        <v>392</v>
      </c>
      <c r="C812" s="46" t="s">
        <v>393</v>
      </c>
      <c r="D812" s="47">
        <v>54.18</v>
      </c>
      <c r="E812" s="47">
        <v>0</v>
      </c>
      <c r="F812" s="47">
        <v>43.68</v>
      </c>
      <c r="G812" s="47">
        <v>0</v>
      </c>
      <c r="H812" s="47">
        <v>97.86</v>
      </c>
      <c r="I812" s="47">
        <v>0</v>
      </c>
      <c r="J812" s="55">
        <f t="shared" si="36"/>
        <v>43.68</v>
      </c>
      <c r="K812" s="52">
        <f t="shared" si="37"/>
        <v>97.86</v>
      </c>
      <c r="L812" s="48" t="s">
        <v>63</v>
      </c>
      <c r="M812" s="48" t="str">
        <f t="shared" si="38"/>
        <v>LGFTotal Recurring Expenses (including 6.1 and 6.2)</v>
      </c>
    </row>
    <row r="813" spans="1:13">
      <c r="A813" s="45" t="s">
        <v>214</v>
      </c>
      <c r="B813" s="46" t="s">
        <v>394</v>
      </c>
      <c r="C813" s="46" t="s">
        <v>395</v>
      </c>
      <c r="D813" s="47">
        <v>300049.48</v>
      </c>
      <c r="E813" s="47">
        <v>0</v>
      </c>
      <c r="F813" s="47">
        <v>188777.97</v>
      </c>
      <c r="G813" s="47">
        <v>300107.03000000003</v>
      </c>
      <c r="H813" s="47">
        <v>188720.42</v>
      </c>
      <c r="I813" s="47">
        <v>0</v>
      </c>
      <c r="J813" s="55">
        <f t="shared" si="36"/>
        <v>-111329.06000000003</v>
      </c>
      <c r="K813" s="52">
        <f t="shared" si="37"/>
        <v>188720.42</v>
      </c>
      <c r="L813" s="48" t="s">
        <v>63</v>
      </c>
      <c r="M813" s="48" t="str">
        <f t="shared" si="38"/>
        <v>LGFTotal Recurring Expenses (including 6.1 and 6.2)</v>
      </c>
    </row>
    <row r="814" spans="1:13">
      <c r="A814" s="45" t="s">
        <v>214</v>
      </c>
      <c r="B814" s="46" t="s">
        <v>396</v>
      </c>
      <c r="C814" s="46" t="s">
        <v>397</v>
      </c>
      <c r="D814" s="47">
        <v>6671.93</v>
      </c>
      <c r="E814" s="47">
        <v>0</v>
      </c>
      <c r="F814" s="47">
        <v>1895.4</v>
      </c>
      <c r="G814" s="47">
        <v>6705.49</v>
      </c>
      <c r="H814" s="47">
        <v>1861.84</v>
      </c>
      <c r="I814" s="47">
        <v>0</v>
      </c>
      <c r="J814" s="55">
        <f t="shared" si="36"/>
        <v>-4810.09</v>
      </c>
      <c r="K814" s="52">
        <f t="shared" si="37"/>
        <v>1861.84</v>
      </c>
      <c r="L814" s="48" t="s">
        <v>63</v>
      </c>
      <c r="M814" s="48" t="str">
        <f t="shared" si="38"/>
        <v>LGFTotal Recurring Expenses (including 6.1 and 6.2)</v>
      </c>
    </row>
    <row r="815" spans="1:13">
      <c r="A815" s="45" t="s">
        <v>214</v>
      </c>
      <c r="B815" s="46" t="s">
        <v>398</v>
      </c>
      <c r="C815" s="46" t="s">
        <v>399</v>
      </c>
      <c r="D815" s="47">
        <v>10.09</v>
      </c>
      <c r="E815" s="47">
        <v>0</v>
      </c>
      <c r="F815" s="47">
        <v>0</v>
      </c>
      <c r="G815" s="47">
        <v>0</v>
      </c>
      <c r="H815" s="47">
        <v>10.09</v>
      </c>
      <c r="I815" s="47">
        <v>0</v>
      </c>
      <c r="J815" s="55">
        <f t="shared" si="36"/>
        <v>0</v>
      </c>
      <c r="K815" s="52">
        <f t="shared" si="37"/>
        <v>10.09</v>
      </c>
      <c r="L815" s="48" t="s">
        <v>62</v>
      </c>
      <c r="M815" s="48" t="str">
        <f t="shared" si="38"/>
        <v>LGFTrustee Fees #</v>
      </c>
    </row>
    <row r="816" spans="1:13">
      <c r="A816" s="45" t="s">
        <v>214</v>
      </c>
      <c r="B816" s="46" t="s">
        <v>400</v>
      </c>
      <c r="C816" s="46" t="s">
        <v>401</v>
      </c>
      <c r="D816" s="47">
        <v>1</v>
      </c>
      <c r="E816" s="47">
        <v>0</v>
      </c>
      <c r="F816" s="47">
        <v>0</v>
      </c>
      <c r="G816" s="47">
        <v>0</v>
      </c>
      <c r="H816" s="47">
        <v>1</v>
      </c>
      <c r="I816" s="47">
        <v>0</v>
      </c>
      <c r="J816" s="55">
        <f t="shared" si="36"/>
        <v>0</v>
      </c>
      <c r="K816" s="52">
        <f t="shared" si="37"/>
        <v>1</v>
      </c>
      <c r="L816" s="48" t="s">
        <v>63</v>
      </c>
      <c r="M816" s="48" t="str">
        <f t="shared" si="38"/>
        <v>LGFTotal Recurring Expenses (including 6.1 and 6.2)</v>
      </c>
    </row>
    <row r="817" spans="1:13">
      <c r="A817" s="45" t="s">
        <v>214</v>
      </c>
      <c r="B817" s="46" t="s">
        <v>402</v>
      </c>
      <c r="C817" s="46" t="s">
        <v>403</v>
      </c>
      <c r="D817" s="47">
        <v>41.32</v>
      </c>
      <c r="E817" s="47">
        <v>0</v>
      </c>
      <c r="F817" s="47">
        <v>0</v>
      </c>
      <c r="G817" s="47">
        <v>0</v>
      </c>
      <c r="H817" s="47">
        <v>41.32</v>
      </c>
      <c r="I817" s="47">
        <v>0</v>
      </c>
      <c r="J817" s="55">
        <f t="shared" si="36"/>
        <v>0</v>
      </c>
      <c r="K817" s="52">
        <f t="shared" si="37"/>
        <v>41.32</v>
      </c>
      <c r="L817" s="48" t="s">
        <v>63</v>
      </c>
      <c r="M817" s="48" t="str">
        <f t="shared" si="38"/>
        <v>LGFTotal Recurring Expenses (including 6.1 and 6.2)</v>
      </c>
    </row>
    <row r="818" spans="1:13">
      <c r="A818" s="45" t="s">
        <v>214</v>
      </c>
      <c r="B818" s="46" t="s">
        <v>404</v>
      </c>
      <c r="C818" s="46" t="s">
        <v>405</v>
      </c>
      <c r="D818" s="47">
        <v>74.84</v>
      </c>
      <c r="E818" s="47">
        <v>0</v>
      </c>
      <c r="F818" s="47">
        <v>0</v>
      </c>
      <c r="G818" s="47">
        <v>0</v>
      </c>
      <c r="H818" s="47">
        <v>74.84</v>
      </c>
      <c r="I818" s="47">
        <v>0</v>
      </c>
      <c r="J818" s="55">
        <f t="shared" si="36"/>
        <v>0</v>
      </c>
      <c r="K818" s="52">
        <f t="shared" si="37"/>
        <v>74.84</v>
      </c>
      <c r="L818" s="48" t="s">
        <v>63</v>
      </c>
      <c r="M818" s="48" t="str">
        <f t="shared" si="38"/>
        <v>LGFTotal Recurring Expenses (including 6.1 and 6.2)</v>
      </c>
    </row>
    <row r="819" spans="1:13">
      <c r="A819" s="45" t="s">
        <v>214</v>
      </c>
      <c r="B819" s="46" t="s">
        <v>406</v>
      </c>
      <c r="C819" s="46" t="s">
        <v>407</v>
      </c>
      <c r="D819" s="47">
        <v>52.42</v>
      </c>
      <c r="E819" s="47">
        <v>0</v>
      </c>
      <c r="F819" s="47">
        <v>26.8</v>
      </c>
      <c r="G819" s="47">
        <v>0.03</v>
      </c>
      <c r="H819" s="47">
        <v>79.19</v>
      </c>
      <c r="I819" s="47">
        <v>0</v>
      </c>
      <c r="J819" s="55">
        <f t="shared" si="36"/>
        <v>26.77</v>
      </c>
      <c r="K819" s="52">
        <f t="shared" si="37"/>
        <v>79.19</v>
      </c>
      <c r="L819" s="48" t="s">
        <v>63</v>
      </c>
      <c r="M819" s="48" t="str">
        <f t="shared" si="38"/>
        <v>LGFTotal Recurring Expenses (including 6.1 and 6.2)</v>
      </c>
    </row>
    <row r="820" spans="1:13">
      <c r="A820" s="45" t="s">
        <v>214</v>
      </c>
      <c r="B820" s="46" t="s">
        <v>694</v>
      </c>
      <c r="C820" s="46" t="s">
        <v>695</v>
      </c>
      <c r="D820" s="47">
        <v>0</v>
      </c>
      <c r="E820" s="47">
        <v>0</v>
      </c>
      <c r="F820" s="47">
        <v>56.15</v>
      </c>
      <c r="G820" s="47">
        <v>0</v>
      </c>
      <c r="H820" s="47">
        <v>56.15</v>
      </c>
      <c r="I820" s="47">
        <v>0</v>
      </c>
      <c r="J820" s="55">
        <f t="shared" si="36"/>
        <v>56.15</v>
      </c>
      <c r="K820" s="52">
        <f t="shared" si="37"/>
        <v>56.15</v>
      </c>
      <c r="L820" s="48" t="s">
        <v>63</v>
      </c>
      <c r="M820" s="48" t="str">
        <f t="shared" si="38"/>
        <v>LGFTotal Recurring Expenses (including 6.1 and 6.2)</v>
      </c>
    </row>
    <row r="821" spans="1:13">
      <c r="A821" s="45" t="s">
        <v>215</v>
      </c>
      <c r="B821" s="46" t="s">
        <v>282</v>
      </c>
      <c r="C821" s="46" t="s">
        <v>283</v>
      </c>
      <c r="D821" s="47">
        <v>530328832.57999998</v>
      </c>
      <c r="E821" s="47">
        <v>0</v>
      </c>
      <c r="F821" s="47">
        <v>948250341.61000001</v>
      </c>
      <c r="G821" s="47">
        <v>858168816.75</v>
      </c>
      <c r="H821" s="47">
        <v>620410357.44000006</v>
      </c>
      <c r="I821" s="47">
        <v>0</v>
      </c>
      <c r="J821" s="55">
        <f t="shared" si="36"/>
        <v>90081524.860000014</v>
      </c>
      <c r="K821" s="52">
        <f t="shared" si="37"/>
        <v>620410357.44000006</v>
      </c>
      <c r="L821" s="48" t="s">
        <v>18</v>
      </c>
      <c r="M821" s="48" t="str">
        <f t="shared" si="38"/>
        <v>LTSTotal Net Assets at the end of the period</v>
      </c>
    </row>
    <row r="822" spans="1:13">
      <c r="A822" s="45" t="s">
        <v>215</v>
      </c>
      <c r="B822" s="46" t="s">
        <v>284</v>
      </c>
      <c r="C822" s="46" t="s">
        <v>285</v>
      </c>
      <c r="D822" s="47">
        <v>71607281.659999996</v>
      </c>
      <c r="E822" s="47">
        <v>0</v>
      </c>
      <c r="F822" s="47">
        <v>12412785404.34</v>
      </c>
      <c r="G822" s="47">
        <v>12463921606.700001</v>
      </c>
      <c r="H822" s="47">
        <v>20471079.300000001</v>
      </c>
      <c r="I822" s="47">
        <v>0</v>
      </c>
      <c r="J822" s="55">
        <f t="shared" si="36"/>
        <v>-51136202.36000061</v>
      </c>
      <c r="K822" s="52">
        <f t="shared" si="37"/>
        <v>20471079.300000001</v>
      </c>
      <c r="L822" s="48" t="s">
        <v>18</v>
      </c>
      <c r="M822" s="48" t="str">
        <f t="shared" si="38"/>
        <v>LTSTotal Net Assets at the end of the period</v>
      </c>
    </row>
    <row r="823" spans="1:13">
      <c r="A823" s="45" t="s">
        <v>215</v>
      </c>
      <c r="B823" s="46" t="s">
        <v>437</v>
      </c>
      <c r="C823" s="46" t="s">
        <v>438</v>
      </c>
      <c r="D823" s="47">
        <v>0</v>
      </c>
      <c r="E823" s="47">
        <v>0</v>
      </c>
      <c r="F823" s="47">
        <v>1132210563.24</v>
      </c>
      <c r="G823" s="47">
        <v>1132210563.24</v>
      </c>
      <c r="H823" s="47">
        <v>0</v>
      </c>
      <c r="I823" s="47">
        <v>0</v>
      </c>
      <c r="J823" s="55">
        <f t="shared" si="36"/>
        <v>0</v>
      </c>
      <c r="K823" s="52">
        <f t="shared" si="37"/>
        <v>0</v>
      </c>
      <c r="L823" s="48" t="s">
        <v>18</v>
      </c>
      <c r="M823" s="48" t="str">
        <f t="shared" si="38"/>
        <v>LTSTotal Net Assets at the end of the period</v>
      </c>
    </row>
    <row r="824" spans="1:13">
      <c r="A824" s="45" t="s">
        <v>215</v>
      </c>
      <c r="B824" s="46" t="s">
        <v>412</v>
      </c>
      <c r="C824" s="46" t="s">
        <v>413</v>
      </c>
      <c r="D824" s="47">
        <v>0</v>
      </c>
      <c r="E824" s="47">
        <v>6.52</v>
      </c>
      <c r="F824" s="47">
        <v>6.52</v>
      </c>
      <c r="G824" s="47">
        <v>0</v>
      </c>
      <c r="H824" s="47">
        <v>0</v>
      </c>
      <c r="I824" s="47">
        <v>0</v>
      </c>
      <c r="J824" s="55">
        <f t="shared" si="36"/>
        <v>6.52</v>
      </c>
      <c r="K824" s="52">
        <f t="shared" si="37"/>
        <v>0</v>
      </c>
      <c r="L824" s="48" t="s">
        <v>18</v>
      </c>
      <c r="M824" s="48" t="str">
        <f t="shared" si="38"/>
        <v>LTSTotal Net Assets at the end of the period</v>
      </c>
    </row>
    <row r="825" spans="1:13">
      <c r="A825" s="45" t="s">
        <v>215</v>
      </c>
      <c r="B825" s="46" t="s">
        <v>288</v>
      </c>
      <c r="C825" s="46" t="s">
        <v>289</v>
      </c>
      <c r="D825" s="47">
        <v>2000</v>
      </c>
      <c r="E825" s="47">
        <v>0</v>
      </c>
      <c r="F825" s="47">
        <v>10379024.82</v>
      </c>
      <c r="G825" s="47">
        <v>10379024.82</v>
      </c>
      <c r="H825" s="47">
        <v>2000</v>
      </c>
      <c r="I825" s="47">
        <v>0</v>
      </c>
      <c r="J825" s="55">
        <f t="shared" si="36"/>
        <v>0</v>
      </c>
      <c r="K825" s="52">
        <f t="shared" si="37"/>
        <v>2000</v>
      </c>
      <c r="L825" s="48" t="s">
        <v>18</v>
      </c>
      <c r="M825" s="48" t="str">
        <f t="shared" si="38"/>
        <v>LTSTotal Net Assets at the end of the period</v>
      </c>
    </row>
    <row r="826" spans="1:13">
      <c r="A826" s="45" t="s">
        <v>215</v>
      </c>
      <c r="B826" s="46" t="s">
        <v>290</v>
      </c>
      <c r="C826" s="46" t="s">
        <v>291</v>
      </c>
      <c r="D826" s="47">
        <v>84251.05</v>
      </c>
      <c r="E826" s="47">
        <v>0</v>
      </c>
      <c r="F826" s="47">
        <v>9927</v>
      </c>
      <c r="G826" s="47">
        <v>18207.54</v>
      </c>
      <c r="H826" s="47">
        <v>75970.509999999995</v>
      </c>
      <c r="I826" s="47">
        <v>0</v>
      </c>
      <c r="J826" s="55">
        <f t="shared" si="36"/>
        <v>-8280.5400000000009</v>
      </c>
      <c r="K826" s="52">
        <f t="shared" si="37"/>
        <v>75970.509999999995</v>
      </c>
      <c r="L826" s="48" t="s">
        <v>18</v>
      </c>
      <c r="M826" s="48" t="str">
        <f t="shared" si="38"/>
        <v>LTSTotal Net Assets at the end of the period</v>
      </c>
    </row>
    <row r="827" spans="1:13">
      <c r="A827" s="45" t="s">
        <v>215</v>
      </c>
      <c r="B827" s="46" t="s">
        <v>292</v>
      </c>
      <c r="C827" s="46" t="s">
        <v>293</v>
      </c>
      <c r="D827" s="47">
        <v>4927908.66</v>
      </c>
      <c r="E827" s="47">
        <v>0</v>
      </c>
      <c r="F827" s="47">
        <v>1440164523.2</v>
      </c>
      <c r="G827" s="47">
        <v>1405282047.55</v>
      </c>
      <c r="H827" s="47">
        <v>39810384.310000002</v>
      </c>
      <c r="I827" s="47">
        <v>0</v>
      </c>
      <c r="J827" s="55">
        <f t="shared" si="36"/>
        <v>34882475.650000095</v>
      </c>
      <c r="K827" s="52">
        <f t="shared" si="37"/>
        <v>39810384.310000002</v>
      </c>
      <c r="L827" s="48" t="s">
        <v>18</v>
      </c>
      <c r="M827" s="48" t="str">
        <f t="shared" si="38"/>
        <v>LTSTotal Net Assets at the end of the period</v>
      </c>
    </row>
    <row r="828" spans="1:13">
      <c r="A828" s="45" t="s">
        <v>215</v>
      </c>
      <c r="B828" s="46" t="s">
        <v>294</v>
      </c>
      <c r="C828" s="46" t="s">
        <v>295</v>
      </c>
      <c r="D828" s="47">
        <v>0</v>
      </c>
      <c r="E828" s="47">
        <v>476714.52</v>
      </c>
      <c r="F828" s="47">
        <v>1772470.12</v>
      </c>
      <c r="G828" s="47">
        <v>485461.6</v>
      </c>
      <c r="H828" s="47">
        <v>810294</v>
      </c>
      <c r="I828" s="47">
        <v>0</v>
      </c>
      <c r="J828" s="55">
        <f t="shared" si="36"/>
        <v>1287008.52</v>
      </c>
      <c r="K828" s="52">
        <f t="shared" si="37"/>
        <v>810294</v>
      </c>
      <c r="L828" s="48" t="s">
        <v>18</v>
      </c>
      <c r="M828" s="48" t="str">
        <f t="shared" si="38"/>
        <v>LTSTotal Net Assets at the end of the period</v>
      </c>
    </row>
    <row r="829" spans="1:13">
      <c r="A829" s="45" t="s">
        <v>215</v>
      </c>
      <c r="B829" s="46" t="s">
        <v>296</v>
      </c>
      <c r="C829" s="46" t="s">
        <v>297</v>
      </c>
      <c r="D829" s="47">
        <v>0</v>
      </c>
      <c r="E829" s="47">
        <v>0.59</v>
      </c>
      <c r="F829" s="47">
        <v>1298043.21</v>
      </c>
      <c r="G829" s="47">
        <v>1298042.6200000001</v>
      </c>
      <c r="H829" s="47">
        <v>0</v>
      </c>
      <c r="I829" s="47">
        <v>0</v>
      </c>
      <c r="J829" s="55">
        <f t="shared" si="36"/>
        <v>0.58999999985098839</v>
      </c>
      <c r="K829" s="52">
        <f t="shared" si="37"/>
        <v>0</v>
      </c>
      <c r="L829" s="48" t="s">
        <v>18</v>
      </c>
      <c r="M829" s="48" t="str">
        <f t="shared" si="38"/>
        <v>LTSTotal Net Assets at the end of the period</v>
      </c>
    </row>
    <row r="830" spans="1:13">
      <c r="A830" s="45" t="s">
        <v>215</v>
      </c>
      <c r="B830" s="46" t="s">
        <v>298</v>
      </c>
      <c r="C830" s="46" t="s">
        <v>299</v>
      </c>
      <c r="D830" s="47">
        <v>0</v>
      </c>
      <c r="E830" s="47">
        <v>14515.68</v>
      </c>
      <c r="F830" s="47">
        <v>14515.68</v>
      </c>
      <c r="G830" s="47">
        <v>0</v>
      </c>
      <c r="H830" s="47">
        <v>0</v>
      </c>
      <c r="I830" s="47">
        <v>0</v>
      </c>
      <c r="J830" s="55">
        <f t="shared" si="36"/>
        <v>14515.68</v>
      </c>
      <c r="K830" s="52">
        <f t="shared" si="37"/>
        <v>0</v>
      </c>
      <c r="L830" s="48" t="s">
        <v>18</v>
      </c>
      <c r="M830" s="48" t="str">
        <f t="shared" si="38"/>
        <v>LTSTotal Net Assets at the end of the period</v>
      </c>
    </row>
    <row r="831" spans="1:13">
      <c r="A831" s="45" t="s">
        <v>215</v>
      </c>
      <c r="B831" s="46" t="s">
        <v>416</v>
      </c>
      <c r="C831" s="46" t="s">
        <v>417</v>
      </c>
      <c r="D831" s="47">
        <v>101500</v>
      </c>
      <c r="E831" s="47">
        <v>0</v>
      </c>
      <c r="F831" s="47">
        <v>0</v>
      </c>
      <c r="G831" s="47">
        <v>101500</v>
      </c>
      <c r="H831" s="47">
        <v>0</v>
      </c>
      <c r="I831" s="47">
        <v>0</v>
      </c>
      <c r="J831" s="55">
        <f t="shared" si="36"/>
        <v>-101500</v>
      </c>
      <c r="K831" s="52">
        <f t="shared" si="37"/>
        <v>0</v>
      </c>
      <c r="L831" s="48" t="s">
        <v>18</v>
      </c>
      <c r="M831" s="48" t="str">
        <f t="shared" si="38"/>
        <v>LTSTotal Net Assets at the end of the period</v>
      </c>
    </row>
    <row r="832" spans="1:13">
      <c r="A832" s="45" t="s">
        <v>215</v>
      </c>
      <c r="B832" s="46" t="s">
        <v>514</v>
      </c>
      <c r="C832" s="46" t="s">
        <v>515</v>
      </c>
      <c r="D832" s="47">
        <v>0</v>
      </c>
      <c r="E832" s="47">
        <v>0.28000000000000003</v>
      </c>
      <c r="F832" s="47">
        <v>0.28000000000000003</v>
      </c>
      <c r="G832" s="47">
        <v>0</v>
      </c>
      <c r="H832" s="47">
        <v>0</v>
      </c>
      <c r="I832" s="47">
        <v>0</v>
      </c>
      <c r="J832" s="55">
        <f t="shared" si="36"/>
        <v>0.28000000000000003</v>
      </c>
      <c r="K832" s="52">
        <f t="shared" si="37"/>
        <v>0</v>
      </c>
      <c r="L832" s="48" t="s">
        <v>18</v>
      </c>
      <c r="M832" s="48" t="str">
        <f t="shared" si="38"/>
        <v>LTSTotal Net Assets at the end of the period</v>
      </c>
    </row>
    <row r="833" spans="1:13">
      <c r="A833" s="45" t="s">
        <v>215</v>
      </c>
      <c r="B833" s="46" t="s">
        <v>300</v>
      </c>
      <c r="C833" s="46" t="s">
        <v>301</v>
      </c>
      <c r="D833" s="47">
        <v>0</v>
      </c>
      <c r="E833" s="47">
        <v>0</v>
      </c>
      <c r="F833" s="47">
        <v>161184965.47</v>
      </c>
      <c r="G833" s="47">
        <v>161184965.47</v>
      </c>
      <c r="H833" s="47">
        <v>0</v>
      </c>
      <c r="I833" s="47">
        <v>0</v>
      </c>
      <c r="J833" s="55">
        <f t="shared" si="36"/>
        <v>0</v>
      </c>
      <c r="K833" s="52">
        <f t="shared" si="37"/>
        <v>0</v>
      </c>
      <c r="L833" s="48" t="s">
        <v>18</v>
      </c>
      <c r="M833" s="48" t="str">
        <f t="shared" si="38"/>
        <v>LTSTotal Net Assets at the end of the period</v>
      </c>
    </row>
    <row r="834" spans="1:13">
      <c r="A834" s="45" t="s">
        <v>215</v>
      </c>
      <c r="B834" s="46" t="s">
        <v>302</v>
      </c>
      <c r="C834" s="46" t="s">
        <v>303</v>
      </c>
      <c r="D834" s="47">
        <v>0</v>
      </c>
      <c r="E834" s="47">
        <v>0</v>
      </c>
      <c r="F834" s="47">
        <v>123500</v>
      </c>
      <c r="G834" s="47">
        <v>123500</v>
      </c>
      <c r="H834" s="47">
        <v>0</v>
      </c>
      <c r="I834" s="47">
        <v>0</v>
      </c>
      <c r="J834" s="55">
        <f t="shared" si="36"/>
        <v>0</v>
      </c>
      <c r="K834" s="52">
        <f t="shared" si="37"/>
        <v>0</v>
      </c>
      <c r="L834" s="48" t="s">
        <v>18</v>
      </c>
      <c r="M834" s="48" t="str">
        <f t="shared" si="38"/>
        <v>LTSTotal Net Assets at the end of the period</v>
      </c>
    </row>
    <row r="835" spans="1:13">
      <c r="A835" s="45" t="s">
        <v>215</v>
      </c>
      <c r="B835" s="46" t="s">
        <v>234</v>
      </c>
      <c r="C835" s="46" t="s">
        <v>304</v>
      </c>
      <c r="D835" s="47">
        <v>9074317.8200000003</v>
      </c>
      <c r="E835" s="47">
        <v>0</v>
      </c>
      <c r="F835" s="47">
        <v>1061972477.42</v>
      </c>
      <c r="G835" s="47">
        <v>1064210979.77</v>
      </c>
      <c r="H835" s="47">
        <v>6835815.4699999997</v>
      </c>
      <c r="I835" s="47">
        <v>0</v>
      </c>
      <c r="J835" s="55">
        <f t="shared" ref="J835:J898" si="39">+F835-G835</f>
        <v>-2238502.3500000238</v>
      </c>
      <c r="K835" s="52">
        <f t="shared" ref="K835:K898" si="40">H835-I835</f>
        <v>6835815.4699999997</v>
      </c>
      <c r="L835" s="48" t="s">
        <v>18</v>
      </c>
      <c r="M835" s="48" t="str">
        <f t="shared" ref="M835:M898" si="41">A835&amp;L835</f>
        <v>LTSTotal Net Assets at the end of the period</v>
      </c>
    </row>
    <row r="836" spans="1:13">
      <c r="A836" s="45" t="s">
        <v>215</v>
      </c>
      <c r="B836" s="46" t="s">
        <v>684</v>
      </c>
      <c r="C836" s="46" t="s">
        <v>685</v>
      </c>
      <c r="D836" s="47">
        <v>0</v>
      </c>
      <c r="E836" s="47">
        <v>0</v>
      </c>
      <c r="F836" s="47">
        <v>4426973.2300000004</v>
      </c>
      <c r="G836" s="47">
        <v>4426973.2300000004</v>
      </c>
      <c r="H836" s="47">
        <v>0</v>
      </c>
      <c r="I836" s="47">
        <v>0</v>
      </c>
      <c r="J836" s="55">
        <f t="shared" si="39"/>
        <v>0</v>
      </c>
      <c r="K836" s="52">
        <f t="shared" si="40"/>
        <v>0</v>
      </c>
      <c r="L836" s="48" t="s">
        <v>18</v>
      </c>
      <c r="M836" s="48" t="str">
        <f t="shared" si="41"/>
        <v>LTSTotal Net Assets at the end of the period</v>
      </c>
    </row>
    <row r="837" spans="1:13">
      <c r="A837" s="45" t="s">
        <v>215</v>
      </c>
      <c r="B837" s="46" t="s">
        <v>157</v>
      </c>
      <c r="C837" s="46" t="s">
        <v>305</v>
      </c>
      <c r="D837" s="47">
        <v>27974148.620000001</v>
      </c>
      <c r="E837" s="47">
        <v>0</v>
      </c>
      <c r="F837" s="47">
        <v>862332818.63</v>
      </c>
      <c r="G837" s="47">
        <v>883396853.96000004</v>
      </c>
      <c r="H837" s="47">
        <v>6910113.29</v>
      </c>
      <c r="I837" s="47">
        <v>0</v>
      </c>
      <c r="J837" s="55">
        <f t="shared" si="39"/>
        <v>-21064035.330000043</v>
      </c>
      <c r="K837" s="52">
        <f t="shared" si="40"/>
        <v>6910113.29</v>
      </c>
      <c r="L837" s="48" t="s">
        <v>18</v>
      </c>
      <c r="M837" s="48" t="str">
        <f t="shared" si="41"/>
        <v>LTSTotal Net Assets at the end of the period</v>
      </c>
    </row>
    <row r="838" spans="1:13">
      <c r="A838" s="45" t="s">
        <v>215</v>
      </c>
      <c r="B838" s="46" t="s">
        <v>160</v>
      </c>
      <c r="C838" s="46" t="s">
        <v>308</v>
      </c>
      <c r="D838" s="47">
        <v>4285777.5199999996</v>
      </c>
      <c r="E838" s="47">
        <v>0</v>
      </c>
      <c r="F838" s="47">
        <v>187230725.58000001</v>
      </c>
      <c r="G838" s="47">
        <v>174180623.68000001</v>
      </c>
      <c r="H838" s="47">
        <v>17335879.420000002</v>
      </c>
      <c r="I838" s="47">
        <v>0</v>
      </c>
      <c r="J838" s="55">
        <f t="shared" si="39"/>
        <v>13050101.900000006</v>
      </c>
      <c r="K838" s="52">
        <f t="shared" si="40"/>
        <v>17335879.420000002</v>
      </c>
      <c r="L838" s="48" t="s">
        <v>18</v>
      </c>
      <c r="M838" s="48" t="str">
        <f t="shared" si="41"/>
        <v>LTSTotal Net Assets at the end of the period</v>
      </c>
    </row>
    <row r="839" spans="1:13">
      <c r="A839" s="45" t="s">
        <v>215</v>
      </c>
      <c r="B839" s="46" t="s">
        <v>309</v>
      </c>
      <c r="C839" s="46" t="s">
        <v>310</v>
      </c>
      <c r="D839" s="47">
        <v>640568.80000000005</v>
      </c>
      <c r="E839" s="47">
        <v>0</v>
      </c>
      <c r="F839" s="47">
        <v>3476300</v>
      </c>
      <c r="G839" s="47">
        <v>4110757.2</v>
      </c>
      <c r="H839" s="47">
        <v>6111.6</v>
      </c>
      <c r="I839" s="47">
        <v>0</v>
      </c>
      <c r="J839" s="55">
        <f t="shared" si="39"/>
        <v>-634457.20000000019</v>
      </c>
      <c r="K839" s="52">
        <f t="shared" si="40"/>
        <v>6111.6</v>
      </c>
      <c r="L839" s="48" t="s">
        <v>18</v>
      </c>
      <c r="M839" s="48" t="str">
        <f t="shared" si="41"/>
        <v>LTSTotal Net Assets at the end of the period</v>
      </c>
    </row>
    <row r="840" spans="1:13">
      <c r="A840" s="45" t="s">
        <v>215</v>
      </c>
      <c r="B840" s="46" t="s">
        <v>439</v>
      </c>
      <c r="C840" s="46" t="s">
        <v>440</v>
      </c>
      <c r="D840" s="47">
        <v>0</v>
      </c>
      <c r="E840" s="47">
        <v>0</v>
      </c>
      <c r="F840" s="47">
        <v>293874.67</v>
      </c>
      <c r="G840" s="47">
        <v>293874.67</v>
      </c>
      <c r="H840" s="47">
        <v>0</v>
      </c>
      <c r="I840" s="47">
        <v>0</v>
      </c>
      <c r="J840" s="55">
        <f t="shared" si="39"/>
        <v>0</v>
      </c>
      <c r="K840" s="52">
        <f t="shared" si="40"/>
        <v>0</v>
      </c>
      <c r="L840" s="48" t="s">
        <v>18</v>
      </c>
      <c r="M840" s="48" t="str">
        <f t="shared" si="41"/>
        <v>LTSTotal Net Assets at the end of the period</v>
      </c>
    </row>
    <row r="841" spans="1:13">
      <c r="A841" s="45" t="s">
        <v>215</v>
      </c>
      <c r="B841" s="46" t="s">
        <v>253</v>
      </c>
      <c r="C841" s="46" t="s">
        <v>686</v>
      </c>
      <c r="D841" s="47">
        <v>0</v>
      </c>
      <c r="E841" s="47">
        <v>0</v>
      </c>
      <c r="F841" s="47">
        <v>147540789.84</v>
      </c>
      <c r="G841" s="47">
        <v>147540789.84</v>
      </c>
      <c r="H841" s="47">
        <v>0</v>
      </c>
      <c r="I841" s="47">
        <v>0</v>
      </c>
      <c r="J841" s="55">
        <f t="shared" si="39"/>
        <v>0</v>
      </c>
      <c r="K841" s="52">
        <f t="shared" si="40"/>
        <v>0</v>
      </c>
      <c r="L841" s="48" t="s">
        <v>18</v>
      </c>
      <c r="M841" s="48" t="str">
        <f t="shared" si="41"/>
        <v>LTSTotal Net Assets at the end of the period</v>
      </c>
    </row>
    <row r="842" spans="1:13">
      <c r="A842" s="45" t="s">
        <v>215</v>
      </c>
      <c r="B842" s="46" t="s">
        <v>313</v>
      </c>
      <c r="C842" s="46" t="s">
        <v>314</v>
      </c>
      <c r="D842" s="47">
        <v>0</v>
      </c>
      <c r="E842" s="47">
        <v>17835.580000000002</v>
      </c>
      <c r="F842" s="47">
        <v>19574.96</v>
      </c>
      <c r="G842" s="47">
        <v>26707.84</v>
      </c>
      <c r="H842" s="47">
        <v>0</v>
      </c>
      <c r="I842" s="47">
        <v>24968.46</v>
      </c>
      <c r="J842" s="55">
        <f t="shared" si="39"/>
        <v>-7132.880000000001</v>
      </c>
      <c r="K842" s="52">
        <f t="shared" si="40"/>
        <v>-24968.46</v>
      </c>
      <c r="L842" s="48" t="s">
        <v>18</v>
      </c>
      <c r="M842" s="48" t="str">
        <f t="shared" si="41"/>
        <v>LTSTotal Net Assets at the end of the period</v>
      </c>
    </row>
    <row r="843" spans="1:13">
      <c r="A843" s="45" t="s">
        <v>215</v>
      </c>
      <c r="B843" s="46" t="s">
        <v>315</v>
      </c>
      <c r="C843" s="46" t="s">
        <v>316</v>
      </c>
      <c r="D843" s="47">
        <v>0</v>
      </c>
      <c r="E843" s="47">
        <v>11.89</v>
      </c>
      <c r="F843" s="47">
        <v>49400011.890000001</v>
      </c>
      <c r="G843" s="47">
        <v>49400000</v>
      </c>
      <c r="H843" s="47">
        <v>0</v>
      </c>
      <c r="I843" s="47">
        <v>0</v>
      </c>
      <c r="J843" s="55">
        <f t="shared" si="39"/>
        <v>11.890000000596046</v>
      </c>
      <c r="K843" s="52">
        <f t="shared" si="40"/>
        <v>0</v>
      </c>
      <c r="L843" s="48" t="s">
        <v>18</v>
      </c>
      <c r="M843" s="48" t="str">
        <f t="shared" si="41"/>
        <v>LTSTotal Net Assets at the end of the period</v>
      </c>
    </row>
    <row r="844" spans="1:13">
      <c r="A844" s="45" t="s">
        <v>215</v>
      </c>
      <c r="B844" s="46" t="s">
        <v>477</v>
      </c>
      <c r="C844" s="46" t="s">
        <v>478</v>
      </c>
      <c r="D844" s="47">
        <v>7719</v>
      </c>
      <c r="E844" s="47">
        <v>0</v>
      </c>
      <c r="F844" s="47">
        <v>12508.84</v>
      </c>
      <c r="G844" s="47">
        <v>6254.42</v>
      </c>
      <c r="H844" s="47">
        <v>13973.42</v>
      </c>
      <c r="I844" s="47">
        <v>0</v>
      </c>
      <c r="J844" s="55">
        <f t="shared" si="39"/>
        <v>6254.42</v>
      </c>
      <c r="K844" s="52">
        <f t="shared" si="40"/>
        <v>13973.42</v>
      </c>
      <c r="L844" s="48" t="s">
        <v>18</v>
      </c>
      <c r="M844" s="48" t="str">
        <f t="shared" si="41"/>
        <v>LTSTotal Net Assets at the end of the period</v>
      </c>
    </row>
    <row r="845" spans="1:13">
      <c r="A845" s="45" t="s">
        <v>215</v>
      </c>
      <c r="B845" s="46" t="s">
        <v>689</v>
      </c>
      <c r="C845" s="46" t="s">
        <v>690</v>
      </c>
      <c r="D845" s="47">
        <v>0</v>
      </c>
      <c r="E845" s="47">
        <v>0</v>
      </c>
      <c r="F845" s="47">
        <v>136651352.75</v>
      </c>
      <c r="G845" s="47">
        <v>136651352.75</v>
      </c>
      <c r="H845" s="47">
        <v>0</v>
      </c>
      <c r="I845" s="47">
        <v>0</v>
      </c>
      <c r="J845" s="55">
        <f t="shared" si="39"/>
        <v>0</v>
      </c>
      <c r="K845" s="52">
        <f t="shared" si="40"/>
        <v>0</v>
      </c>
      <c r="L845" s="48" t="s">
        <v>18</v>
      </c>
      <c r="M845" s="48" t="str">
        <f t="shared" si="41"/>
        <v>LTSTotal Net Assets at the end of the period</v>
      </c>
    </row>
    <row r="846" spans="1:13">
      <c r="A846" s="45" t="s">
        <v>215</v>
      </c>
      <c r="B846" s="46" t="s">
        <v>167</v>
      </c>
      <c r="C846" s="46" t="s">
        <v>424</v>
      </c>
      <c r="D846" s="47">
        <v>0</v>
      </c>
      <c r="E846" s="47">
        <v>10059831.199999999</v>
      </c>
      <c r="F846" s="47">
        <v>951206812.86000001</v>
      </c>
      <c r="G846" s="47">
        <v>948250341.61000001</v>
      </c>
      <c r="H846" s="47">
        <v>0</v>
      </c>
      <c r="I846" s="47">
        <v>7103359.9500000002</v>
      </c>
      <c r="J846" s="55">
        <f t="shared" si="39"/>
        <v>2956471.25</v>
      </c>
      <c r="K846" s="52">
        <f t="shared" si="40"/>
        <v>-7103359.9500000002</v>
      </c>
      <c r="L846" s="48" t="s">
        <v>18</v>
      </c>
      <c r="M846" s="48" t="str">
        <f t="shared" si="41"/>
        <v>LTSTotal Net Assets at the end of the period</v>
      </c>
    </row>
    <row r="847" spans="1:13">
      <c r="A847" s="45" t="s">
        <v>215</v>
      </c>
      <c r="B847" s="46" t="s">
        <v>168</v>
      </c>
      <c r="C847" s="46" t="s">
        <v>317</v>
      </c>
      <c r="D847" s="47">
        <v>0</v>
      </c>
      <c r="E847" s="47">
        <v>278299.37</v>
      </c>
      <c r="F847" s="47">
        <v>10838122.050000001</v>
      </c>
      <c r="G847" s="47">
        <v>11117677.699999999</v>
      </c>
      <c r="H847" s="47">
        <v>0</v>
      </c>
      <c r="I847" s="47">
        <v>557855.02</v>
      </c>
      <c r="J847" s="55">
        <f t="shared" si="39"/>
        <v>-279555.64999999851</v>
      </c>
      <c r="K847" s="52">
        <f t="shared" si="40"/>
        <v>-557855.02</v>
      </c>
      <c r="L847" s="48" t="s">
        <v>18</v>
      </c>
      <c r="M847" s="48" t="str">
        <f t="shared" si="41"/>
        <v>LTSTotal Net Assets at the end of the period</v>
      </c>
    </row>
    <row r="848" spans="1:13">
      <c r="A848" s="45" t="s">
        <v>215</v>
      </c>
      <c r="B848" s="46" t="s">
        <v>320</v>
      </c>
      <c r="C848" s="46" t="s">
        <v>321</v>
      </c>
      <c r="D848" s="47">
        <v>0</v>
      </c>
      <c r="E848" s="47">
        <v>63596.04</v>
      </c>
      <c r="F848" s="47">
        <v>16577.86</v>
      </c>
      <c r="G848" s="47">
        <v>0</v>
      </c>
      <c r="H848" s="47">
        <v>0</v>
      </c>
      <c r="I848" s="47">
        <v>47018.18</v>
      </c>
      <c r="J848" s="55">
        <f t="shared" si="39"/>
        <v>16577.86</v>
      </c>
      <c r="K848" s="52">
        <f t="shared" si="40"/>
        <v>-47018.18</v>
      </c>
      <c r="L848" s="48" t="s">
        <v>18</v>
      </c>
      <c r="M848" s="48" t="str">
        <f t="shared" si="41"/>
        <v>LTSTotal Net Assets at the end of the period</v>
      </c>
    </row>
    <row r="849" spans="1:13">
      <c r="A849" s="45" t="s">
        <v>215</v>
      </c>
      <c r="B849" s="46" t="s">
        <v>322</v>
      </c>
      <c r="C849" s="46" t="s">
        <v>323</v>
      </c>
      <c r="D849" s="47">
        <v>0.25</v>
      </c>
      <c r="E849" s="47">
        <v>0</v>
      </c>
      <c r="F849" s="47">
        <v>0</v>
      </c>
      <c r="G849" s="47">
        <v>0.25</v>
      </c>
      <c r="H849" s="47">
        <v>0</v>
      </c>
      <c r="I849" s="47">
        <v>0</v>
      </c>
      <c r="J849" s="55">
        <f t="shared" si="39"/>
        <v>-0.25</v>
      </c>
      <c r="K849" s="52">
        <f t="shared" si="40"/>
        <v>0</v>
      </c>
      <c r="L849" s="48" t="s">
        <v>18</v>
      </c>
      <c r="M849" s="48" t="str">
        <f t="shared" si="41"/>
        <v>LTSTotal Net Assets at the end of the period</v>
      </c>
    </row>
    <row r="850" spans="1:13">
      <c r="A850" s="45" t="s">
        <v>215</v>
      </c>
      <c r="B850" s="46" t="s">
        <v>324</v>
      </c>
      <c r="C850" s="46" t="s">
        <v>325</v>
      </c>
      <c r="D850" s="47">
        <v>0</v>
      </c>
      <c r="E850" s="47">
        <v>0</v>
      </c>
      <c r="F850" s="47">
        <v>39628.33</v>
      </c>
      <c r="G850" s="47">
        <v>39628.33</v>
      </c>
      <c r="H850" s="47">
        <v>0</v>
      </c>
      <c r="I850" s="47">
        <v>0</v>
      </c>
      <c r="J850" s="55">
        <f t="shared" si="39"/>
        <v>0</v>
      </c>
      <c r="K850" s="52">
        <f t="shared" si="40"/>
        <v>0</v>
      </c>
      <c r="L850" s="48" t="s">
        <v>18</v>
      </c>
      <c r="M850" s="48" t="str">
        <f t="shared" si="41"/>
        <v>LTSTotal Net Assets at the end of the period</v>
      </c>
    </row>
    <row r="851" spans="1:13">
      <c r="A851" s="45" t="s">
        <v>215</v>
      </c>
      <c r="B851" s="46" t="s">
        <v>330</v>
      </c>
      <c r="C851" s="46" t="s">
        <v>331</v>
      </c>
      <c r="D851" s="47">
        <v>0</v>
      </c>
      <c r="E851" s="47">
        <v>160631.76</v>
      </c>
      <c r="F851" s="47">
        <v>27153.34</v>
      </c>
      <c r="G851" s="47">
        <v>0</v>
      </c>
      <c r="H851" s="47">
        <v>0</v>
      </c>
      <c r="I851" s="47">
        <v>133478.42000000001</v>
      </c>
      <c r="J851" s="55">
        <f t="shared" si="39"/>
        <v>27153.34</v>
      </c>
      <c r="K851" s="52">
        <f t="shared" si="40"/>
        <v>-133478.42000000001</v>
      </c>
      <c r="L851" s="48" t="s">
        <v>18</v>
      </c>
      <c r="M851" s="48" t="str">
        <f t="shared" si="41"/>
        <v>LTSTotal Net Assets at the end of the period</v>
      </c>
    </row>
    <row r="852" spans="1:13">
      <c r="A852" s="45" t="s">
        <v>215</v>
      </c>
      <c r="B852" s="46" t="s">
        <v>332</v>
      </c>
      <c r="C852" s="46" t="s">
        <v>333</v>
      </c>
      <c r="D852" s="47">
        <v>0</v>
      </c>
      <c r="E852" s="47">
        <v>103452</v>
      </c>
      <c r="F852" s="47">
        <v>572311.52</v>
      </c>
      <c r="G852" s="47">
        <v>585639.52</v>
      </c>
      <c r="H852" s="47">
        <v>0</v>
      </c>
      <c r="I852" s="47">
        <v>116780</v>
      </c>
      <c r="J852" s="55">
        <f t="shared" si="39"/>
        <v>-13328</v>
      </c>
      <c r="K852" s="52">
        <f t="shared" si="40"/>
        <v>-116780</v>
      </c>
      <c r="L852" s="48" t="s">
        <v>18</v>
      </c>
      <c r="M852" s="48" t="str">
        <f t="shared" si="41"/>
        <v>LTSTotal Net Assets at the end of the period</v>
      </c>
    </row>
    <row r="853" spans="1:13">
      <c r="A853" s="45" t="s">
        <v>215</v>
      </c>
      <c r="B853" s="46" t="s">
        <v>334</v>
      </c>
      <c r="C853" s="46" t="s">
        <v>335</v>
      </c>
      <c r="D853" s="47">
        <v>0</v>
      </c>
      <c r="E853" s="47">
        <v>1115118.97</v>
      </c>
      <c r="F853" s="47">
        <v>0</v>
      </c>
      <c r="G853" s="47">
        <v>0</v>
      </c>
      <c r="H853" s="47">
        <v>0</v>
      </c>
      <c r="I853" s="47">
        <v>1115118.97</v>
      </c>
      <c r="J853" s="55">
        <f t="shared" si="39"/>
        <v>0</v>
      </c>
      <c r="K853" s="52">
        <f t="shared" si="40"/>
        <v>-1115118.97</v>
      </c>
      <c r="L853" s="48" t="s">
        <v>18</v>
      </c>
      <c r="M853" s="48" t="str">
        <f t="shared" si="41"/>
        <v>LTSTotal Net Assets at the end of the period</v>
      </c>
    </row>
    <row r="854" spans="1:13">
      <c r="A854" s="45" t="s">
        <v>215</v>
      </c>
      <c r="B854" s="46" t="s">
        <v>169</v>
      </c>
      <c r="C854" s="46" t="s">
        <v>336</v>
      </c>
      <c r="D854" s="47">
        <v>0</v>
      </c>
      <c r="E854" s="47">
        <v>637361.52</v>
      </c>
      <c r="F854" s="47">
        <v>4381555.38</v>
      </c>
      <c r="G854" s="47">
        <v>4417288.67</v>
      </c>
      <c r="H854" s="47">
        <v>0</v>
      </c>
      <c r="I854" s="47">
        <v>673094.81</v>
      </c>
      <c r="J854" s="55">
        <f t="shared" si="39"/>
        <v>-35733.290000000037</v>
      </c>
      <c r="K854" s="52">
        <f t="shared" si="40"/>
        <v>-673094.81</v>
      </c>
      <c r="L854" s="48" t="s">
        <v>18</v>
      </c>
      <c r="M854" s="48" t="str">
        <f t="shared" si="41"/>
        <v>LTSTotal Net Assets at the end of the period</v>
      </c>
    </row>
    <row r="855" spans="1:13">
      <c r="A855" s="45" t="s">
        <v>215</v>
      </c>
      <c r="B855" s="46" t="s">
        <v>222</v>
      </c>
      <c r="C855" s="46" t="s">
        <v>337</v>
      </c>
      <c r="D855" s="47">
        <v>0</v>
      </c>
      <c r="E855" s="47">
        <v>18230.29</v>
      </c>
      <c r="F855" s="47">
        <v>166519.56</v>
      </c>
      <c r="G855" s="47">
        <v>177351.06</v>
      </c>
      <c r="H855" s="47">
        <v>0</v>
      </c>
      <c r="I855" s="47">
        <v>29061.79</v>
      </c>
      <c r="J855" s="55">
        <f t="shared" si="39"/>
        <v>-10831.5</v>
      </c>
      <c r="K855" s="52">
        <f t="shared" si="40"/>
        <v>-29061.79</v>
      </c>
      <c r="L855" s="48" t="s">
        <v>18</v>
      </c>
      <c r="M855" s="48" t="str">
        <f t="shared" si="41"/>
        <v>LTSTotal Net Assets at the end of the period</v>
      </c>
    </row>
    <row r="856" spans="1:13">
      <c r="A856" s="45" t="s">
        <v>215</v>
      </c>
      <c r="B856" s="46" t="s">
        <v>171</v>
      </c>
      <c r="C856" s="46" t="s">
        <v>338</v>
      </c>
      <c r="D856" s="47">
        <v>0</v>
      </c>
      <c r="E856" s="47">
        <v>2927</v>
      </c>
      <c r="F856" s="47">
        <v>18792</v>
      </c>
      <c r="G856" s="47">
        <v>29797</v>
      </c>
      <c r="H856" s="47">
        <v>0</v>
      </c>
      <c r="I856" s="47">
        <v>13932</v>
      </c>
      <c r="J856" s="55">
        <f t="shared" si="39"/>
        <v>-11005</v>
      </c>
      <c r="K856" s="52">
        <f t="shared" si="40"/>
        <v>-13932</v>
      </c>
      <c r="L856" s="48" t="s">
        <v>18</v>
      </c>
      <c r="M856" s="48" t="str">
        <f t="shared" si="41"/>
        <v>LTSTotal Net Assets at the end of the period</v>
      </c>
    </row>
    <row r="857" spans="1:13">
      <c r="A857" s="45" t="s">
        <v>215</v>
      </c>
      <c r="B857" s="46" t="s">
        <v>172</v>
      </c>
      <c r="C857" s="46" t="s">
        <v>339</v>
      </c>
      <c r="D857" s="47">
        <v>804737.7</v>
      </c>
      <c r="E857" s="47">
        <v>0</v>
      </c>
      <c r="F857" s="47">
        <v>5146775.79</v>
      </c>
      <c r="G857" s="47">
        <v>4032800.38</v>
      </c>
      <c r="H857" s="47">
        <v>1918713.11</v>
      </c>
      <c r="I857" s="47">
        <v>0</v>
      </c>
      <c r="J857" s="55">
        <f t="shared" si="39"/>
        <v>1113975.4100000001</v>
      </c>
      <c r="K857" s="52">
        <f t="shared" si="40"/>
        <v>1918713.11</v>
      </c>
      <c r="L857" s="48" t="s">
        <v>18</v>
      </c>
      <c r="M857" s="48" t="str">
        <f t="shared" si="41"/>
        <v>LTSTotal Net Assets at the end of the period</v>
      </c>
    </row>
    <row r="858" spans="1:13">
      <c r="A858" s="45" t="s">
        <v>215</v>
      </c>
      <c r="B858" s="46" t="s">
        <v>174</v>
      </c>
      <c r="C858" s="46" t="s">
        <v>341</v>
      </c>
      <c r="D858" s="47">
        <v>0</v>
      </c>
      <c r="E858" s="47">
        <v>110450.95</v>
      </c>
      <c r="F858" s="47">
        <v>180514.16</v>
      </c>
      <c r="G858" s="47">
        <v>70063.210000000006</v>
      </c>
      <c r="H858" s="47">
        <v>0</v>
      </c>
      <c r="I858" s="47">
        <v>0</v>
      </c>
      <c r="J858" s="55">
        <f t="shared" si="39"/>
        <v>110450.95</v>
      </c>
      <c r="K858" s="52">
        <f t="shared" si="40"/>
        <v>0</v>
      </c>
      <c r="L858" s="48" t="s">
        <v>18</v>
      </c>
      <c r="M858" s="48" t="str">
        <f t="shared" si="41"/>
        <v>LTSTotal Net Assets at the end of the period</v>
      </c>
    </row>
    <row r="859" spans="1:13">
      <c r="A859" s="45" t="s">
        <v>215</v>
      </c>
      <c r="B859" s="46" t="s">
        <v>183</v>
      </c>
      <c r="C859" s="46" t="s">
        <v>342</v>
      </c>
      <c r="D859" s="47">
        <v>100917.06</v>
      </c>
      <c r="E859" s="47">
        <v>0</v>
      </c>
      <c r="F859" s="47">
        <v>3828454.78</v>
      </c>
      <c r="G859" s="47">
        <v>3929371.99</v>
      </c>
      <c r="H859" s="47">
        <v>0</v>
      </c>
      <c r="I859" s="47">
        <v>0.15</v>
      </c>
      <c r="J859" s="55">
        <f t="shared" si="39"/>
        <v>-100917.21000000043</v>
      </c>
      <c r="K859" s="52">
        <f t="shared" si="40"/>
        <v>-0.15</v>
      </c>
      <c r="L859" s="48" t="s">
        <v>18</v>
      </c>
      <c r="M859" s="48" t="str">
        <f t="shared" si="41"/>
        <v>LTSTotal Net Assets at the end of the period</v>
      </c>
    </row>
    <row r="860" spans="1:13">
      <c r="A860" s="45" t="s">
        <v>215</v>
      </c>
      <c r="B860" s="46" t="s">
        <v>184</v>
      </c>
      <c r="C860" s="46" t="s">
        <v>343</v>
      </c>
      <c r="D860" s="47">
        <v>0</v>
      </c>
      <c r="E860" s="47">
        <v>0</v>
      </c>
      <c r="F860" s="47">
        <v>213816.4</v>
      </c>
      <c r="G860" s="47">
        <v>213816.4</v>
      </c>
      <c r="H860" s="47">
        <v>0</v>
      </c>
      <c r="I860" s="47">
        <v>0</v>
      </c>
      <c r="J860" s="55">
        <f t="shared" si="39"/>
        <v>0</v>
      </c>
      <c r="K860" s="52">
        <f t="shared" si="40"/>
        <v>0</v>
      </c>
      <c r="L860" s="48" t="s">
        <v>18</v>
      </c>
      <c r="M860" s="48" t="str">
        <f t="shared" si="41"/>
        <v>LTSTotal Net Assets at the end of the period</v>
      </c>
    </row>
    <row r="861" spans="1:13">
      <c r="A861" s="45" t="s">
        <v>215</v>
      </c>
      <c r="B861" s="46" t="s">
        <v>243</v>
      </c>
      <c r="C861" s="46" t="s">
        <v>499</v>
      </c>
      <c r="D861" s="47">
        <v>0</v>
      </c>
      <c r="E861" s="47">
        <v>3331.06</v>
      </c>
      <c r="F861" s="47">
        <v>74813842.079999998</v>
      </c>
      <c r="G861" s="47">
        <v>97737600.780000001</v>
      </c>
      <c r="H861" s="47">
        <v>0</v>
      </c>
      <c r="I861" s="47">
        <v>22927089.760000002</v>
      </c>
      <c r="J861" s="55">
        <f t="shared" si="39"/>
        <v>-22923758.700000003</v>
      </c>
      <c r="K861" s="52">
        <f t="shared" si="40"/>
        <v>-22927089.760000002</v>
      </c>
      <c r="L861" s="48" t="s">
        <v>18</v>
      </c>
      <c r="M861" s="48" t="str">
        <f t="shared" si="41"/>
        <v>LTSTotal Net Assets at the end of the period</v>
      </c>
    </row>
    <row r="862" spans="1:13">
      <c r="A862" s="45" t="s">
        <v>215</v>
      </c>
      <c r="B862" s="46" t="s">
        <v>344</v>
      </c>
      <c r="C862" s="46" t="s">
        <v>345</v>
      </c>
      <c r="D862" s="47">
        <v>0</v>
      </c>
      <c r="E862" s="47">
        <v>130612258.52</v>
      </c>
      <c r="F862" s="47">
        <v>77405433.040000007</v>
      </c>
      <c r="G862" s="47">
        <v>145399301.65000001</v>
      </c>
      <c r="H862" s="47">
        <v>0</v>
      </c>
      <c r="I862" s="47">
        <v>198606127.13</v>
      </c>
      <c r="J862" s="55">
        <f t="shared" si="39"/>
        <v>-67993868.609999999</v>
      </c>
      <c r="K862" s="52">
        <f t="shared" si="40"/>
        <v>-198606127.13</v>
      </c>
      <c r="L862" s="48" t="s">
        <v>15</v>
      </c>
      <c r="M862" s="48" t="str">
        <f t="shared" si="41"/>
        <v>LTSUnit Capital at the end of the period</v>
      </c>
    </row>
    <row r="863" spans="1:13">
      <c r="A863" s="45" t="s">
        <v>215</v>
      </c>
      <c r="B863" s="46" t="s">
        <v>346</v>
      </c>
      <c r="C863" s="46" t="s">
        <v>347</v>
      </c>
      <c r="D863" s="47">
        <v>0</v>
      </c>
      <c r="E863" s="47">
        <v>86471590.400000006</v>
      </c>
      <c r="F863" s="47">
        <v>55069624.619999997</v>
      </c>
      <c r="G863" s="47">
        <v>66572555.310000002</v>
      </c>
      <c r="H863" s="47">
        <v>0</v>
      </c>
      <c r="I863" s="47">
        <v>97974521.090000004</v>
      </c>
      <c r="J863" s="55">
        <f t="shared" si="39"/>
        <v>-11502930.690000005</v>
      </c>
      <c r="K863" s="52">
        <f t="shared" si="40"/>
        <v>-97974521.090000004</v>
      </c>
      <c r="L863" s="48" t="s">
        <v>15</v>
      </c>
      <c r="M863" s="48" t="str">
        <f t="shared" si="41"/>
        <v>LTSUnit Capital at the end of the period</v>
      </c>
    </row>
    <row r="864" spans="1:13">
      <c r="A864" s="45" t="s">
        <v>215</v>
      </c>
      <c r="B864" s="46" t="s">
        <v>348</v>
      </c>
      <c r="C864" s="46" t="s">
        <v>349</v>
      </c>
      <c r="D864" s="47">
        <v>0</v>
      </c>
      <c r="E864" s="47">
        <v>45739608.350000001</v>
      </c>
      <c r="F864" s="47">
        <v>4824393.53</v>
      </c>
      <c r="G864" s="47">
        <v>67407234.840000004</v>
      </c>
      <c r="H864" s="47">
        <v>0</v>
      </c>
      <c r="I864" s="47">
        <v>108322449.66</v>
      </c>
      <c r="J864" s="55">
        <f t="shared" si="39"/>
        <v>-62582841.310000002</v>
      </c>
      <c r="K864" s="52">
        <f t="shared" si="40"/>
        <v>-108322449.66</v>
      </c>
      <c r="L864" s="48" t="s">
        <v>141</v>
      </c>
      <c r="M864" s="48" t="str">
        <f t="shared" si="41"/>
        <v>LTSDummy</v>
      </c>
    </row>
    <row r="865" spans="1:13">
      <c r="A865" s="45" t="s">
        <v>215</v>
      </c>
      <c r="B865" s="46" t="s">
        <v>350</v>
      </c>
      <c r="C865" s="46" t="s">
        <v>351</v>
      </c>
      <c r="D865" s="47">
        <v>0</v>
      </c>
      <c r="E865" s="47">
        <v>34108199.700000003</v>
      </c>
      <c r="F865" s="47">
        <v>10623239.35</v>
      </c>
      <c r="G865" s="47">
        <v>40292414.090000004</v>
      </c>
      <c r="H865" s="47">
        <v>0</v>
      </c>
      <c r="I865" s="47">
        <v>63777374.439999998</v>
      </c>
      <c r="J865" s="55">
        <f t="shared" si="39"/>
        <v>-29669174.740000002</v>
      </c>
      <c r="K865" s="52">
        <f t="shared" si="40"/>
        <v>-63777374.439999998</v>
      </c>
      <c r="L865" s="48" t="s">
        <v>141</v>
      </c>
      <c r="M865" s="48" t="str">
        <f t="shared" si="41"/>
        <v>LTSDummy</v>
      </c>
    </row>
    <row r="866" spans="1:13">
      <c r="A866" s="45" t="s">
        <v>215</v>
      </c>
      <c r="B866" s="46" t="s">
        <v>352</v>
      </c>
      <c r="C866" s="46" t="s">
        <v>353</v>
      </c>
      <c r="D866" s="47">
        <v>0</v>
      </c>
      <c r="E866" s="47">
        <v>96317538.349999994</v>
      </c>
      <c r="F866" s="47">
        <v>0</v>
      </c>
      <c r="G866" s="47">
        <v>0</v>
      </c>
      <c r="H866" s="47">
        <v>0</v>
      </c>
      <c r="I866" s="47">
        <v>96317538.349999994</v>
      </c>
      <c r="J866" s="55">
        <f t="shared" si="39"/>
        <v>0</v>
      </c>
      <c r="K866" s="52">
        <f t="shared" si="40"/>
        <v>-96317538.349999994</v>
      </c>
      <c r="L866" s="48" t="s">
        <v>141</v>
      </c>
      <c r="M866" s="48" t="str">
        <f t="shared" si="41"/>
        <v>LTSDummy</v>
      </c>
    </row>
    <row r="867" spans="1:13">
      <c r="A867" s="45" t="s">
        <v>215</v>
      </c>
      <c r="B867" s="46" t="s">
        <v>354</v>
      </c>
      <c r="C867" s="46" t="s">
        <v>355</v>
      </c>
      <c r="D867" s="47">
        <v>0</v>
      </c>
      <c r="E867" s="47">
        <v>69329543.930000007</v>
      </c>
      <c r="F867" s="47">
        <v>0</v>
      </c>
      <c r="G867" s="47">
        <v>0</v>
      </c>
      <c r="H867" s="47">
        <v>0</v>
      </c>
      <c r="I867" s="47">
        <v>69329543.930000007</v>
      </c>
      <c r="J867" s="55">
        <f t="shared" si="39"/>
        <v>0</v>
      </c>
      <c r="K867" s="52">
        <f t="shared" si="40"/>
        <v>-69329543.930000007</v>
      </c>
      <c r="L867" s="48" t="s">
        <v>141</v>
      </c>
      <c r="M867" s="48" t="str">
        <f t="shared" si="41"/>
        <v>LTSDummy</v>
      </c>
    </row>
    <row r="868" spans="1:13">
      <c r="A868" s="45" t="s">
        <v>215</v>
      </c>
      <c r="B868" s="46" t="s">
        <v>188</v>
      </c>
      <c r="C868" s="46" t="s">
        <v>356</v>
      </c>
      <c r="D868" s="47">
        <v>0</v>
      </c>
      <c r="E868" s="47">
        <v>16263426.15</v>
      </c>
      <c r="F868" s="47">
        <v>0</v>
      </c>
      <c r="G868" s="47">
        <v>0</v>
      </c>
      <c r="H868" s="47">
        <v>0</v>
      </c>
      <c r="I868" s="47">
        <v>16263426.15</v>
      </c>
      <c r="J868" s="55">
        <f t="shared" si="39"/>
        <v>0</v>
      </c>
      <c r="K868" s="52">
        <f t="shared" si="40"/>
        <v>-16263426.15</v>
      </c>
      <c r="L868" s="48" t="s">
        <v>141</v>
      </c>
      <c r="M868" s="48" t="str">
        <f t="shared" si="41"/>
        <v>LTSDummy</v>
      </c>
    </row>
    <row r="869" spans="1:13">
      <c r="A869" s="45" t="s">
        <v>215</v>
      </c>
      <c r="B869" s="46" t="s">
        <v>500</v>
      </c>
      <c r="C869" s="46" t="s">
        <v>501</v>
      </c>
      <c r="D869" s="47">
        <v>0</v>
      </c>
      <c r="E869" s="47">
        <v>0</v>
      </c>
      <c r="F869" s="47">
        <v>97737166.189999998</v>
      </c>
      <c r="G869" s="47">
        <v>21999355.809999999</v>
      </c>
      <c r="H869" s="47">
        <v>75737810.379999995</v>
      </c>
      <c r="I869" s="47">
        <v>0</v>
      </c>
      <c r="J869" s="55">
        <f t="shared" si="39"/>
        <v>75737810.379999995</v>
      </c>
      <c r="K869" s="52">
        <f t="shared" si="40"/>
        <v>75737810.379999995</v>
      </c>
      <c r="L869" s="48" t="s">
        <v>141</v>
      </c>
      <c r="M869" s="48" t="str">
        <f t="shared" si="41"/>
        <v>LTSDummy</v>
      </c>
    </row>
    <row r="870" spans="1:13">
      <c r="A870" s="45" t="s">
        <v>215</v>
      </c>
      <c r="B870" s="46" t="s">
        <v>357</v>
      </c>
      <c r="C870" s="46" t="s">
        <v>358</v>
      </c>
      <c r="D870" s="47">
        <v>0</v>
      </c>
      <c r="E870" s="47">
        <v>71607281.659999996</v>
      </c>
      <c r="F870" s="47">
        <v>12463921606.700001</v>
      </c>
      <c r="G870" s="47">
        <v>12412785404.34</v>
      </c>
      <c r="H870" s="47">
        <v>0</v>
      </c>
      <c r="I870" s="47">
        <v>20471079.300000001</v>
      </c>
      <c r="J870" s="55">
        <f t="shared" si="39"/>
        <v>51136202.36000061</v>
      </c>
      <c r="K870" s="52">
        <f t="shared" si="40"/>
        <v>-20471079.300000001</v>
      </c>
      <c r="L870" s="48" t="s">
        <v>141</v>
      </c>
      <c r="M870" s="48" t="str">
        <f t="shared" si="41"/>
        <v>LTSDummy</v>
      </c>
    </row>
    <row r="871" spans="1:13">
      <c r="A871" s="45" t="s">
        <v>215</v>
      </c>
      <c r="B871" s="46" t="s">
        <v>359</v>
      </c>
      <c r="C871" s="46" t="s">
        <v>360</v>
      </c>
      <c r="D871" s="47">
        <v>0</v>
      </c>
      <c r="E871" s="47">
        <v>3769846.65</v>
      </c>
      <c r="F871" s="47">
        <v>1979381.9</v>
      </c>
      <c r="G871" s="47">
        <v>3476299.8</v>
      </c>
      <c r="H871" s="47">
        <v>0</v>
      </c>
      <c r="I871" s="47">
        <v>5266764.55</v>
      </c>
      <c r="J871" s="55">
        <f t="shared" si="39"/>
        <v>-1496917.9</v>
      </c>
      <c r="K871" s="52">
        <f t="shared" si="40"/>
        <v>-5266764.55</v>
      </c>
      <c r="L871" s="48" t="s">
        <v>55</v>
      </c>
      <c r="M871" s="48" t="str">
        <f t="shared" si="41"/>
        <v>LTSDividend</v>
      </c>
    </row>
    <row r="872" spans="1:13">
      <c r="A872" s="45" t="s">
        <v>215</v>
      </c>
      <c r="B872" s="46" t="s">
        <v>363</v>
      </c>
      <c r="C872" s="46" t="s">
        <v>364</v>
      </c>
      <c r="D872" s="47">
        <v>0</v>
      </c>
      <c r="E872" s="47">
        <v>0</v>
      </c>
      <c r="F872" s="47">
        <v>0</v>
      </c>
      <c r="G872" s="47">
        <v>293874.67</v>
      </c>
      <c r="H872" s="47">
        <v>0</v>
      </c>
      <c r="I872" s="47">
        <v>293874.67</v>
      </c>
      <c r="J872" s="55">
        <f t="shared" si="39"/>
        <v>-293874.67</v>
      </c>
      <c r="K872" s="52">
        <f t="shared" si="40"/>
        <v>-293874.67</v>
      </c>
      <c r="L872" s="48" t="s">
        <v>56</v>
      </c>
      <c r="M872" s="48" t="str">
        <f t="shared" si="41"/>
        <v>LTSInterest</v>
      </c>
    </row>
    <row r="873" spans="1:13">
      <c r="A873" s="45" t="s">
        <v>215</v>
      </c>
      <c r="B873" s="46" t="s">
        <v>256</v>
      </c>
      <c r="C873" s="46" t="s">
        <v>691</v>
      </c>
      <c r="D873" s="47">
        <v>0</v>
      </c>
      <c r="E873" s="47">
        <v>0</v>
      </c>
      <c r="F873" s="47">
        <v>6925043.3399999999</v>
      </c>
      <c r="G873" s="47">
        <v>6925043.3399999999</v>
      </c>
      <c r="H873" s="47">
        <v>0</v>
      </c>
      <c r="I873" s="47">
        <v>0</v>
      </c>
      <c r="J873" s="55">
        <f t="shared" si="39"/>
        <v>0</v>
      </c>
      <c r="K873" s="52">
        <f t="shared" si="40"/>
        <v>0</v>
      </c>
      <c r="L873" s="48" t="s">
        <v>141</v>
      </c>
      <c r="M873" s="48" t="str">
        <f t="shared" si="41"/>
        <v>LTSDummy</v>
      </c>
    </row>
    <row r="874" spans="1:13">
      <c r="A874" s="45" t="s">
        <v>215</v>
      </c>
      <c r="B874" s="46" t="s">
        <v>365</v>
      </c>
      <c r="C874" s="46" t="s">
        <v>366</v>
      </c>
      <c r="D874" s="47">
        <v>0</v>
      </c>
      <c r="E874" s="47">
        <v>100774988.38</v>
      </c>
      <c r="F874" s="47">
        <v>0</v>
      </c>
      <c r="G874" s="47">
        <v>59422062.960000001</v>
      </c>
      <c r="H874" s="47">
        <v>0</v>
      </c>
      <c r="I874" s="47">
        <v>160197051.34</v>
      </c>
      <c r="J874" s="55">
        <f t="shared" si="39"/>
        <v>-59422062.960000001</v>
      </c>
      <c r="K874" s="52">
        <f t="shared" si="40"/>
        <v>-160197051.34</v>
      </c>
      <c r="L874" s="48" t="s">
        <v>57</v>
      </c>
      <c r="M874" s="48" t="str">
        <f t="shared" si="41"/>
        <v>LTSProfit/(Loss) on sale /redemption of investments (other than inter scheme transfer/sale)</v>
      </c>
    </row>
    <row r="875" spans="1:13">
      <c r="A875" s="45" t="s">
        <v>215</v>
      </c>
      <c r="B875" s="46" t="s">
        <v>257</v>
      </c>
      <c r="C875" s="46" t="s">
        <v>367</v>
      </c>
      <c r="D875" s="47">
        <v>0</v>
      </c>
      <c r="E875" s="47">
        <v>1805258.73</v>
      </c>
      <c r="F875" s="47">
        <v>706908.08</v>
      </c>
      <c r="G875" s="47">
        <v>2946948.58</v>
      </c>
      <c r="H875" s="47">
        <v>0</v>
      </c>
      <c r="I875" s="47">
        <v>4045299.23</v>
      </c>
      <c r="J875" s="55">
        <f t="shared" si="39"/>
        <v>-2240040.5</v>
      </c>
      <c r="K875" s="52">
        <f t="shared" si="40"/>
        <v>-4045299.23</v>
      </c>
      <c r="L875" s="48" t="s">
        <v>57</v>
      </c>
      <c r="M875" s="48" t="str">
        <f t="shared" si="41"/>
        <v>LTSProfit/(Loss) on sale /redemption of investments (other than inter scheme transfer/sale)</v>
      </c>
    </row>
    <row r="876" spans="1:13">
      <c r="A876" s="45" t="s">
        <v>215</v>
      </c>
      <c r="B876" s="46" t="s">
        <v>368</v>
      </c>
      <c r="C876" s="46" t="s">
        <v>369</v>
      </c>
      <c r="D876" s="47">
        <v>0</v>
      </c>
      <c r="E876" s="47">
        <v>2253.21</v>
      </c>
      <c r="F876" s="47">
        <v>0</v>
      </c>
      <c r="G876" s="47">
        <v>0</v>
      </c>
      <c r="H876" s="47">
        <v>0</v>
      </c>
      <c r="I876" s="47">
        <v>2253.21</v>
      </c>
      <c r="J876" s="55">
        <f t="shared" si="39"/>
        <v>0</v>
      </c>
      <c r="K876" s="52">
        <f t="shared" si="40"/>
        <v>-2253.21</v>
      </c>
      <c r="L876" s="48" t="s">
        <v>56</v>
      </c>
      <c r="M876" s="48" t="str">
        <f t="shared" si="41"/>
        <v>LTSInterest</v>
      </c>
    </row>
    <row r="877" spans="1:13">
      <c r="A877" s="45" t="s">
        <v>215</v>
      </c>
      <c r="B877" s="46" t="s">
        <v>370</v>
      </c>
      <c r="C877" s="46" t="s">
        <v>371</v>
      </c>
      <c r="D877" s="47">
        <v>52156.44</v>
      </c>
      <c r="E877" s="47">
        <v>0</v>
      </c>
      <c r="F877" s="47">
        <v>104794.08</v>
      </c>
      <c r="G877" s="47">
        <v>7135.2</v>
      </c>
      <c r="H877" s="47">
        <v>149815.32</v>
      </c>
      <c r="I877" s="47">
        <v>0</v>
      </c>
      <c r="J877" s="55">
        <f t="shared" si="39"/>
        <v>97658.880000000005</v>
      </c>
      <c r="K877" s="52">
        <f t="shared" si="40"/>
        <v>149815.32</v>
      </c>
      <c r="L877" s="48" t="s">
        <v>57</v>
      </c>
      <c r="M877" s="48" t="str">
        <f t="shared" si="41"/>
        <v>LTSProfit/(Loss) on sale /redemption of investments (other than inter scheme transfer/sale)</v>
      </c>
    </row>
    <row r="878" spans="1:13">
      <c r="A878" s="45" t="s">
        <v>215</v>
      </c>
      <c r="B878" s="46" t="s">
        <v>372</v>
      </c>
      <c r="C878" s="46" t="s">
        <v>373</v>
      </c>
      <c r="D878" s="47">
        <v>13198310.060000001</v>
      </c>
      <c r="E878" s="47">
        <v>0</v>
      </c>
      <c r="F878" s="47">
        <v>55258061.079999998</v>
      </c>
      <c r="G878" s="47">
        <v>0</v>
      </c>
      <c r="H878" s="47">
        <v>68456371.140000001</v>
      </c>
      <c r="I878" s="47">
        <v>0</v>
      </c>
      <c r="J878" s="55">
        <f t="shared" si="39"/>
        <v>55258061.079999998</v>
      </c>
      <c r="K878" s="52">
        <f t="shared" si="40"/>
        <v>68456371.140000001</v>
      </c>
      <c r="L878" s="48" t="s">
        <v>57</v>
      </c>
      <c r="M878" s="48" t="str">
        <f t="shared" si="41"/>
        <v>LTSProfit/(Loss) on sale /redemption of investments (other than inter scheme transfer/sale)</v>
      </c>
    </row>
    <row r="879" spans="1:13">
      <c r="A879" s="45" t="s">
        <v>215</v>
      </c>
      <c r="B879" s="46" t="s">
        <v>374</v>
      </c>
      <c r="C879" s="46" t="s">
        <v>375</v>
      </c>
      <c r="D879" s="47">
        <v>0.06</v>
      </c>
      <c r="E879" s="47">
        <v>0</v>
      </c>
      <c r="F879" s="47">
        <v>0</v>
      </c>
      <c r="G879" s="47">
        <v>0</v>
      </c>
      <c r="H879" s="47">
        <v>0.06</v>
      </c>
      <c r="I879" s="47">
        <v>0</v>
      </c>
      <c r="J879" s="55">
        <f t="shared" si="39"/>
        <v>0</v>
      </c>
      <c r="K879" s="52">
        <f t="shared" si="40"/>
        <v>0.06</v>
      </c>
      <c r="L879" s="48" t="s">
        <v>58</v>
      </c>
      <c r="M879" s="48" t="str">
        <f t="shared" si="41"/>
        <v>LTSProfit/(Loss) on inter scheme transfer/sale of investments</v>
      </c>
    </row>
    <row r="880" spans="1:13">
      <c r="A880" s="45" t="s">
        <v>215</v>
      </c>
      <c r="B880" s="46" t="s">
        <v>198</v>
      </c>
      <c r="C880" s="46" t="s">
        <v>378</v>
      </c>
      <c r="D880" s="47">
        <v>3336754.77</v>
      </c>
      <c r="E880" s="47">
        <v>0</v>
      </c>
      <c r="F880" s="47">
        <v>3995344.91</v>
      </c>
      <c r="G880" s="47">
        <v>0</v>
      </c>
      <c r="H880" s="47">
        <v>7332099.6799999997</v>
      </c>
      <c r="I880" s="47">
        <v>0</v>
      </c>
      <c r="J880" s="55">
        <f t="shared" si="39"/>
        <v>3995344.91</v>
      </c>
      <c r="K880" s="52">
        <f t="shared" si="40"/>
        <v>7332099.6799999997</v>
      </c>
      <c r="L880" s="48" t="s">
        <v>61</v>
      </c>
      <c r="M880" s="48" t="str">
        <f t="shared" si="41"/>
        <v>LTSManagement Fees</v>
      </c>
    </row>
    <row r="881" spans="1:13">
      <c r="A881" s="45" t="s">
        <v>215</v>
      </c>
      <c r="B881" s="46" t="s">
        <v>203</v>
      </c>
      <c r="C881" s="46" t="s">
        <v>379</v>
      </c>
      <c r="D881" s="47">
        <v>0</v>
      </c>
      <c r="E881" s="47">
        <v>804737.6</v>
      </c>
      <c r="F881" s="47">
        <v>4036058.98</v>
      </c>
      <c r="G881" s="47">
        <v>5150034.47</v>
      </c>
      <c r="H881" s="47">
        <v>0</v>
      </c>
      <c r="I881" s="47">
        <v>1918713.09</v>
      </c>
      <c r="J881" s="55">
        <f t="shared" si="39"/>
        <v>-1113975.4899999998</v>
      </c>
      <c r="K881" s="52">
        <f t="shared" si="40"/>
        <v>-1918713.09</v>
      </c>
      <c r="L881" s="48" t="s">
        <v>63</v>
      </c>
      <c r="M881" s="48" t="str">
        <f t="shared" si="41"/>
        <v>LTSTotal Recurring Expenses (including 6.1 and 6.2)</v>
      </c>
    </row>
    <row r="882" spans="1:13">
      <c r="A882" s="45" t="s">
        <v>215</v>
      </c>
      <c r="B882" s="46" t="s">
        <v>380</v>
      </c>
      <c r="C882" s="46" t="s">
        <v>381</v>
      </c>
      <c r="D882" s="47">
        <v>343686</v>
      </c>
      <c r="E882" s="47">
        <v>0</v>
      </c>
      <c r="F882" s="47">
        <v>411520</v>
      </c>
      <c r="G882" s="47">
        <v>0</v>
      </c>
      <c r="H882" s="47">
        <v>755206</v>
      </c>
      <c r="I882" s="47">
        <v>0</v>
      </c>
      <c r="J882" s="55">
        <f t="shared" si="39"/>
        <v>411520</v>
      </c>
      <c r="K882" s="52">
        <f t="shared" si="40"/>
        <v>755206</v>
      </c>
      <c r="L882" s="48" t="s">
        <v>63</v>
      </c>
      <c r="M882" s="48" t="str">
        <f t="shared" si="41"/>
        <v>LTSTotal Recurring Expenses (including 6.1 and 6.2)</v>
      </c>
    </row>
    <row r="883" spans="1:13">
      <c r="A883" s="45" t="s">
        <v>215</v>
      </c>
      <c r="B883" s="46" t="s">
        <v>427</v>
      </c>
      <c r="C883" s="46" t="s">
        <v>428</v>
      </c>
      <c r="D883" s="47">
        <v>33496.32</v>
      </c>
      <c r="E883" s="47">
        <v>0</v>
      </c>
      <c r="F883" s="47">
        <v>102256.78</v>
      </c>
      <c r="G883" s="47">
        <v>0</v>
      </c>
      <c r="H883" s="47">
        <v>135753.1</v>
      </c>
      <c r="I883" s="47">
        <v>0</v>
      </c>
      <c r="J883" s="55">
        <f t="shared" si="39"/>
        <v>102256.78</v>
      </c>
      <c r="K883" s="52">
        <f t="shared" si="40"/>
        <v>135753.1</v>
      </c>
      <c r="L883" s="48" t="s">
        <v>63</v>
      </c>
      <c r="M883" s="48" t="str">
        <f t="shared" si="41"/>
        <v>LTSTotal Recurring Expenses (including 6.1 and 6.2)</v>
      </c>
    </row>
    <row r="884" spans="1:13">
      <c r="A884" s="45" t="s">
        <v>215</v>
      </c>
      <c r="B884" s="46" t="s">
        <v>382</v>
      </c>
      <c r="C884" s="46" t="s">
        <v>383</v>
      </c>
      <c r="D884" s="47">
        <v>298827.09000000003</v>
      </c>
      <c r="E884" s="47">
        <v>0</v>
      </c>
      <c r="F884" s="47">
        <v>696499.49</v>
      </c>
      <c r="G884" s="47">
        <v>0</v>
      </c>
      <c r="H884" s="47">
        <v>995326.58</v>
      </c>
      <c r="I884" s="47">
        <v>0</v>
      </c>
      <c r="J884" s="55">
        <f t="shared" si="39"/>
        <v>696499.49</v>
      </c>
      <c r="K884" s="52">
        <f t="shared" si="40"/>
        <v>995326.58</v>
      </c>
      <c r="L884" s="48" t="s">
        <v>63</v>
      </c>
      <c r="M884" s="48" t="str">
        <f t="shared" si="41"/>
        <v>LTSTotal Recurring Expenses (including 6.1 and 6.2)</v>
      </c>
    </row>
    <row r="885" spans="1:13">
      <c r="A885" s="45" t="s">
        <v>215</v>
      </c>
      <c r="B885" s="46" t="s">
        <v>692</v>
      </c>
      <c r="C885" s="46" t="s">
        <v>693</v>
      </c>
      <c r="D885" s="47">
        <v>0</v>
      </c>
      <c r="E885" s="47">
        <v>0</v>
      </c>
      <c r="F885" s="47">
        <v>2335.34</v>
      </c>
      <c r="G885" s="47">
        <v>2335.34</v>
      </c>
      <c r="H885" s="47">
        <v>0</v>
      </c>
      <c r="I885" s="47">
        <v>0</v>
      </c>
      <c r="J885" s="55">
        <f t="shared" si="39"/>
        <v>0</v>
      </c>
      <c r="K885" s="52">
        <f t="shared" si="40"/>
        <v>0</v>
      </c>
      <c r="L885" s="48" t="s">
        <v>63</v>
      </c>
      <c r="M885" s="48" t="str">
        <f t="shared" si="41"/>
        <v>LTSTotal Recurring Expenses (including 6.1 and 6.2)</v>
      </c>
    </row>
    <row r="886" spans="1:13">
      <c r="A886" s="45" t="s">
        <v>215</v>
      </c>
      <c r="B886" s="46" t="s">
        <v>384</v>
      </c>
      <c r="C886" s="46" t="s">
        <v>385</v>
      </c>
      <c r="D886" s="47">
        <v>990417.24</v>
      </c>
      <c r="E886" s="47">
        <v>0</v>
      </c>
      <c r="F886" s="47">
        <v>2244201.4300000002</v>
      </c>
      <c r="G886" s="47">
        <v>13509.49</v>
      </c>
      <c r="H886" s="47">
        <v>3221109.18</v>
      </c>
      <c r="I886" s="47">
        <v>0</v>
      </c>
      <c r="J886" s="55">
        <f t="shared" si="39"/>
        <v>2230691.94</v>
      </c>
      <c r="K886" s="52">
        <f t="shared" si="40"/>
        <v>3221109.18</v>
      </c>
      <c r="L886" s="48" t="s">
        <v>63</v>
      </c>
      <c r="M886" s="48" t="str">
        <f t="shared" si="41"/>
        <v>LTSTotal Recurring Expenses (including 6.1 and 6.2)</v>
      </c>
    </row>
    <row r="887" spans="1:13">
      <c r="A887" s="45" t="s">
        <v>215</v>
      </c>
      <c r="B887" s="46" t="s">
        <v>386</v>
      </c>
      <c r="C887" s="46" t="s">
        <v>387</v>
      </c>
      <c r="D887" s="47">
        <v>44337.74</v>
      </c>
      <c r="E887" s="47">
        <v>0</v>
      </c>
      <c r="F887" s="47">
        <v>65801.16</v>
      </c>
      <c r="G887" s="47">
        <v>0</v>
      </c>
      <c r="H887" s="47">
        <v>110138.9</v>
      </c>
      <c r="I887" s="47">
        <v>0</v>
      </c>
      <c r="J887" s="55">
        <f t="shared" si="39"/>
        <v>65801.16</v>
      </c>
      <c r="K887" s="52">
        <f t="shared" si="40"/>
        <v>110138.9</v>
      </c>
      <c r="L887" s="48" t="s">
        <v>63</v>
      </c>
      <c r="M887" s="48" t="str">
        <f t="shared" si="41"/>
        <v>LTSTotal Recurring Expenses (including 6.1 and 6.2)</v>
      </c>
    </row>
    <row r="888" spans="1:13">
      <c r="A888" s="45" t="s">
        <v>215</v>
      </c>
      <c r="B888" s="46" t="s">
        <v>388</v>
      </c>
      <c r="C888" s="46" t="s">
        <v>389</v>
      </c>
      <c r="D888" s="47">
        <v>129100.23</v>
      </c>
      <c r="E888" s="47">
        <v>0</v>
      </c>
      <c r="F888" s="47">
        <v>610669.62</v>
      </c>
      <c r="G888" s="47">
        <v>0</v>
      </c>
      <c r="H888" s="47">
        <v>739769.85</v>
      </c>
      <c r="I888" s="47">
        <v>0</v>
      </c>
      <c r="J888" s="55">
        <f t="shared" si="39"/>
        <v>610669.62</v>
      </c>
      <c r="K888" s="52">
        <f t="shared" si="40"/>
        <v>739769.85</v>
      </c>
      <c r="L888" s="48" t="s">
        <v>63</v>
      </c>
      <c r="M888" s="48" t="str">
        <f t="shared" si="41"/>
        <v>LTSTotal Recurring Expenses (including 6.1 and 6.2)</v>
      </c>
    </row>
    <row r="889" spans="1:13">
      <c r="A889" s="45" t="s">
        <v>215</v>
      </c>
      <c r="B889" s="46" t="s">
        <v>390</v>
      </c>
      <c r="C889" s="46" t="s">
        <v>391</v>
      </c>
      <c r="D889" s="47">
        <v>215137.03</v>
      </c>
      <c r="E889" s="47">
        <v>0</v>
      </c>
      <c r="F889" s="47">
        <v>217974.07</v>
      </c>
      <c r="G889" s="47">
        <v>0</v>
      </c>
      <c r="H889" s="47">
        <v>433111.1</v>
      </c>
      <c r="I889" s="47">
        <v>0</v>
      </c>
      <c r="J889" s="55">
        <f t="shared" si="39"/>
        <v>217974.07</v>
      </c>
      <c r="K889" s="52">
        <f t="shared" si="40"/>
        <v>433111.1</v>
      </c>
      <c r="L889" s="48" t="s">
        <v>63</v>
      </c>
      <c r="M889" s="48" t="str">
        <f t="shared" si="41"/>
        <v>LTSTotal Recurring Expenses (including 6.1 and 6.2)</v>
      </c>
    </row>
    <row r="890" spans="1:13">
      <c r="A890" s="45" t="s">
        <v>215</v>
      </c>
      <c r="B890" s="46" t="s">
        <v>392</v>
      </c>
      <c r="C890" s="46" t="s">
        <v>393</v>
      </c>
      <c r="D890" s="47">
        <v>43209.34</v>
      </c>
      <c r="E890" s="47">
        <v>0</v>
      </c>
      <c r="F890" s="47">
        <v>38842.129999999997</v>
      </c>
      <c r="G890" s="47">
        <v>0</v>
      </c>
      <c r="H890" s="47">
        <v>82051.47</v>
      </c>
      <c r="I890" s="47">
        <v>0</v>
      </c>
      <c r="J890" s="55">
        <f t="shared" si="39"/>
        <v>38842.129999999997</v>
      </c>
      <c r="K890" s="52">
        <f t="shared" si="40"/>
        <v>82051.47</v>
      </c>
      <c r="L890" s="48" t="s">
        <v>63</v>
      </c>
      <c r="M890" s="48" t="str">
        <f t="shared" si="41"/>
        <v>LTSTotal Recurring Expenses (including 6.1 and 6.2)</v>
      </c>
    </row>
    <row r="891" spans="1:13">
      <c r="A891" s="45" t="s">
        <v>215</v>
      </c>
      <c r="B891" s="46" t="s">
        <v>394</v>
      </c>
      <c r="C891" s="46" t="s">
        <v>395</v>
      </c>
      <c r="D891" s="47">
        <v>1756719.09</v>
      </c>
      <c r="E891" s="47">
        <v>0</v>
      </c>
      <c r="F891" s="47">
        <v>179996.75</v>
      </c>
      <c r="G891" s="47">
        <v>0</v>
      </c>
      <c r="H891" s="47">
        <v>1936715.84</v>
      </c>
      <c r="I891" s="47">
        <v>0</v>
      </c>
      <c r="J891" s="55">
        <f t="shared" si="39"/>
        <v>179996.75</v>
      </c>
      <c r="K891" s="52">
        <f t="shared" si="40"/>
        <v>1936715.84</v>
      </c>
      <c r="L891" s="48" t="s">
        <v>63</v>
      </c>
      <c r="M891" s="48" t="str">
        <f t="shared" si="41"/>
        <v>LTSTotal Recurring Expenses (including 6.1 and 6.2)</v>
      </c>
    </row>
    <row r="892" spans="1:13">
      <c r="A892" s="45" t="s">
        <v>215</v>
      </c>
      <c r="B892" s="46" t="s">
        <v>396</v>
      </c>
      <c r="C892" s="46" t="s">
        <v>397</v>
      </c>
      <c r="D892" s="47">
        <v>82797.56</v>
      </c>
      <c r="E892" s="47">
        <v>0</v>
      </c>
      <c r="F892" s="47">
        <v>470910.23</v>
      </c>
      <c r="G892" s="47">
        <v>11342.08</v>
      </c>
      <c r="H892" s="47">
        <v>542365.71</v>
      </c>
      <c r="I892" s="47">
        <v>0</v>
      </c>
      <c r="J892" s="55">
        <f t="shared" si="39"/>
        <v>459568.14999999997</v>
      </c>
      <c r="K892" s="52">
        <f t="shared" si="40"/>
        <v>542365.71</v>
      </c>
      <c r="L892" s="48" t="s">
        <v>63</v>
      </c>
      <c r="M892" s="48" t="str">
        <f t="shared" si="41"/>
        <v>LTSTotal Recurring Expenses (including 6.1 and 6.2)</v>
      </c>
    </row>
    <row r="893" spans="1:13">
      <c r="A893" s="45" t="s">
        <v>215</v>
      </c>
      <c r="B893" s="46" t="s">
        <v>398</v>
      </c>
      <c r="C893" s="46" t="s">
        <v>399</v>
      </c>
      <c r="D893" s="47">
        <v>100000</v>
      </c>
      <c r="E893" s="47">
        <v>0</v>
      </c>
      <c r="F893" s="47">
        <v>0</v>
      </c>
      <c r="G893" s="47">
        <v>0</v>
      </c>
      <c r="H893" s="47">
        <v>100000</v>
      </c>
      <c r="I893" s="47">
        <v>0</v>
      </c>
      <c r="J893" s="55">
        <f t="shared" si="39"/>
        <v>0</v>
      </c>
      <c r="K893" s="52">
        <f t="shared" si="40"/>
        <v>100000</v>
      </c>
      <c r="L893" s="48" t="s">
        <v>62</v>
      </c>
      <c r="M893" s="48" t="str">
        <f t="shared" si="41"/>
        <v>LTSTrustee Fees #</v>
      </c>
    </row>
    <row r="894" spans="1:13">
      <c r="A894" s="45" t="s">
        <v>215</v>
      </c>
      <c r="B894" s="46" t="s">
        <v>400</v>
      </c>
      <c r="C894" s="46" t="s">
        <v>401</v>
      </c>
      <c r="D894" s="47">
        <v>10300</v>
      </c>
      <c r="E894" s="47">
        <v>0</v>
      </c>
      <c r="F894" s="47">
        <v>0</v>
      </c>
      <c r="G894" s="47">
        <v>0</v>
      </c>
      <c r="H894" s="47">
        <v>10300</v>
      </c>
      <c r="I894" s="47">
        <v>0</v>
      </c>
      <c r="J894" s="55">
        <f t="shared" si="39"/>
        <v>0</v>
      </c>
      <c r="K894" s="52">
        <f t="shared" si="40"/>
        <v>10300</v>
      </c>
      <c r="L894" s="48" t="s">
        <v>63</v>
      </c>
      <c r="M894" s="48" t="str">
        <f t="shared" si="41"/>
        <v>LTSTotal Recurring Expenses (including 6.1 and 6.2)</v>
      </c>
    </row>
    <row r="895" spans="1:13">
      <c r="A895" s="45" t="s">
        <v>215</v>
      </c>
      <c r="B895" s="46" t="s">
        <v>402</v>
      </c>
      <c r="C895" s="46" t="s">
        <v>403</v>
      </c>
      <c r="D895" s="47">
        <v>34575.160000000003</v>
      </c>
      <c r="E895" s="47">
        <v>0</v>
      </c>
      <c r="F895" s="47">
        <v>2794.1</v>
      </c>
      <c r="G895" s="47">
        <v>0</v>
      </c>
      <c r="H895" s="47">
        <v>37369.26</v>
      </c>
      <c r="I895" s="47">
        <v>0</v>
      </c>
      <c r="J895" s="55">
        <f t="shared" si="39"/>
        <v>2794.1</v>
      </c>
      <c r="K895" s="52">
        <f t="shared" si="40"/>
        <v>37369.26</v>
      </c>
      <c r="L895" s="48" t="s">
        <v>63</v>
      </c>
      <c r="M895" s="48" t="str">
        <f t="shared" si="41"/>
        <v>LTSTotal Recurring Expenses (including 6.1 and 6.2)</v>
      </c>
    </row>
    <row r="896" spans="1:13">
      <c r="A896" s="45" t="s">
        <v>215</v>
      </c>
      <c r="B896" s="46" t="s">
        <v>404</v>
      </c>
      <c r="C896" s="46" t="s">
        <v>405</v>
      </c>
      <c r="D896" s="47">
        <v>42322.58</v>
      </c>
      <c r="E896" s="47">
        <v>0</v>
      </c>
      <c r="F896" s="47">
        <v>0</v>
      </c>
      <c r="G896" s="47">
        <v>0</v>
      </c>
      <c r="H896" s="47">
        <v>42322.58</v>
      </c>
      <c r="I896" s="47">
        <v>0</v>
      </c>
      <c r="J896" s="55">
        <f t="shared" si="39"/>
        <v>0</v>
      </c>
      <c r="K896" s="52">
        <f t="shared" si="40"/>
        <v>42322.58</v>
      </c>
      <c r="L896" s="48" t="s">
        <v>63</v>
      </c>
      <c r="M896" s="48" t="str">
        <f t="shared" si="41"/>
        <v>LTSTotal Recurring Expenses (including 6.1 and 6.2)</v>
      </c>
    </row>
    <row r="897" spans="1:13">
      <c r="A897" s="45" t="s">
        <v>215</v>
      </c>
      <c r="B897" s="46" t="s">
        <v>406</v>
      </c>
      <c r="C897" s="46" t="s">
        <v>407</v>
      </c>
      <c r="D897" s="47">
        <v>1416.73</v>
      </c>
      <c r="E897" s="47">
        <v>0</v>
      </c>
      <c r="F897" s="47">
        <v>6717.46</v>
      </c>
      <c r="G897" s="47">
        <v>137.54</v>
      </c>
      <c r="H897" s="47">
        <v>7996.65</v>
      </c>
      <c r="I897" s="47">
        <v>0</v>
      </c>
      <c r="J897" s="55">
        <f t="shared" si="39"/>
        <v>6579.92</v>
      </c>
      <c r="K897" s="52">
        <f t="shared" si="40"/>
        <v>7996.65</v>
      </c>
      <c r="L897" s="48" t="s">
        <v>63</v>
      </c>
      <c r="M897" s="48" t="str">
        <f t="shared" si="41"/>
        <v>LTSTotal Recurring Expenses (including 6.1 and 6.2)</v>
      </c>
    </row>
    <row r="898" spans="1:13">
      <c r="A898" s="45" t="s">
        <v>215</v>
      </c>
      <c r="B898" s="46" t="s">
        <v>694</v>
      </c>
      <c r="C898" s="46" t="s">
        <v>695</v>
      </c>
      <c r="D898" s="47">
        <v>0</v>
      </c>
      <c r="E898" s="47">
        <v>0</v>
      </c>
      <c r="F898" s="47">
        <v>3142.43</v>
      </c>
      <c r="G898" s="47">
        <v>0</v>
      </c>
      <c r="H898" s="47">
        <v>3142.43</v>
      </c>
      <c r="I898" s="47">
        <v>0</v>
      </c>
      <c r="J898" s="55">
        <f t="shared" si="39"/>
        <v>3142.43</v>
      </c>
      <c r="K898" s="52">
        <f t="shared" si="40"/>
        <v>3142.43</v>
      </c>
      <c r="L898" s="48" t="s">
        <v>63</v>
      </c>
      <c r="M898" s="48" t="str">
        <f t="shared" si="41"/>
        <v>LTSTotal Recurring Expenses (including 6.1 and 6.2)</v>
      </c>
    </row>
    <row r="899" spans="1:13">
      <c r="A899" s="45" t="s">
        <v>215</v>
      </c>
      <c r="B899" s="46" t="s">
        <v>408</v>
      </c>
      <c r="C899" s="46" t="s">
        <v>409</v>
      </c>
      <c r="D899" s="47">
        <v>10967.53</v>
      </c>
      <c r="E899" s="47">
        <v>0</v>
      </c>
      <c r="F899" s="47">
        <v>0</v>
      </c>
      <c r="G899" s="47">
        <v>0</v>
      </c>
      <c r="H899" s="47">
        <v>10967.53</v>
      </c>
      <c r="I899" s="47">
        <v>0</v>
      </c>
      <c r="J899" s="55">
        <f t="shared" ref="J899:J962" si="42">+F899-G899</f>
        <v>0</v>
      </c>
      <c r="K899" s="52">
        <f t="shared" ref="K899:K962" si="43">H899-I899</f>
        <v>10967.53</v>
      </c>
      <c r="L899" s="48" t="s">
        <v>63</v>
      </c>
      <c r="M899" s="48" t="str">
        <f t="shared" ref="M899:M962" si="44">A899&amp;L899</f>
        <v>LTSTotal Recurring Expenses (including 6.1 and 6.2)</v>
      </c>
    </row>
    <row r="900" spans="1:13">
      <c r="A900" s="45" t="s">
        <v>215</v>
      </c>
      <c r="B900" s="46" t="s">
        <v>410</v>
      </c>
      <c r="C900" s="46" t="s">
        <v>411</v>
      </c>
      <c r="D900" s="47">
        <v>4355.16</v>
      </c>
      <c r="E900" s="47">
        <v>0</v>
      </c>
      <c r="F900" s="47">
        <v>9802.0499999999993</v>
      </c>
      <c r="G900" s="47">
        <v>0</v>
      </c>
      <c r="H900" s="47">
        <v>14157.21</v>
      </c>
      <c r="I900" s="47">
        <v>0</v>
      </c>
      <c r="J900" s="55">
        <f t="shared" si="42"/>
        <v>9802.0499999999993</v>
      </c>
      <c r="K900" s="52">
        <f t="shared" si="43"/>
        <v>14157.21</v>
      </c>
      <c r="L900" s="48" t="s">
        <v>63</v>
      </c>
      <c r="M900" s="48" t="str">
        <f t="shared" si="44"/>
        <v>LTSTotal Recurring Expenses (including 6.1 and 6.2)</v>
      </c>
    </row>
    <row r="901" spans="1:13">
      <c r="A901" s="45" t="s">
        <v>215</v>
      </c>
      <c r="B901" s="46" t="s">
        <v>696</v>
      </c>
      <c r="C901" s="46" t="s">
        <v>697</v>
      </c>
      <c r="D901" s="47">
        <v>0</v>
      </c>
      <c r="E901" s="47">
        <v>0</v>
      </c>
      <c r="F901" s="47">
        <v>73181.81</v>
      </c>
      <c r="G901" s="47">
        <v>0</v>
      </c>
      <c r="H901" s="47">
        <v>73181.81</v>
      </c>
      <c r="I901" s="47">
        <v>0</v>
      </c>
      <c r="J901" s="55">
        <f t="shared" si="42"/>
        <v>73181.81</v>
      </c>
      <c r="K901" s="52">
        <f t="shared" si="43"/>
        <v>73181.81</v>
      </c>
      <c r="L901" s="48" t="s">
        <v>63</v>
      </c>
      <c r="M901" s="48" t="str">
        <f t="shared" si="44"/>
        <v>LTSTotal Recurring Expenses (including 6.1 and 6.2)</v>
      </c>
    </row>
    <row r="902" spans="1:13">
      <c r="A902" s="45" t="s">
        <v>670</v>
      </c>
      <c r="B902" s="46" t="s">
        <v>429</v>
      </c>
      <c r="C902" s="46" t="s">
        <v>430</v>
      </c>
      <c r="D902" s="47">
        <v>0</v>
      </c>
      <c r="E902" s="47">
        <v>0</v>
      </c>
      <c r="F902" s="47">
        <v>13757529.6</v>
      </c>
      <c r="G902" s="47">
        <v>0</v>
      </c>
      <c r="H902" s="47">
        <v>13757529.6</v>
      </c>
      <c r="I902" s="47">
        <v>0</v>
      </c>
      <c r="J902" s="55">
        <f t="shared" si="42"/>
        <v>13757529.6</v>
      </c>
      <c r="K902" s="52">
        <f t="shared" si="43"/>
        <v>13757529.6</v>
      </c>
      <c r="L902" s="48" t="s">
        <v>18</v>
      </c>
      <c r="M902" s="48" t="str">
        <f t="shared" si="44"/>
        <v>TDITotal Net Assets at the end of the period</v>
      </c>
    </row>
    <row r="903" spans="1:13">
      <c r="A903" s="45" t="s">
        <v>670</v>
      </c>
      <c r="B903" s="46" t="s">
        <v>625</v>
      </c>
      <c r="C903" s="46" t="s">
        <v>626</v>
      </c>
      <c r="D903" s="47">
        <v>0</v>
      </c>
      <c r="E903" s="47">
        <v>0</v>
      </c>
      <c r="F903" s="47">
        <v>984100.12</v>
      </c>
      <c r="G903" s="47">
        <v>0</v>
      </c>
      <c r="H903" s="47">
        <v>984100.12</v>
      </c>
      <c r="I903" s="47">
        <v>0</v>
      </c>
      <c r="J903" s="55">
        <f t="shared" si="42"/>
        <v>984100.12</v>
      </c>
      <c r="K903" s="52">
        <f t="shared" si="43"/>
        <v>984100.12</v>
      </c>
      <c r="L903" s="48" t="s">
        <v>18</v>
      </c>
      <c r="M903" s="48" t="str">
        <f t="shared" si="44"/>
        <v>TDITotal Net Assets at the end of the period</v>
      </c>
    </row>
    <row r="904" spans="1:13">
      <c r="A904" s="45" t="s">
        <v>670</v>
      </c>
      <c r="B904" s="46" t="s">
        <v>433</v>
      </c>
      <c r="C904" s="46" t="s">
        <v>434</v>
      </c>
      <c r="D904" s="47">
        <v>0</v>
      </c>
      <c r="E904" s="47">
        <v>0</v>
      </c>
      <c r="F904" s="47">
        <v>8.6199999999999992</v>
      </c>
      <c r="G904" s="47">
        <v>8.5500000000000007</v>
      </c>
      <c r="H904" s="47">
        <v>7.0000000000000007E-2</v>
      </c>
      <c r="I904" s="47">
        <v>0</v>
      </c>
      <c r="J904" s="55">
        <f t="shared" si="42"/>
        <v>6.9999999999998508E-2</v>
      </c>
      <c r="K904" s="52">
        <f t="shared" si="43"/>
        <v>7.0000000000000007E-2</v>
      </c>
      <c r="L904" s="48" t="s">
        <v>18</v>
      </c>
      <c r="M904" s="48" t="str">
        <f t="shared" si="44"/>
        <v>TDITotal Net Assets at the end of the period</v>
      </c>
    </row>
    <row r="905" spans="1:13">
      <c r="A905" s="45" t="s">
        <v>670</v>
      </c>
      <c r="B905" s="46" t="s">
        <v>629</v>
      </c>
      <c r="C905" s="46" t="s">
        <v>630</v>
      </c>
      <c r="D905" s="47">
        <v>0</v>
      </c>
      <c r="E905" s="47">
        <v>0</v>
      </c>
      <c r="F905" s="47">
        <v>62764.3</v>
      </c>
      <c r="G905" s="47">
        <v>63241.9</v>
      </c>
      <c r="H905" s="47">
        <v>0</v>
      </c>
      <c r="I905" s="47">
        <v>477.6</v>
      </c>
      <c r="J905" s="55">
        <f t="shared" si="42"/>
        <v>-477.59999999999854</v>
      </c>
      <c r="K905" s="52">
        <f t="shared" si="43"/>
        <v>-477.6</v>
      </c>
      <c r="L905" s="48" t="s">
        <v>18</v>
      </c>
      <c r="M905" s="48" t="str">
        <f t="shared" si="44"/>
        <v>TDITotal Net Assets at the end of the period</v>
      </c>
    </row>
    <row r="906" spans="1:13">
      <c r="A906" s="45" t="s">
        <v>670</v>
      </c>
      <c r="B906" s="46" t="s">
        <v>437</v>
      </c>
      <c r="C906" s="46" t="s">
        <v>438</v>
      </c>
      <c r="D906" s="47">
        <v>0</v>
      </c>
      <c r="E906" s="47">
        <v>0</v>
      </c>
      <c r="F906" s="47">
        <v>62999905.219999999</v>
      </c>
      <c r="G906" s="47">
        <v>62999905.219999999</v>
      </c>
      <c r="H906" s="47">
        <v>0</v>
      </c>
      <c r="I906" s="47">
        <v>0</v>
      </c>
      <c r="J906" s="55">
        <f t="shared" si="42"/>
        <v>0</v>
      </c>
      <c r="K906" s="52">
        <f t="shared" si="43"/>
        <v>0</v>
      </c>
      <c r="L906" s="48" t="s">
        <v>18</v>
      </c>
      <c r="M906" s="48" t="str">
        <f t="shared" si="44"/>
        <v>TDITotal Net Assets at the end of the period</v>
      </c>
    </row>
    <row r="907" spans="1:13">
      <c r="A907" s="45" t="s">
        <v>670</v>
      </c>
      <c r="B907" s="46" t="s">
        <v>288</v>
      </c>
      <c r="C907" s="46" t="s">
        <v>289</v>
      </c>
      <c r="D907" s="47">
        <v>0</v>
      </c>
      <c r="E907" s="47">
        <v>0</v>
      </c>
      <c r="F907" s="47">
        <v>293129.06</v>
      </c>
      <c r="G907" s="47">
        <v>293129.06</v>
      </c>
      <c r="H907" s="47">
        <v>0</v>
      </c>
      <c r="I907" s="47">
        <v>0</v>
      </c>
      <c r="J907" s="55">
        <f t="shared" si="42"/>
        <v>0</v>
      </c>
      <c r="K907" s="52">
        <f t="shared" si="43"/>
        <v>0</v>
      </c>
      <c r="L907" s="48" t="s">
        <v>18</v>
      </c>
      <c r="M907" s="48" t="str">
        <f t="shared" si="44"/>
        <v>TDITotal Net Assets at the end of the period</v>
      </c>
    </row>
    <row r="908" spans="1:13">
      <c r="A908" s="45" t="s">
        <v>670</v>
      </c>
      <c r="B908" s="46" t="s">
        <v>292</v>
      </c>
      <c r="C908" s="46" t="s">
        <v>293</v>
      </c>
      <c r="D908" s="47">
        <v>0</v>
      </c>
      <c r="E908" s="47">
        <v>0</v>
      </c>
      <c r="F908" s="47">
        <v>80289090.599999994</v>
      </c>
      <c r="G908" s="47">
        <v>79786209.189999998</v>
      </c>
      <c r="H908" s="47">
        <v>502881.41</v>
      </c>
      <c r="I908" s="47">
        <v>0</v>
      </c>
      <c r="J908" s="55">
        <f t="shared" si="42"/>
        <v>502881.40999999642</v>
      </c>
      <c r="K908" s="52">
        <f t="shared" si="43"/>
        <v>502881.41</v>
      </c>
      <c r="L908" s="48" t="s">
        <v>18</v>
      </c>
      <c r="M908" s="48" t="str">
        <f t="shared" si="44"/>
        <v>TDITotal Net Assets at the end of the period</v>
      </c>
    </row>
    <row r="909" spans="1:13">
      <c r="A909" s="45" t="s">
        <v>670</v>
      </c>
      <c r="B909" s="46" t="s">
        <v>300</v>
      </c>
      <c r="C909" s="46" t="s">
        <v>301</v>
      </c>
      <c r="D909" s="47">
        <v>0</v>
      </c>
      <c r="E909" s="47">
        <v>0</v>
      </c>
      <c r="F909" s="47">
        <v>3630000</v>
      </c>
      <c r="G909" s="47">
        <v>3630000</v>
      </c>
      <c r="H909" s="47">
        <v>0</v>
      </c>
      <c r="I909" s="47">
        <v>0</v>
      </c>
      <c r="J909" s="55">
        <f t="shared" si="42"/>
        <v>0</v>
      </c>
      <c r="K909" s="52">
        <f t="shared" si="43"/>
        <v>0</v>
      </c>
      <c r="L909" s="48" t="s">
        <v>18</v>
      </c>
      <c r="M909" s="48" t="str">
        <f t="shared" si="44"/>
        <v>TDITotal Net Assets at the end of the period</v>
      </c>
    </row>
    <row r="910" spans="1:13">
      <c r="A910" s="45" t="s">
        <v>670</v>
      </c>
      <c r="B910" s="46" t="s">
        <v>684</v>
      </c>
      <c r="C910" s="46" t="s">
        <v>685</v>
      </c>
      <c r="D910" s="47">
        <v>0</v>
      </c>
      <c r="E910" s="47">
        <v>0</v>
      </c>
      <c r="F910" s="47">
        <v>6011.21</v>
      </c>
      <c r="G910" s="47">
        <v>6011.21</v>
      </c>
      <c r="H910" s="47">
        <v>0</v>
      </c>
      <c r="I910" s="47">
        <v>0</v>
      </c>
      <c r="J910" s="55">
        <f t="shared" si="42"/>
        <v>0</v>
      </c>
      <c r="K910" s="52">
        <f t="shared" si="43"/>
        <v>0</v>
      </c>
      <c r="L910" s="48" t="s">
        <v>18</v>
      </c>
      <c r="M910" s="48" t="str">
        <f t="shared" si="44"/>
        <v>TDITotal Net Assets at the end of the period</v>
      </c>
    </row>
    <row r="911" spans="1:13">
      <c r="A911" s="45" t="s">
        <v>670</v>
      </c>
      <c r="B911" s="46" t="s">
        <v>160</v>
      </c>
      <c r="C911" s="46" t="s">
        <v>308</v>
      </c>
      <c r="D911" s="47">
        <v>0</v>
      </c>
      <c r="E911" s="47">
        <v>0</v>
      </c>
      <c r="F911" s="47">
        <v>3750000</v>
      </c>
      <c r="G911" s="47">
        <v>3630000</v>
      </c>
      <c r="H911" s="47">
        <v>120000</v>
      </c>
      <c r="I911" s="47">
        <v>0</v>
      </c>
      <c r="J911" s="55">
        <f t="shared" si="42"/>
        <v>120000</v>
      </c>
      <c r="K911" s="52">
        <f t="shared" si="43"/>
        <v>120000</v>
      </c>
      <c r="L911" s="48" t="s">
        <v>18</v>
      </c>
      <c r="M911" s="48" t="str">
        <f t="shared" si="44"/>
        <v>TDITotal Net Assets at the end of the period</v>
      </c>
    </row>
    <row r="912" spans="1:13">
      <c r="A912" s="45" t="s">
        <v>670</v>
      </c>
      <c r="B912" s="46" t="s">
        <v>526</v>
      </c>
      <c r="C912" s="46" t="s">
        <v>527</v>
      </c>
      <c r="D912" s="47">
        <v>0</v>
      </c>
      <c r="E912" s="47">
        <v>0</v>
      </c>
      <c r="F912" s="47">
        <v>1010244.06</v>
      </c>
      <c r="G912" s="47">
        <v>979739.73</v>
      </c>
      <c r="H912" s="47">
        <v>30504.33</v>
      </c>
      <c r="I912" s="47">
        <v>0</v>
      </c>
      <c r="J912" s="55">
        <f t="shared" si="42"/>
        <v>30504.330000000075</v>
      </c>
      <c r="K912" s="52">
        <f t="shared" si="43"/>
        <v>30504.33</v>
      </c>
      <c r="L912" s="48" t="s">
        <v>18</v>
      </c>
      <c r="M912" s="48" t="str">
        <f t="shared" si="44"/>
        <v>TDITotal Net Assets at the end of the period</v>
      </c>
    </row>
    <row r="913" spans="1:13">
      <c r="A913" s="45" t="s">
        <v>670</v>
      </c>
      <c r="B913" s="46" t="s">
        <v>439</v>
      </c>
      <c r="C913" s="46" t="s">
        <v>440</v>
      </c>
      <c r="D913" s="47">
        <v>0</v>
      </c>
      <c r="E913" s="47">
        <v>0</v>
      </c>
      <c r="F913" s="47">
        <v>16745.72</v>
      </c>
      <c r="G913" s="47">
        <v>16745.72</v>
      </c>
      <c r="H913" s="47">
        <v>0</v>
      </c>
      <c r="I913" s="47">
        <v>0</v>
      </c>
      <c r="J913" s="55">
        <f t="shared" si="42"/>
        <v>0</v>
      </c>
      <c r="K913" s="52">
        <f t="shared" si="43"/>
        <v>0</v>
      </c>
      <c r="L913" s="48" t="s">
        <v>18</v>
      </c>
      <c r="M913" s="48" t="str">
        <f t="shared" si="44"/>
        <v>TDITotal Net Assets at the end of the period</v>
      </c>
    </row>
    <row r="914" spans="1:13">
      <c r="A914" s="45" t="s">
        <v>670</v>
      </c>
      <c r="B914" s="46" t="s">
        <v>441</v>
      </c>
      <c r="C914" s="46" t="s">
        <v>442</v>
      </c>
      <c r="D914" s="47">
        <v>0</v>
      </c>
      <c r="E914" s="47">
        <v>0</v>
      </c>
      <c r="F914" s="47">
        <v>175186.9</v>
      </c>
      <c r="G914" s="47">
        <v>0</v>
      </c>
      <c r="H914" s="47">
        <v>175186.9</v>
      </c>
      <c r="I914" s="47">
        <v>0</v>
      </c>
      <c r="J914" s="55">
        <f t="shared" si="42"/>
        <v>175186.9</v>
      </c>
      <c r="K914" s="52">
        <f t="shared" si="43"/>
        <v>175186.9</v>
      </c>
      <c r="L914" s="48" t="s">
        <v>18</v>
      </c>
      <c r="M914" s="48" t="str">
        <f t="shared" si="44"/>
        <v>TDITotal Net Assets at the end of the period</v>
      </c>
    </row>
    <row r="915" spans="1:13">
      <c r="A915" s="45" t="s">
        <v>670</v>
      </c>
      <c r="B915" s="46" t="s">
        <v>167</v>
      </c>
      <c r="C915" s="46" t="s">
        <v>424</v>
      </c>
      <c r="D915" s="47">
        <v>0</v>
      </c>
      <c r="E915" s="47">
        <v>0</v>
      </c>
      <c r="F915" s="47">
        <v>14764084.300000001</v>
      </c>
      <c r="G915" s="47">
        <v>14764084.300000001</v>
      </c>
      <c r="H915" s="47">
        <v>0</v>
      </c>
      <c r="I915" s="47">
        <v>0</v>
      </c>
      <c r="J915" s="55">
        <f t="shared" si="42"/>
        <v>0</v>
      </c>
      <c r="K915" s="52">
        <f t="shared" si="43"/>
        <v>0</v>
      </c>
      <c r="L915" s="48" t="s">
        <v>18</v>
      </c>
      <c r="M915" s="48" t="str">
        <f t="shared" si="44"/>
        <v>TDITotal Net Assets at the end of the period</v>
      </c>
    </row>
    <row r="916" spans="1:13">
      <c r="A916" s="45" t="s">
        <v>670</v>
      </c>
      <c r="B916" s="46" t="s">
        <v>168</v>
      </c>
      <c r="C916" s="46" t="s">
        <v>317</v>
      </c>
      <c r="D916" s="47">
        <v>0</v>
      </c>
      <c r="E916" s="47">
        <v>0</v>
      </c>
      <c r="F916" s="47">
        <v>295937.90999999997</v>
      </c>
      <c r="G916" s="47">
        <v>295937.90999999997</v>
      </c>
      <c r="H916" s="47">
        <v>0</v>
      </c>
      <c r="I916" s="47">
        <v>0</v>
      </c>
      <c r="J916" s="55">
        <f t="shared" si="42"/>
        <v>0</v>
      </c>
      <c r="K916" s="52">
        <f t="shared" si="43"/>
        <v>0</v>
      </c>
      <c r="L916" s="48" t="s">
        <v>18</v>
      </c>
      <c r="M916" s="48" t="str">
        <f t="shared" si="44"/>
        <v>TDITotal Net Assets at the end of the period</v>
      </c>
    </row>
    <row r="917" spans="1:13">
      <c r="A917" s="45" t="s">
        <v>670</v>
      </c>
      <c r="B917" s="46" t="s">
        <v>324</v>
      </c>
      <c r="C917" s="46" t="s">
        <v>325</v>
      </c>
      <c r="D917" s="47">
        <v>0</v>
      </c>
      <c r="E917" s="47">
        <v>0</v>
      </c>
      <c r="F917" s="47">
        <v>2808.85</v>
      </c>
      <c r="G917" s="47">
        <v>2808.85</v>
      </c>
      <c r="H917" s="47">
        <v>0</v>
      </c>
      <c r="I917" s="47">
        <v>0</v>
      </c>
      <c r="J917" s="55">
        <f t="shared" si="42"/>
        <v>0</v>
      </c>
      <c r="K917" s="52">
        <f t="shared" si="43"/>
        <v>0</v>
      </c>
      <c r="L917" s="48" t="s">
        <v>18</v>
      </c>
      <c r="M917" s="48" t="str">
        <f t="shared" si="44"/>
        <v>TDITotal Net Assets at the end of the period</v>
      </c>
    </row>
    <row r="918" spans="1:13">
      <c r="A918" s="45" t="s">
        <v>670</v>
      </c>
      <c r="B918" s="46" t="s">
        <v>332</v>
      </c>
      <c r="C918" s="46" t="s">
        <v>333</v>
      </c>
      <c r="D918" s="47">
        <v>0</v>
      </c>
      <c r="E918" s="47">
        <v>0</v>
      </c>
      <c r="F918" s="47">
        <v>106</v>
      </c>
      <c r="G918" s="47">
        <v>386</v>
      </c>
      <c r="H918" s="47">
        <v>0</v>
      </c>
      <c r="I918" s="47">
        <v>280</v>
      </c>
      <c r="J918" s="55">
        <f t="shared" si="42"/>
        <v>-280</v>
      </c>
      <c r="K918" s="52">
        <f t="shared" si="43"/>
        <v>-280</v>
      </c>
      <c r="L918" s="48" t="s">
        <v>18</v>
      </c>
      <c r="M918" s="48" t="str">
        <f t="shared" si="44"/>
        <v>TDITotal Net Assets at the end of the period</v>
      </c>
    </row>
    <row r="919" spans="1:13">
      <c r="A919" s="45" t="s">
        <v>670</v>
      </c>
      <c r="B919" s="46" t="s">
        <v>169</v>
      </c>
      <c r="C919" s="46" t="s">
        <v>336</v>
      </c>
      <c r="D919" s="47">
        <v>0</v>
      </c>
      <c r="E919" s="47">
        <v>0</v>
      </c>
      <c r="F919" s="47">
        <v>1274.98</v>
      </c>
      <c r="G919" s="47">
        <v>3232.54</v>
      </c>
      <c r="H919" s="47">
        <v>0</v>
      </c>
      <c r="I919" s="47">
        <v>1957.56</v>
      </c>
      <c r="J919" s="55">
        <f t="shared" si="42"/>
        <v>-1957.56</v>
      </c>
      <c r="K919" s="52">
        <f t="shared" si="43"/>
        <v>-1957.56</v>
      </c>
      <c r="L919" s="48" t="s">
        <v>18</v>
      </c>
      <c r="M919" s="48" t="str">
        <f t="shared" si="44"/>
        <v>TDITotal Net Assets at the end of the period</v>
      </c>
    </row>
    <row r="920" spans="1:13">
      <c r="A920" s="45" t="s">
        <v>670</v>
      </c>
      <c r="B920" s="46" t="s">
        <v>172</v>
      </c>
      <c r="C920" s="46" t="s">
        <v>339</v>
      </c>
      <c r="D920" s="47">
        <v>0</v>
      </c>
      <c r="E920" s="47">
        <v>0</v>
      </c>
      <c r="F920" s="47">
        <v>6611.98</v>
      </c>
      <c r="G920" s="47">
        <v>11716.1</v>
      </c>
      <c r="H920" s="47">
        <v>0</v>
      </c>
      <c r="I920" s="47">
        <v>5104.12</v>
      </c>
      <c r="J920" s="55">
        <f t="shared" si="42"/>
        <v>-5104.1200000000008</v>
      </c>
      <c r="K920" s="52">
        <f t="shared" si="43"/>
        <v>-5104.12</v>
      </c>
      <c r="L920" s="48" t="s">
        <v>18</v>
      </c>
      <c r="M920" s="48" t="str">
        <f t="shared" si="44"/>
        <v>TDITotal Net Assets at the end of the period</v>
      </c>
    </row>
    <row r="921" spans="1:13">
      <c r="A921" s="45" t="s">
        <v>670</v>
      </c>
      <c r="B921" s="46" t="s">
        <v>174</v>
      </c>
      <c r="C921" s="46" t="s">
        <v>341</v>
      </c>
      <c r="D921" s="47">
        <v>0</v>
      </c>
      <c r="E921" s="47">
        <v>0</v>
      </c>
      <c r="F921" s="47">
        <v>0</v>
      </c>
      <c r="G921" s="47">
        <v>320.75</v>
      </c>
      <c r="H921" s="47">
        <v>0</v>
      </c>
      <c r="I921" s="47">
        <v>320.75</v>
      </c>
      <c r="J921" s="55">
        <f t="shared" si="42"/>
        <v>-320.75</v>
      </c>
      <c r="K921" s="52">
        <f t="shared" si="43"/>
        <v>-320.75</v>
      </c>
      <c r="L921" s="48" t="s">
        <v>18</v>
      </c>
      <c r="M921" s="48" t="str">
        <f t="shared" si="44"/>
        <v>TDITotal Net Assets at the end of the period</v>
      </c>
    </row>
    <row r="922" spans="1:13">
      <c r="A922" s="45" t="s">
        <v>670</v>
      </c>
      <c r="B922" s="46" t="s">
        <v>183</v>
      </c>
      <c r="C922" s="46" t="s">
        <v>342</v>
      </c>
      <c r="D922" s="47">
        <v>0</v>
      </c>
      <c r="E922" s="47">
        <v>0</v>
      </c>
      <c r="F922" s="47">
        <v>13642323.92</v>
      </c>
      <c r="G922" s="47">
        <v>13642323.92</v>
      </c>
      <c r="H922" s="47">
        <v>0</v>
      </c>
      <c r="I922" s="47">
        <v>0</v>
      </c>
      <c r="J922" s="55">
        <f t="shared" si="42"/>
        <v>0</v>
      </c>
      <c r="K922" s="52">
        <f t="shared" si="43"/>
        <v>0</v>
      </c>
      <c r="L922" s="48" t="s">
        <v>18</v>
      </c>
      <c r="M922" s="48" t="str">
        <f t="shared" si="44"/>
        <v>TDITotal Net Assets at the end of the period</v>
      </c>
    </row>
    <row r="923" spans="1:13">
      <c r="A923" s="45" t="s">
        <v>670</v>
      </c>
      <c r="B923" s="46" t="s">
        <v>344</v>
      </c>
      <c r="C923" s="46" t="s">
        <v>345</v>
      </c>
      <c r="D923" s="47">
        <v>0</v>
      </c>
      <c r="E923" s="47">
        <v>0</v>
      </c>
      <c r="F923" s="47">
        <v>60908.63</v>
      </c>
      <c r="G923" s="47">
        <v>620632.44999999995</v>
      </c>
      <c r="H923" s="47">
        <v>0</v>
      </c>
      <c r="I923" s="47">
        <v>559723.81999999995</v>
      </c>
      <c r="J923" s="55">
        <f t="shared" si="42"/>
        <v>-559723.81999999995</v>
      </c>
      <c r="K923" s="52">
        <f t="shared" si="43"/>
        <v>-559723.81999999995</v>
      </c>
      <c r="L923" s="48" t="s">
        <v>15</v>
      </c>
      <c r="M923" s="48" t="str">
        <f t="shared" si="44"/>
        <v>TDIUnit Capital at the end of the period</v>
      </c>
    </row>
    <row r="924" spans="1:13">
      <c r="A924" s="45" t="s">
        <v>670</v>
      </c>
      <c r="B924" s="46" t="s">
        <v>346</v>
      </c>
      <c r="C924" s="46" t="s">
        <v>347</v>
      </c>
      <c r="D924" s="47">
        <v>0</v>
      </c>
      <c r="E924" s="47">
        <v>0</v>
      </c>
      <c r="F924" s="47">
        <v>236549.21</v>
      </c>
      <c r="G924" s="47">
        <v>15051476.060000001</v>
      </c>
      <c r="H924" s="47">
        <v>0</v>
      </c>
      <c r="I924" s="47">
        <v>14814926.85</v>
      </c>
      <c r="J924" s="55">
        <f t="shared" si="42"/>
        <v>-14814926.85</v>
      </c>
      <c r="K924" s="52">
        <f t="shared" si="43"/>
        <v>-14814926.85</v>
      </c>
      <c r="L924" s="48" t="s">
        <v>15</v>
      </c>
      <c r="M924" s="48" t="str">
        <f t="shared" si="44"/>
        <v>TDIUnit Capital at the end of the period</v>
      </c>
    </row>
    <row r="925" spans="1:13">
      <c r="A925" s="45" t="s">
        <v>670</v>
      </c>
      <c r="B925" s="46" t="s">
        <v>348</v>
      </c>
      <c r="C925" s="46" t="s">
        <v>349</v>
      </c>
      <c r="D925" s="47">
        <v>0</v>
      </c>
      <c r="E925" s="47">
        <v>0</v>
      </c>
      <c r="F925" s="47">
        <v>446.99</v>
      </c>
      <c r="G925" s="47">
        <v>1414.72</v>
      </c>
      <c r="H925" s="47">
        <v>0</v>
      </c>
      <c r="I925" s="47">
        <v>967.73</v>
      </c>
      <c r="J925" s="55">
        <f t="shared" si="42"/>
        <v>-967.73</v>
      </c>
      <c r="K925" s="52">
        <f t="shared" si="43"/>
        <v>-967.73</v>
      </c>
      <c r="L925" s="48" t="s">
        <v>141</v>
      </c>
      <c r="M925" s="48" t="str">
        <f t="shared" si="44"/>
        <v>TDIDummy</v>
      </c>
    </row>
    <row r="926" spans="1:13">
      <c r="A926" s="45" t="s">
        <v>670</v>
      </c>
      <c r="B926" s="46" t="s">
        <v>350</v>
      </c>
      <c r="C926" s="46" t="s">
        <v>351</v>
      </c>
      <c r="D926" s="47">
        <v>0</v>
      </c>
      <c r="E926" s="47">
        <v>0</v>
      </c>
      <c r="F926" s="47">
        <v>1444</v>
      </c>
      <c r="G926" s="47">
        <v>105.21</v>
      </c>
      <c r="H926" s="47">
        <v>1338.79</v>
      </c>
      <c r="I926" s="47">
        <v>0</v>
      </c>
      <c r="J926" s="55">
        <f t="shared" si="42"/>
        <v>1338.79</v>
      </c>
      <c r="K926" s="52">
        <f t="shared" si="43"/>
        <v>1338.79</v>
      </c>
      <c r="L926" s="48" t="s">
        <v>141</v>
      </c>
      <c r="M926" s="48" t="str">
        <f t="shared" si="44"/>
        <v>TDIDummy</v>
      </c>
    </row>
    <row r="927" spans="1:13">
      <c r="A927" s="45" t="s">
        <v>670</v>
      </c>
      <c r="B927" s="46" t="s">
        <v>445</v>
      </c>
      <c r="C927" s="46" t="s">
        <v>446</v>
      </c>
      <c r="D927" s="47">
        <v>0</v>
      </c>
      <c r="E927" s="47">
        <v>0</v>
      </c>
      <c r="F927" s="47">
        <v>8.5500000000000007</v>
      </c>
      <c r="G927" s="47">
        <v>8.6199999999999992</v>
      </c>
      <c r="H927" s="47">
        <v>0</v>
      </c>
      <c r="I927" s="47">
        <v>7.0000000000000007E-2</v>
      </c>
      <c r="J927" s="55">
        <f t="shared" si="42"/>
        <v>-6.9999999999998508E-2</v>
      </c>
      <c r="K927" s="52">
        <f t="shared" si="43"/>
        <v>-7.0000000000000007E-2</v>
      </c>
      <c r="L927" s="48" t="s">
        <v>141</v>
      </c>
      <c r="M927" s="48" t="str">
        <f t="shared" si="44"/>
        <v>TDIDummy</v>
      </c>
    </row>
    <row r="928" spans="1:13">
      <c r="A928" s="45" t="s">
        <v>670</v>
      </c>
      <c r="B928" s="46" t="s">
        <v>635</v>
      </c>
      <c r="C928" s="46" t="s">
        <v>636</v>
      </c>
      <c r="D928" s="47">
        <v>0</v>
      </c>
      <c r="E928" s="47">
        <v>0</v>
      </c>
      <c r="F928" s="47">
        <v>63241.9</v>
      </c>
      <c r="G928" s="47">
        <v>62764.3</v>
      </c>
      <c r="H928" s="47">
        <v>477.6</v>
      </c>
      <c r="I928" s="47">
        <v>0</v>
      </c>
      <c r="J928" s="55">
        <f t="shared" si="42"/>
        <v>477.59999999999854</v>
      </c>
      <c r="K928" s="52">
        <f t="shared" si="43"/>
        <v>477.6</v>
      </c>
      <c r="L928" s="48" t="s">
        <v>141</v>
      </c>
      <c r="M928" s="48" t="str">
        <f t="shared" si="44"/>
        <v>TDIDummy</v>
      </c>
    </row>
    <row r="929" spans="1:13">
      <c r="A929" s="45" t="s">
        <v>670</v>
      </c>
      <c r="B929" s="46" t="s">
        <v>504</v>
      </c>
      <c r="C929" s="46" t="s">
        <v>505</v>
      </c>
      <c r="D929" s="47">
        <v>0</v>
      </c>
      <c r="E929" s="47">
        <v>0</v>
      </c>
      <c r="F929" s="47">
        <v>1002194.31</v>
      </c>
      <c r="G929" s="47">
        <v>1010244.06</v>
      </c>
      <c r="H929" s="47">
        <v>0</v>
      </c>
      <c r="I929" s="47">
        <v>8049.75</v>
      </c>
      <c r="J929" s="55">
        <f t="shared" si="42"/>
        <v>-8049.75</v>
      </c>
      <c r="K929" s="52">
        <f t="shared" si="43"/>
        <v>-8049.75</v>
      </c>
      <c r="L929" s="48" t="s">
        <v>56</v>
      </c>
      <c r="M929" s="48" t="str">
        <f t="shared" si="44"/>
        <v>TDIInterest</v>
      </c>
    </row>
    <row r="930" spans="1:13">
      <c r="A930" s="45" t="s">
        <v>670</v>
      </c>
      <c r="B930" s="46" t="s">
        <v>363</v>
      </c>
      <c r="C930" s="46" t="s">
        <v>364</v>
      </c>
      <c r="D930" s="47">
        <v>0</v>
      </c>
      <c r="E930" s="47">
        <v>0</v>
      </c>
      <c r="F930" s="47">
        <v>0</v>
      </c>
      <c r="G930" s="47">
        <v>16745.72</v>
      </c>
      <c r="H930" s="47">
        <v>0</v>
      </c>
      <c r="I930" s="47">
        <v>16745.72</v>
      </c>
      <c r="J930" s="55">
        <f t="shared" si="42"/>
        <v>-16745.72</v>
      </c>
      <c r="K930" s="52">
        <f t="shared" si="43"/>
        <v>-16745.72</v>
      </c>
      <c r="L930" s="48" t="s">
        <v>56</v>
      </c>
      <c r="M930" s="48" t="str">
        <f t="shared" si="44"/>
        <v>TDIInterest</v>
      </c>
    </row>
    <row r="931" spans="1:13">
      <c r="A931" s="45" t="s">
        <v>670</v>
      </c>
      <c r="B931" s="46" t="s">
        <v>368</v>
      </c>
      <c r="C931" s="46" t="s">
        <v>369</v>
      </c>
      <c r="D931" s="47">
        <v>0</v>
      </c>
      <c r="E931" s="47">
        <v>0</v>
      </c>
      <c r="F931" s="47">
        <v>0</v>
      </c>
      <c r="G931" s="47">
        <v>175186.9</v>
      </c>
      <c r="H931" s="47">
        <v>0</v>
      </c>
      <c r="I931" s="47">
        <v>175186.9</v>
      </c>
      <c r="J931" s="55">
        <f t="shared" si="42"/>
        <v>-175186.9</v>
      </c>
      <c r="K931" s="52">
        <f t="shared" si="43"/>
        <v>-175186.9</v>
      </c>
      <c r="L931" s="48" t="s">
        <v>56</v>
      </c>
      <c r="M931" s="48" t="str">
        <f t="shared" si="44"/>
        <v>TDIInterest</v>
      </c>
    </row>
    <row r="932" spans="1:13">
      <c r="A932" s="45" t="s">
        <v>670</v>
      </c>
      <c r="B932" s="46" t="s">
        <v>198</v>
      </c>
      <c r="C932" s="46" t="s">
        <v>378</v>
      </c>
      <c r="D932" s="47">
        <v>0</v>
      </c>
      <c r="E932" s="47">
        <v>0</v>
      </c>
      <c r="F932" s="47">
        <v>2930.54</v>
      </c>
      <c r="G932" s="47">
        <v>0</v>
      </c>
      <c r="H932" s="47">
        <v>2930.54</v>
      </c>
      <c r="I932" s="47">
        <v>0</v>
      </c>
      <c r="J932" s="55">
        <f t="shared" si="42"/>
        <v>2930.54</v>
      </c>
      <c r="K932" s="52">
        <f t="shared" si="43"/>
        <v>2930.54</v>
      </c>
      <c r="L932" s="48" t="s">
        <v>61</v>
      </c>
      <c r="M932" s="48" t="str">
        <f t="shared" si="44"/>
        <v>TDIManagement Fees</v>
      </c>
    </row>
    <row r="933" spans="1:13">
      <c r="A933" s="45" t="s">
        <v>670</v>
      </c>
      <c r="B933" s="46" t="s">
        <v>203</v>
      </c>
      <c r="C933" s="46" t="s">
        <v>379</v>
      </c>
      <c r="D933" s="47">
        <v>0</v>
      </c>
      <c r="E933" s="47">
        <v>0</v>
      </c>
      <c r="F933" s="47">
        <v>11600.36</v>
      </c>
      <c r="G933" s="47">
        <v>6496.22</v>
      </c>
      <c r="H933" s="47">
        <v>5104.1400000000003</v>
      </c>
      <c r="I933" s="47">
        <v>0</v>
      </c>
      <c r="J933" s="55">
        <f t="shared" si="42"/>
        <v>5104.1400000000003</v>
      </c>
      <c r="K933" s="52">
        <f t="shared" si="43"/>
        <v>5104.1400000000003</v>
      </c>
      <c r="L933" s="48" t="s">
        <v>63</v>
      </c>
      <c r="M933" s="48" t="str">
        <f t="shared" si="44"/>
        <v>TDITotal Recurring Expenses (including 6.1 and 6.2)</v>
      </c>
    </row>
    <row r="934" spans="1:13">
      <c r="A934" s="45" t="s">
        <v>670</v>
      </c>
      <c r="B934" s="46" t="s">
        <v>380</v>
      </c>
      <c r="C934" s="46" t="s">
        <v>381</v>
      </c>
      <c r="D934" s="47">
        <v>0</v>
      </c>
      <c r="E934" s="47">
        <v>0</v>
      </c>
      <c r="F934" s="47">
        <v>302</v>
      </c>
      <c r="G934" s="47">
        <v>0</v>
      </c>
      <c r="H934" s="47">
        <v>302</v>
      </c>
      <c r="I934" s="47">
        <v>0</v>
      </c>
      <c r="J934" s="55">
        <f t="shared" si="42"/>
        <v>302</v>
      </c>
      <c r="K934" s="52">
        <f t="shared" si="43"/>
        <v>302</v>
      </c>
      <c r="L934" s="48" t="s">
        <v>63</v>
      </c>
      <c r="M934" s="48" t="str">
        <f t="shared" si="44"/>
        <v>TDITotal Recurring Expenses (including 6.1 and 6.2)</v>
      </c>
    </row>
    <row r="935" spans="1:13">
      <c r="A935" s="45" t="s">
        <v>670</v>
      </c>
      <c r="B935" s="46" t="s">
        <v>384</v>
      </c>
      <c r="C935" s="46" t="s">
        <v>385</v>
      </c>
      <c r="D935" s="47">
        <v>0</v>
      </c>
      <c r="E935" s="47">
        <v>0</v>
      </c>
      <c r="F935" s="47">
        <v>1989.51</v>
      </c>
      <c r="G935" s="47">
        <v>1989.51</v>
      </c>
      <c r="H935" s="47">
        <v>0</v>
      </c>
      <c r="I935" s="47">
        <v>0</v>
      </c>
      <c r="J935" s="55">
        <f t="shared" si="42"/>
        <v>0</v>
      </c>
      <c r="K935" s="52">
        <f t="shared" si="43"/>
        <v>0</v>
      </c>
      <c r="L935" s="48" t="s">
        <v>63</v>
      </c>
      <c r="M935" s="48" t="str">
        <f t="shared" si="44"/>
        <v>TDITotal Recurring Expenses (including 6.1 and 6.2)</v>
      </c>
    </row>
    <row r="936" spans="1:13">
      <c r="A936" s="45" t="s">
        <v>670</v>
      </c>
      <c r="B936" s="46" t="s">
        <v>386</v>
      </c>
      <c r="C936" s="46" t="s">
        <v>387</v>
      </c>
      <c r="D936" s="47">
        <v>0</v>
      </c>
      <c r="E936" s="47">
        <v>0</v>
      </c>
      <c r="F936" s="47">
        <v>276.92</v>
      </c>
      <c r="G936" s="47">
        <v>0</v>
      </c>
      <c r="H936" s="47">
        <v>276.92</v>
      </c>
      <c r="I936" s="47">
        <v>0</v>
      </c>
      <c r="J936" s="55">
        <f t="shared" si="42"/>
        <v>276.92</v>
      </c>
      <c r="K936" s="52">
        <f t="shared" si="43"/>
        <v>276.92</v>
      </c>
      <c r="L936" s="48" t="s">
        <v>63</v>
      </c>
      <c r="M936" s="48" t="str">
        <f t="shared" si="44"/>
        <v>TDITotal Recurring Expenses (including 6.1 and 6.2)</v>
      </c>
    </row>
    <row r="937" spans="1:13">
      <c r="A937" s="45" t="s">
        <v>670</v>
      </c>
      <c r="B937" s="46" t="s">
        <v>388</v>
      </c>
      <c r="C937" s="46" t="s">
        <v>389</v>
      </c>
      <c r="D937" s="47">
        <v>0</v>
      </c>
      <c r="E937" s="47">
        <v>0</v>
      </c>
      <c r="F937" s="47">
        <v>113.38</v>
      </c>
      <c r="G937" s="47">
        <v>0</v>
      </c>
      <c r="H937" s="47">
        <v>113.38</v>
      </c>
      <c r="I937" s="47">
        <v>0</v>
      </c>
      <c r="J937" s="55">
        <f t="shared" si="42"/>
        <v>113.38</v>
      </c>
      <c r="K937" s="52">
        <f t="shared" si="43"/>
        <v>113.38</v>
      </c>
      <c r="L937" s="48" t="s">
        <v>63</v>
      </c>
      <c r="M937" s="48" t="str">
        <f t="shared" si="44"/>
        <v>TDITotal Recurring Expenses (including 6.1 and 6.2)</v>
      </c>
    </row>
    <row r="938" spans="1:13">
      <c r="A938" s="45" t="s">
        <v>670</v>
      </c>
      <c r="B938" s="46" t="s">
        <v>390</v>
      </c>
      <c r="C938" s="46" t="s">
        <v>391</v>
      </c>
      <c r="D938" s="47">
        <v>0</v>
      </c>
      <c r="E938" s="47">
        <v>0</v>
      </c>
      <c r="F938" s="47">
        <v>132.43</v>
      </c>
      <c r="G938" s="47">
        <v>0</v>
      </c>
      <c r="H938" s="47">
        <v>132.43</v>
      </c>
      <c r="I938" s="47">
        <v>0</v>
      </c>
      <c r="J938" s="55">
        <f t="shared" si="42"/>
        <v>132.43</v>
      </c>
      <c r="K938" s="52">
        <f t="shared" si="43"/>
        <v>132.43</v>
      </c>
      <c r="L938" s="48" t="s">
        <v>63</v>
      </c>
      <c r="M938" s="48" t="str">
        <f t="shared" si="44"/>
        <v>TDITotal Recurring Expenses (including 6.1 and 6.2)</v>
      </c>
    </row>
    <row r="939" spans="1:13">
      <c r="A939" s="45" t="s">
        <v>670</v>
      </c>
      <c r="B939" s="46" t="s">
        <v>392</v>
      </c>
      <c r="C939" s="46" t="s">
        <v>393</v>
      </c>
      <c r="D939" s="47">
        <v>0</v>
      </c>
      <c r="E939" s="47">
        <v>0</v>
      </c>
      <c r="F939" s="47">
        <v>42.89</v>
      </c>
      <c r="G939" s="47">
        <v>0</v>
      </c>
      <c r="H939" s="47">
        <v>42.89</v>
      </c>
      <c r="I939" s="47">
        <v>0</v>
      </c>
      <c r="J939" s="55">
        <f t="shared" si="42"/>
        <v>42.89</v>
      </c>
      <c r="K939" s="52">
        <f t="shared" si="43"/>
        <v>42.89</v>
      </c>
      <c r="L939" s="48" t="s">
        <v>63</v>
      </c>
      <c r="M939" s="48" t="str">
        <f t="shared" si="44"/>
        <v>TDITotal Recurring Expenses (including 6.1 and 6.2)</v>
      </c>
    </row>
    <row r="940" spans="1:13">
      <c r="A940" s="45" t="s">
        <v>670</v>
      </c>
      <c r="B940" s="46" t="s">
        <v>396</v>
      </c>
      <c r="C940" s="46" t="s">
        <v>397</v>
      </c>
      <c r="D940" s="47">
        <v>0</v>
      </c>
      <c r="E940" s="47">
        <v>0</v>
      </c>
      <c r="F940" s="47">
        <v>3455.07</v>
      </c>
      <c r="G940" s="47">
        <v>819.34</v>
      </c>
      <c r="H940" s="47">
        <v>2635.73</v>
      </c>
      <c r="I940" s="47">
        <v>0</v>
      </c>
      <c r="J940" s="55">
        <f t="shared" si="42"/>
        <v>2635.73</v>
      </c>
      <c r="K940" s="52">
        <f t="shared" si="43"/>
        <v>2635.73</v>
      </c>
      <c r="L940" s="48" t="s">
        <v>63</v>
      </c>
      <c r="M940" s="48" t="str">
        <f t="shared" si="44"/>
        <v>TDITotal Recurring Expenses (including 6.1 and 6.2)</v>
      </c>
    </row>
    <row r="941" spans="1:13">
      <c r="A941" s="45" t="s">
        <v>670</v>
      </c>
      <c r="B941" s="46" t="s">
        <v>406</v>
      </c>
      <c r="C941" s="46" t="s">
        <v>407</v>
      </c>
      <c r="D941" s="47">
        <v>0</v>
      </c>
      <c r="E941" s="47">
        <v>0</v>
      </c>
      <c r="F941" s="47">
        <v>116.73</v>
      </c>
      <c r="G941" s="47">
        <v>0</v>
      </c>
      <c r="H941" s="47">
        <v>116.73</v>
      </c>
      <c r="I941" s="47">
        <v>0</v>
      </c>
      <c r="J941" s="55">
        <f t="shared" si="42"/>
        <v>116.73</v>
      </c>
      <c r="K941" s="52">
        <f t="shared" si="43"/>
        <v>116.73</v>
      </c>
      <c r="L941" s="48" t="s">
        <v>63</v>
      </c>
      <c r="M941" s="48" t="str">
        <f t="shared" si="44"/>
        <v>TDITotal Recurring Expenses (including 6.1 and 6.2)</v>
      </c>
    </row>
    <row r="942" spans="1:13">
      <c r="A942" s="45" t="s">
        <v>670</v>
      </c>
      <c r="B942" s="46" t="s">
        <v>694</v>
      </c>
      <c r="C942" s="46" t="s">
        <v>695</v>
      </c>
      <c r="D942" s="47">
        <v>0</v>
      </c>
      <c r="E942" s="47">
        <v>0</v>
      </c>
      <c r="F942" s="47">
        <v>67.290000000000006</v>
      </c>
      <c r="G942" s="47">
        <v>0</v>
      </c>
      <c r="H942" s="47">
        <v>67.290000000000006</v>
      </c>
      <c r="I942" s="47">
        <v>0</v>
      </c>
      <c r="J942" s="55">
        <f t="shared" si="42"/>
        <v>67.290000000000006</v>
      </c>
      <c r="K942" s="52">
        <f t="shared" si="43"/>
        <v>67.290000000000006</v>
      </c>
      <c r="L942" s="48" t="s">
        <v>63</v>
      </c>
      <c r="M942" s="48" t="str">
        <f t="shared" si="44"/>
        <v>TDITotal Recurring Expenses (including 6.1 and 6.2)</v>
      </c>
    </row>
    <row r="943" spans="1:13">
      <c r="A943" s="45" t="s">
        <v>269</v>
      </c>
      <c r="B943" s="46" t="s">
        <v>282</v>
      </c>
      <c r="C943" s="46" t="s">
        <v>283</v>
      </c>
      <c r="D943" s="47">
        <v>192698131.22999999</v>
      </c>
      <c r="E943" s="47">
        <v>0</v>
      </c>
      <c r="F943" s="47">
        <v>290569712.93000001</v>
      </c>
      <c r="G943" s="47">
        <v>238150906.08000001</v>
      </c>
      <c r="H943" s="47">
        <v>245116938.08000001</v>
      </c>
      <c r="I943" s="47">
        <v>0</v>
      </c>
      <c r="J943" s="55">
        <f t="shared" si="42"/>
        <v>52418806.849999994</v>
      </c>
      <c r="K943" s="52">
        <f t="shared" si="43"/>
        <v>245116938.08000001</v>
      </c>
      <c r="L943" s="48" t="s">
        <v>18</v>
      </c>
      <c r="M943" s="48" t="str">
        <f t="shared" si="44"/>
        <v>TEFTotal Net Assets at the end of the period</v>
      </c>
    </row>
    <row r="944" spans="1:13">
      <c r="A944" s="45" t="s">
        <v>269</v>
      </c>
      <c r="B944" s="46" t="s">
        <v>284</v>
      </c>
      <c r="C944" s="46" t="s">
        <v>285</v>
      </c>
      <c r="D944" s="47">
        <v>33049091.039999999</v>
      </c>
      <c r="E944" s="47">
        <v>0</v>
      </c>
      <c r="F944" s="47">
        <v>5611922608.2799997</v>
      </c>
      <c r="G944" s="47">
        <v>5639415727.3800001</v>
      </c>
      <c r="H944" s="47">
        <v>5555971.9400000004</v>
      </c>
      <c r="I944" s="47">
        <v>0</v>
      </c>
      <c r="J944" s="55">
        <f t="shared" si="42"/>
        <v>-27493119.100000381</v>
      </c>
      <c r="K944" s="52">
        <f t="shared" si="43"/>
        <v>5555971.9400000004</v>
      </c>
      <c r="L944" s="48" t="s">
        <v>18</v>
      </c>
      <c r="M944" s="48" t="str">
        <f t="shared" si="44"/>
        <v>TEFTotal Net Assets at the end of the period</v>
      </c>
    </row>
    <row r="945" spans="1:13">
      <c r="A945" s="45" t="s">
        <v>269</v>
      </c>
      <c r="B945" s="46" t="s">
        <v>412</v>
      </c>
      <c r="C945" s="46" t="s">
        <v>413</v>
      </c>
      <c r="D945" s="47">
        <v>0</v>
      </c>
      <c r="E945" s="47">
        <v>3.72</v>
      </c>
      <c r="F945" s="47">
        <v>3.72</v>
      </c>
      <c r="G945" s="47">
        <v>0</v>
      </c>
      <c r="H945" s="47">
        <v>0</v>
      </c>
      <c r="I945" s="47">
        <v>0</v>
      </c>
      <c r="J945" s="55">
        <f t="shared" si="42"/>
        <v>3.72</v>
      </c>
      <c r="K945" s="52">
        <f t="shared" si="43"/>
        <v>0</v>
      </c>
      <c r="L945" s="48" t="s">
        <v>18</v>
      </c>
      <c r="M945" s="48" t="str">
        <f t="shared" si="44"/>
        <v>TEFTotal Net Assets at the end of the period</v>
      </c>
    </row>
    <row r="946" spans="1:13">
      <c r="A946" s="45" t="s">
        <v>269</v>
      </c>
      <c r="B946" s="46" t="s">
        <v>288</v>
      </c>
      <c r="C946" s="46" t="s">
        <v>289</v>
      </c>
      <c r="D946" s="47">
        <v>1997.59</v>
      </c>
      <c r="E946" s="47">
        <v>0</v>
      </c>
      <c r="F946" s="47">
        <v>61102869.100000001</v>
      </c>
      <c r="G946" s="47">
        <v>61102869.100000001</v>
      </c>
      <c r="H946" s="47">
        <v>1997.59</v>
      </c>
      <c r="I946" s="47">
        <v>0</v>
      </c>
      <c r="J946" s="55">
        <f t="shared" si="42"/>
        <v>0</v>
      </c>
      <c r="K946" s="52">
        <f t="shared" si="43"/>
        <v>1997.59</v>
      </c>
      <c r="L946" s="48" t="s">
        <v>18</v>
      </c>
      <c r="M946" s="48" t="str">
        <f t="shared" si="44"/>
        <v>TEFTotal Net Assets at the end of the period</v>
      </c>
    </row>
    <row r="947" spans="1:13">
      <c r="A947" s="45" t="s">
        <v>269</v>
      </c>
      <c r="B947" s="46" t="s">
        <v>290</v>
      </c>
      <c r="C947" s="46" t="s">
        <v>291</v>
      </c>
      <c r="D947" s="47">
        <v>9685.4500000000007</v>
      </c>
      <c r="E947" s="47">
        <v>0</v>
      </c>
      <c r="F947" s="47">
        <v>91.97</v>
      </c>
      <c r="G947" s="47">
        <v>2134.15</v>
      </c>
      <c r="H947" s="47">
        <v>7643.27</v>
      </c>
      <c r="I947" s="47">
        <v>0</v>
      </c>
      <c r="J947" s="55">
        <f t="shared" si="42"/>
        <v>-2042.18</v>
      </c>
      <c r="K947" s="52">
        <f t="shared" si="43"/>
        <v>7643.27</v>
      </c>
      <c r="L947" s="48" t="s">
        <v>18</v>
      </c>
      <c r="M947" s="48" t="str">
        <f t="shared" si="44"/>
        <v>TEFTotal Net Assets at the end of the period</v>
      </c>
    </row>
    <row r="948" spans="1:13">
      <c r="A948" s="45" t="s">
        <v>269</v>
      </c>
      <c r="B948" s="46" t="s">
        <v>292</v>
      </c>
      <c r="C948" s="46" t="s">
        <v>293</v>
      </c>
      <c r="D948" s="47">
        <v>3848019.13</v>
      </c>
      <c r="E948" s="47">
        <v>0</v>
      </c>
      <c r="F948" s="47">
        <v>160099260.05000001</v>
      </c>
      <c r="G948" s="47">
        <v>139191055.94</v>
      </c>
      <c r="H948" s="47">
        <v>24756223.239999998</v>
      </c>
      <c r="I948" s="47">
        <v>0</v>
      </c>
      <c r="J948" s="55">
        <f t="shared" si="42"/>
        <v>20908204.110000014</v>
      </c>
      <c r="K948" s="52">
        <f t="shared" si="43"/>
        <v>24756223.239999998</v>
      </c>
      <c r="L948" s="48" t="s">
        <v>18</v>
      </c>
      <c r="M948" s="48" t="str">
        <f t="shared" si="44"/>
        <v>TEFTotal Net Assets at the end of the period</v>
      </c>
    </row>
    <row r="949" spans="1:13">
      <c r="A949" s="45" t="s">
        <v>269</v>
      </c>
      <c r="B949" s="46" t="s">
        <v>294</v>
      </c>
      <c r="C949" s="46" t="s">
        <v>295</v>
      </c>
      <c r="D949" s="47">
        <v>0</v>
      </c>
      <c r="E949" s="47">
        <v>390068.74</v>
      </c>
      <c r="F949" s="47">
        <v>1226447.71</v>
      </c>
      <c r="G949" s="47">
        <v>1223222.54</v>
      </c>
      <c r="H949" s="47">
        <v>0</v>
      </c>
      <c r="I949" s="47">
        <v>386843.57</v>
      </c>
      <c r="J949" s="55">
        <f t="shared" si="42"/>
        <v>3225.1699999999255</v>
      </c>
      <c r="K949" s="52">
        <f t="shared" si="43"/>
        <v>-386843.57</v>
      </c>
      <c r="L949" s="48" t="s">
        <v>18</v>
      </c>
      <c r="M949" s="48" t="str">
        <f t="shared" si="44"/>
        <v>TEFTotal Net Assets at the end of the period</v>
      </c>
    </row>
    <row r="950" spans="1:13">
      <c r="A950" s="45" t="s">
        <v>269</v>
      </c>
      <c r="B950" s="46" t="s">
        <v>296</v>
      </c>
      <c r="C950" s="46" t="s">
        <v>297</v>
      </c>
      <c r="D950" s="47">
        <v>0</v>
      </c>
      <c r="E950" s="47">
        <v>1.92</v>
      </c>
      <c r="F950" s="47">
        <v>614509.94999999995</v>
      </c>
      <c r="G950" s="47">
        <v>614546.97</v>
      </c>
      <c r="H950" s="47">
        <v>0</v>
      </c>
      <c r="I950" s="47">
        <v>38.94</v>
      </c>
      <c r="J950" s="55">
        <f t="shared" si="42"/>
        <v>-37.020000000018626</v>
      </c>
      <c r="K950" s="52">
        <f t="shared" si="43"/>
        <v>-38.94</v>
      </c>
      <c r="L950" s="48" t="s">
        <v>18</v>
      </c>
      <c r="M950" s="48" t="str">
        <f t="shared" si="44"/>
        <v>TEFTotal Net Assets at the end of the period</v>
      </c>
    </row>
    <row r="951" spans="1:13">
      <c r="A951" s="45" t="s">
        <v>269</v>
      </c>
      <c r="B951" s="46" t="s">
        <v>300</v>
      </c>
      <c r="C951" s="46" t="s">
        <v>301</v>
      </c>
      <c r="D951" s="47">
        <v>0</v>
      </c>
      <c r="E951" s="47">
        <v>0</v>
      </c>
      <c r="F951" s="47">
        <v>88621602.390000001</v>
      </c>
      <c r="G951" s="47">
        <v>88622602.390000001</v>
      </c>
      <c r="H951" s="47">
        <v>0</v>
      </c>
      <c r="I951" s="47">
        <v>1000</v>
      </c>
      <c r="J951" s="55">
        <f t="shared" si="42"/>
        <v>-1000</v>
      </c>
      <c r="K951" s="52">
        <f t="shared" si="43"/>
        <v>-1000</v>
      </c>
      <c r="L951" s="48" t="s">
        <v>18</v>
      </c>
      <c r="M951" s="48" t="str">
        <f t="shared" si="44"/>
        <v>TEFTotal Net Assets at the end of the period</v>
      </c>
    </row>
    <row r="952" spans="1:13">
      <c r="A952" s="45" t="s">
        <v>269</v>
      </c>
      <c r="B952" s="46" t="s">
        <v>302</v>
      </c>
      <c r="C952" s="46" t="s">
        <v>303</v>
      </c>
      <c r="D952" s="47">
        <v>0</v>
      </c>
      <c r="E952" s="47">
        <v>0</v>
      </c>
      <c r="F952" s="47">
        <v>11000</v>
      </c>
      <c r="G952" s="47">
        <v>11000</v>
      </c>
      <c r="H952" s="47">
        <v>0</v>
      </c>
      <c r="I952" s="47">
        <v>0</v>
      </c>
      <c r="J952" s="55">
        <f t="shared" si="42"/>
        <v>0</v>
      </c>
      <c r="K952" s="52">
        <f t="shared" si="43"/>
        <v>0</v>
      </c>
      <c r="L952" s="48" t="s">
        <v>18</v>
      </c>
      <c r="M952" s="48" t="str">
        <f t="shared" si="44"/>
        <v>TEFTotal Net Assets at the end of the period</v>
      </c>
    </row>
    <row r="953" spans="1:13">
      <c r="A953" s="45" t="s">
        <v>269</v>
      </c>
      <c r="B953" s="46" t="s">
        <v>234</v>
      </c>
      <c r="C953" s="46" t="s">
        <v>304</v>
      </c>
      <c r="D953" s="47">
        <v>7891829.4400000004</v>
      </c>
      <c r="E953" s="47">
        <v>0</v>
      </c>
      <c r="F953" s="47">
        <v>287245866.5</v>
      </c>
      <c r="G953" s="47">
        <v>294559782.93000001</v>
      </c>
      <c r="H953" s="47">
        <v>577913.01</v>
      </c>
      <c r="I953" s="47">
        <v>0</v>
      </c>
      <c r="J953" s="55">
        <f t="shared" si="42"/>
        <v>-7313916.4300000072</v>
      </c>
      <c r="K953" s="52">
        <f t="shared" si="43"/>
        <v>577913.01</v>
      </c>
      <c r="L953" s="48" t="s">
        <v>18</v>
      </c>
      <c r="M953" s="48" t="str">
        <f t="shared" si="44"/>
        <v>TEFTotal Net Assets at the end of the period</v>
      </c>
    </row>
    <row r="954" spans="1:13">
      <c r="A954" s="45" t="s">
        <v>269</v>
      </c>
      <c r="B954" s="46" t="s">
        <v>684</v>
      </c>
      <c r="C954" s="46" t="s">
        <v>685</v>
      </c>
      <c r="D954" s="47">
        <v>0</v>
      </c>
      <c r="E954" s="47">
        <v>0</v>
      </c>
      <c r="F954" s="47">
        <v>1771529.59</v>
      </c>
      <c r="G954" s="47">
        <v>1771529.59</v>
      </c>
      <c r="H954" s="47">
        <v>0</v>
      </c>
      <c r="I954" s="47">
        <v>0</v>
      </c>
      <c r="J954" s="55">
        <f t="shared" si="42"/>
        <v>0</v>
      </c>
      <c r="K954" s="52">
        <f t="shared" si="43"/>
        <v>0</v>
      </c>
      <c r="L954" s="48" t="s">
        <v>18</v>
      </c>
      <c r="M954" s="48" t="str">
        <f t="shared" si="44"/>
        <v>TEFTotal Net Assets at the end of the period</v>
      </c>
    </row>
    <row r="955" spans="1:13">
      <c r="A955" s="45" t="s">
        <v>269</v>
      </c>
      <c r="B955" s="46" t="s">
        <v>157</v>
      </c>
      <c r="C955" s="46" t="s">
        <v>305</v>
      </c>
      <c r="D955" s="47">
        <v>3197436.61</v>
      </c>
      <c r="E955" s="47">
        <v>0</v>
      </c>
      <c r="F955" s="47">
        <v>248283012.72</v>
      </c>
      <c r="G955" s="47">
        <v>251480449.33000001</v>
      </c>
      <c r="H955" s="47">
        <v>0</v>
      </c>
      <c r="I955" s="47">
        <v>0</v>
      </c>
      <c r="J955" s="55">
        <f t="shared" si="42"/>
        <v>-3197436.6100000143</v>
      </c>
      <c r="K955" s="52">
        <f t="shared" si="43"/>
        <v>0</v>
      </c>
      <c r="L955" s="48" t="s">
        <v>18</v>
      </c>
      <c r="M955" s="48" t="str">
        <f t="shared" si="44"/>
        <v>TEFTotal Net Assets at the end of the period</v>
      </c>
    </row>
    <row r="956" spans="1:13">
      <c r="A956" s="45" t="s">
        <v>269</v>
      </c>
      <c r="B956" s="46" t="s">
        <v>160</v>
      </c>
      <c r="C956" s="46" t="s">
        <v>308</v>
      </c>
      <c r="D956" s="47">
        <v>11178633.33</v>
      </c>
      <c r="E956" s="47">
        <v>0</v>
      </c>
      <c r="F956" s="47">
        <v>84542868.439999998</v>
      </c>
      <c r="G956" s="47">
        <v>94054226.189999998</v>
      </c>
      <c r="H956" s="47">
        <v>1667275.58</v>
      </c>
      <c r="I956" s="47">
        <v>0</v>
      </c>
      <c r="J956" s="55">
        <f t="shared" si="42"/>
        <v>-9511357.75</v>
      </c>
      <c r="K956" s="52">
        <f t="shared" si="43"/>
        <v>1667275.58</v>
      </c>
      <c r="L956" s="48" t="s">
        <v>18</v>
      </c>
      <c r="M956" s="48" t="str">
        <f t="shared" si="44"/>
        <v>TEFTotal Net Assets at the end of the period</v>
      </c>
    </row>
    <row r="957" spans="1:13">
      <c r="A957" s="45" t="s">
        <v>269</v>
      </c>
      <c r="B957" s="46" t="s">
        <v>309</v>
      </c>
      <c r="C957" s="46" t="s">
        <v>310</v>
      </c>
      <c r="D957" s="47">
        <v>236262.3</v>
      </c>
      <c r="E957" s="47">
        <v>0</v>
      </c>
      <c r="F957" s="47">
        <v>2475190.7999999998</v>
      </c>
      <c r="G957" s="47">
        <v>2711453.1</v>
      </c>
      <c r="H957" s="47">
        <v>0</v>
      </c>
      <c r="I957" s="47">
        <v>0</v>
      </c>
      <c r="J957" s="55">
        <f t="shared" si="42"/>
        <v>-236262.30000000028</v>
      </c>
      <c r="K957" s="52">
        <f t="shared" si="43"/>
        <v>0</v>
      </c>
      <c r="L957" s="48" t="s">
        <v>18</v>
      </c>
      <c r="M957" s="48" t="str">
        <f t="shared" si="44"/>
        <v>TEFTotal Net Assets at the end of the period</v>
      </c>
    </row>
    <row r="958" spans="1:13">
      <c r="A958" s="45" t="s">
        <v>269</v>
      </c>
      <c r="B958" s="46" t="s">
        <v>313</v>
      </c>
      <c r="C958" s="46" t="s">
        <v>314</v>
      </c>
      <c r="D958" s="47">
        <v>2633.4</v>
      </c>
      <c r="E958" s="47">
        <v>0</v>
      </c>
      <c r="F958" s="47">
        <v>1046</v>
      </c>
      <c r="G958" s="47">
        <v>3679.4</v>
      </c>
      <c r="H958" s="47">
        <v>0</v>
      </c>
      <c r="I958" s="47">
        <v>0</v>
      </c>
      <c r="J958" s="55">
        <f t="shared" si="42"/>
        <v>-2633.4</v>
      </c>
      <c r="K958" s="52">
        <f t="shared" si="43"/>
        <v>0</v>
      </c>
      <c r="L958" s="48" t="s">
        <v>18</v>
      </c>
      <c r="M958" s="48" t="str">
        <f t="shared" si="44"/>
        <v>TEFTotal Net Assets at the end of the period</v>
      </c>
    </row>
    <row r="959" spans="1:13">
      <c r="A959" s="45" t="s">
        <v>269</v>
      </c>
      <c r="B959" s="46" t="s">
        <v>477</v>
      </c>
      <c r="C959" s="46" t="s">
        <v>478</v>
      </c>
      <c r="D959" s="47">
        <v>0</v>
      </c>
      <c r="E959" s="47">
        <v>0</v>
      </c>
      <c r="F959" s="47">
        <v>3019.72</v>
      </c>
      <c r="G959" s="47">
        <v>1509.86</v>
      </c>
      <c r="H959" s="47">
        <v>1509.86</v>
      </c>
      <c r="I959" s="47">
        <v>0</v>
      </c>
      <c r="J959" s="55">
        <f t="shared" si="42"/>
        <v>1509.86</v>
      </c>
      <c r="K959" s="52">
        <f t="shared" si="43"/>
        <v>1509.86</v>
      </c>
      <c r="L959" s="48" t="s">
        <v>18</v>
      </c>
      <c r="M959" s="48" t="str">
        <f t="shared" si="44"/>
        <v>TEFTotal Net Assets at the end of the period</v>
      </c>
    </row>
    <row r="960" spans="1:13">
      <c r="A960" s="45" t="s">
        <v>269</v>
      </c>
      <c r="B960" s="46" t="s">
        <v>167</v>
      </c>
      <c r="C960" s="46" t="s">
        <v>424</v>
      </c>
      <c r="D960" s="47">
        <v>0</v>
      </c>
      <c r="E960" s="47">
        <v>0</v>
      </c>
      <c r="F960" s="47">
        <v>289559782.93000001</v>
      </c>
      <c r="G960" s="47">
        <v>290569712.93000001</v>
      </c>
      <c r="H960" s="47">
        <v>0</v>
      </c>
      <c r="I960" s="47">
        <v>1009930</v>
      </c>
      <c r="J960" s="55">
        <f t="shared" si="42"/>
        <v>-1009930</v>
      </c>
      <c r="K960" s="52">
        <f t="shared" si="43"/>
        <v>-1009930</v>
      </c>
      <c r="L960" s="48" t="s">
        <v>18</v>
      </c>
      <c r="M960" s="48" t="str">
        <f t="shared" si="44"/>
        <v>TEFTotal Net Assets at the end of the period</v>
      </c>
    </row>
    <row r="961" spans="1:13">
      <c r="A961" s="45" t="s">
        <v>269</v>
      </c>
      <c r="B961" s="46" t="s">
        <v>168</v>
      </c>
      <c r="C961" s="46" t="s">
        <v>317</v>
      </c>
      <c r="D961" s="47">
        <v>0</v>
      </c>
      <c r="E961" s="47">
        <v>14255129.93</v>
      </c>
      <c r="F961" s="47">
        <v>63161260.579999998</v>
      </c>
      <c r="G961" s="47">
        <v>49021710.799999997</v>
      </c>
      <c r="H961" s="47">
        <v>0</v>
      </c>
      <c r="I961" s="47">
        <v>115580.15</v>
      </c>
      <c r="J961" s="55">
        <f t="shared" si="42"/>
        <v>14139549.780000001</v>
      </c>
      <c r="K961" s="52">
        <f t="shared" si="43"/>
        <v>-115580.15</v>
      </c>
      <c r="L961" s="48" t="s">
        <v>18</v>
      </c>
      <c r="M961" s="48" t="str">
        <f t="shared" si="44"/>
        <v>TEFTotal Net Assets at the end of the period</v>
      </c>
    </row>
    <row r="962" spans="1:13">
      <c r="A962" s="45" t="s">
        <v>269</v>
      </c>
      <c r="B962" s="46" t="s">
        <v>320</v>
      </c>
      <c r="C962" s="46" t="s">
        <v>321</v>
      </c>
      <c r="D962" s="47">
        <v>0</v>
      </c>
      <c r="E962" s="47">
        <v>8193.1200000000008</v>
      </c>
      <c r="F962" s="47">
        <v>2134.15</v>
      </c>
      <c r="G962" s="47">
        <v>0</v>
      </c>
      <c r="H962" s="47">
        <v>0</v>
      </c>
      <c r="I962" s="47">
        <v>6058.97</v>
      </c>
      <c r="J962" s="55">
        <f t="shared" si="42"/>
        <v>2134.15</v>
      </c>
      <c r="K962" s="52">
        <f t="shared" si="43"/>
        <v>-6058.97</v>
      </c>
      <c r="L962" s="48" t="s">
        <v>18</v>
      </c>
      <c r="M962" s="48" t="str">
        <f t="shared" si="44"/>
        <v>TEFTotal Net Assets at the end of the period</v>
      </c>
    </row>
    <row r="963" spans="1:13">
      <c r="A963" s="45" t="s">
        <v>269</v>
      </c>
      <c r="B963" s="46" t="s">
        <v>324</v>
      </c>
      <c r="C963" s="46" t="s">
        <v>325</v>
      </c>
      <c r="D963" s="47">
        <v>0</v>
      </c>
      <c r="E963" s="47">
        <v>2012539.53</v>
      </c>
      <c r="F963" s="47">
        <v>2574256.42</v>
      </c>
      <c r="G963" s="47">
        <v>561716.89</v>
      </c>
      <c r="H963" s="47">
        <v>0</v>
      </c>
      <c r="I963" s="47">
        <v>0</v>
      </c>
      <c r="J963" s="55">
        <f t="shared" ref="J963:J1026" si="45">+F963-G963</f>
        <v>2012539.5299999998</v>
      </c>
      <c r="K963" s="52">
        <f t="shared" ref="K963:K1026" si="46">H963-I963</f>
        <v>0</v>
      </c>
      <c r="L963" s="48" t="s">
        <v>18</v>
      </c>
      <c r="M963" s="48" t="str">
        <f t="shared" ref="M963:M1026" si="47">A963&amp;L963</f>
        <v>TEFTotal Net Assets at the end of the period</v>
      </c>
    </row>
    <row r="964" spans="1:13">
      <c r="A964" s="45" t="s">
        <v>269</v>
      </c>
      <c r="B964" s="46" t="s">
        <v>330</v>
      </c>
      <c r="C964" s="46" t="s">
        <v>331</v>
      </c>
      <c r="D964" s="47">
        <v>0</v>
      </c>
      <c r="E964" s="47">
        <v>24298.720000000001</v>
      </c>
      <c r="F964" s="47">
        <v>25251.05</v>
      </c>
      <c r="G964" s="47">
        <v>0</v>
      </c>
      <c r="H964" s="47">
        <v>952.33</v>
      </c>
      <c r="I964" s="47">
        <v>0</v>
      </c>
      <c r="J964" s="55">
        <f t="shared" si="45"/>
        <v>25251.05</v>
      </c>
      <c r="K964" s="52">
        <f t="shared" si="46"/>
        <v>952.33</v>
      </c>
      <c r="L964" s="48" t="s">
        <v>18</v>
      </c>
      <c r="M964" s="48" t="str">
        <f t="shared" si="47"/>
        <v>TEFTotal Net Assets at the end of the period</v>
      </c>
    </row>
    <row r="965" spans="1:13">
      <c r="A965" s="45" t="s">
        <v>269</v>
      </c>
      <c r="B965" s="46" t="s">
        <v>332</v>
      </c>
      <c r="C965" s="46" t="s">
        <v>333</v>
      </c>
      <c r="D965" s="47">
        <v>0</v>
      </c>
      <c r="E965" s="47">
        <v>45404</v>
      </c>
      <c r="F965" s="47">
        <v>252554.98</v>
      </c>
      <c r="G965" s="47">
        <v>252358.98</v>
      </c>
      <c r="H965" s="47">
        <v>0</v>
      </c>
      <c r="I965" s="47">
        <v>45208</v>
      </c>
      <c r="J965" s="55">
        <f t="shared" si="45"/>
        <v>196</v>
      </c>
      <c r="K965" s="52">
        <f t="shared" si="46"/>
        <v>-45208</v>
      </c>
      <c r="L965" s="48" t="s">
        <v>18</v>
      </c>
      <c r="M965" s="48" t="str">
        <f t="shared" si="47"/>
        <v>TEFTotal Net Assets at the end of the period</v>
      </c>
    </row>
    <row r="966" spans="1:13">
      <c r="A966" s="45" t="s">
        <v>269</v>
      </c>
      <c r="B966" s="46" t="s">
        <v>334</v>
      </c>
      <c r="C966" s="46" t="s">
        <v>335</v>
      </c>
      <c r="D966" s="47">
        <v>0</v>
      </c>
      <c r="E966" s="47">
        <v>397.74</v>
      </c>
      <c r="F966" s="47">
        <v>0</v>
      </c>
      <c r="G966" s="47">
        <v>0</v>
      </c>
      <c r="H966" s="47">
        <v>0</v>
      </c>
      <c r="I966" s="47">
        <v>397.74</v>
      </c>
      <c r="J966" s="55">
        <f t="shared" si="45"/>
        <v>0</v>
      </c>
      <c r="K966" s="52">
        <f t="shared" si="46"/>
        <v>-397.74</v>
      </c>
      <c r="L966" s="48" t="s">
        <v>18</v>
      </c>
      <c r="M966" s="48" t="str">
        <f t="shared" si="47"/>
        <v>TEFTotal Net Assets at the end of the period</v>
      </c>
    </row>
    <row r="967" spans="1:13">
      <c r="A967" s="45" t="s">
        <v>269</v>
      </c>
      <c r="B967" s="46" t="s">
        <v>169</v>
      </c>
      <c r="C967" s="46" t="s">
        <v>336</v>
      </c>
      <c r="D967" s="47">
        <v>0</v>
      </c>
      <c r="E967" s="47">
        <v>259026.97</v>
      </c>
      <c r="F967" s="47">
        <v>1759965.91</v>
      </c>
      <c r="G967" s="47">
        <v>1776310.54</v>
      </c>
      <c r="H967" s="47">
        <v>0</v>
      </c>
      <c r="I967" s="47">
        <v>275371.59999999998</v>
      </c>
      <c r="J967" s="55">
        <f t="shared" si="45"/>
        <v>-16344.630000000121</v>
      </c>
      <c r="K967" s="52">
        <f t="shared" si="46"/>
        <v>-275371.59999999998</v>
      </c>
      <c r="L967" s="48" t="s">
        <v>18</v>
      </c>
      <c r="M967" s="48" t="str">
        <f t="shared" si="47"/>
        <v>TEFTotal Net Assets at the end of the period</v>
      </c>
    </row>
    <row r="968" spans="1:13">
      <c r="A968" s="45" t="s">
        <v>269</v>
      </c>
      <c r="B968" s="46" t="s">
        <v>171</v>
      </c>
      <c r="C968" s="46" t="s">
        <v>338</v>
      </c>
      <c r="D968" s="47">
        <v>0</v>
      </c>
      <c r="E968" s="47">
        <v>160793</v>
      </c>
      <c r="F968" s="47">
        <v>324360</v>
      </c>
      <c r="G968" s="47">
        <v>171356</v>
      </c>
      <c r="H968" s="47">
        <v>0</v>
      </c>
      <c r="I968" s="47">
        <v>7789</v>
      </c>
      <c r="J968" s="55">
        <f t="shared" si="45"/>
        <v>153004</v>
      </c>
      <c r="K968" s="52">
        <f t="shared" si="46"/>
        <v>-7789</v>
      </c>
      <c r="L968" s="48" t="s">
        <v>18</v>
      </c>
      <c r="M968" s="48" t="str">
        <f t="shared" si="47"/>
        <v>TEFTotal Net Assets at the end of the period</v>
      </c>
    </row>
    <row r="969" spans="1:13">
      <c r="A969" s="45" t="s">
        <v>269</v>
      </c>
      <c r="B969" s="46" t="s">
        <v>172</v>
      </c>
      <c r="C969" s="46" t="s">
        <v>339</v>
      </c>
      <c r="D969" s="47">
        <v>376911.07</v>
      </c>
      <c r="E969" s="47">
        <v>0</v>
      </c>
      <c r="F969" s="47">
        <v>2583595.39</v>
      </c>
      <c r="G969" s="47">
        <v>3715097.27</v>
      </c>
      <c r="H969" s="47">
        <v>0</v>
      </c>
      <c r="I969" s="47">
        <v>754590.81</v>
      </c>
      <c r="J969" s="55">
        <f t="shared" si="45"/>
        <v>-1131501.8799999999</v>
      </c>
      <c r="K969" s="52">
        <f t="shared" si="46"/>
        <v>-754590.81</v>
      </c>
      <c r="L969" s="48" t="s">
        <v>18</v>
      </c>
      <c r="M969" s="48" t="str">
        <f t="shared" si="47"/>
        <v>TEFTotal Net Assets at the end of the period</v>
      </c>
    </row>
    <row r="970" spans="1:13">
      <c r="A970" s="45" t="s">
        <v>269</v>
      </c>
      <c r="B970" s="46" t="s">
        <v>173</v>
      </c>
      <c r="C970" s="46" t="s">
        <v>340</v>
      </c>
      <c r="D970" s="47">
        <v>0</v>
      </c>
      <c r="E970" s="47">
        <v>838</v>
      </c>
      <c r="F970" s="47">
        <v>3834</v>
      </c>
      <c r="G970" s="47">
        <v>3018</v>
      </c>
      <c r="H970" s="47">
        <v>0</v>
      </c>
      <c r="I970" s="47">
        <v>22</v>
      </c>
      <c r="J970" s="55">
        <f t="shared" si="45"/>
        <v>816</v>
      </c>
      <c r="K970" s="52">
        <f t="shared" si="46"/>
        <v>-22</v>
      </c>
      <c r="L970" s="48" t="s">
        <v>18</v>
      </c>
      <c r="M970" s="48" t="str">
        <f t="shared" si="47"/>
        <v>TEFTotal Net Assets at the end of the period</v>
      </c>
    </row>
    <row r="971" spans="1:13">
      <c r="A971" s="45" t="s">
        <v>269</v>
      </c>
      <c r="B971" s="46" t="s">
        <v>174</v>
      </c>
      <c r="C971" s="46" t="s">
        <v>341</v>
      </c>
      <c r="D971" s="47">
        <v>0</v>
      </c>
      <c r="E971" s="47">
        <v>39185.71</v>
      </c>
      <c r="F971" s="47">
        <v>216717.26</v>
      </c>
      <c r="G971" s="47">
        <v>177531.55</v>
      </c>
      <c r="H971" s="47">
        <v>0</v>
      </c>
      <c r="I971" s="47">
        <v>0</v>
      </c>
      <c r="J971" s="55">
        <f t="shared" si="45"/>
        <v>39185.710000000021</v>
      </c>
      <c r="K971" s="52">
        <f t="shared" si="46"/>
        <v>0</v>
      </c>
      <c r="L971" s="48" t="s">
        <v>18</v>
      </c>
      <c r="M971" s="48" t="str">
        <f t="shared" si="47"/>
        <v>TEFTotal Net Assets at the end of the period</v>
      </c>
    </row>
    <row r="972" spans="1:13">
      <c r="A972" s="45" t="s">
        <v>269</v>
      </c>
      <c r="B972" s="46" t="s">
        <v>183</v>
      </c>
      <c r="C972" s="46" t="s">
        <v>342</v>
      </c>
      <c r="D972" s="47">
        <v>56472.97</v>
      </c>
      <c r="E972" s="47">
        <v>0</v>
      </c>
      <c r="F972" s="47">
        <v>64782987.789999999</v>
      </c>
      <c r="G972" s="47">
        <v>64839460.229999997</v>
      </c>
      <c r="H972" s="47">
        <v>0.53</v>
      </c>
      <c r="I972" s="47">
        <v>0</v>
      </c>
      <c r="J972" s="55">
        <f t="shared" si="45"/>
        <v>-56472.439999997616</v>
      </c>
      <c r="K972" s="52">
        <f t="shared" si="46"/>
        <v>0.53</v>
      </c>
      <c r="L972" s="48" t="s">
        <v>18</v>
      </c>
      <c r="M972" s="48" t="str">
        <f t="shared" si="47"/>
        <v>TEFTotal Net Assets at the end of the period</v>
      </c>
    </row>
    <row r="973" spans="1:13">
      <c r="A973" s="45" t="s">
        <v>269</v>
      </c>
      <c r="B973" s="46" t="s">
        <v>184</v>
      </c>
      <c r="C973" s="46" t="s">
        <v>343</v>
      </c>
      <c r="D973" s="47">
        <v>0</v>
      </c>
      <c r="E973" s="47">
        <v>0.01</v>
      </c>
      <c r="F973" s="47">
        <v>25655889.129999999</v>
      </c>
      <c r="G973" s="47">
        <v>25655889.129999999</v>
      </c>
      <c r="H973" s="47">
        <v>0</v>
      </c>
      <c r="I973" s="47">
        <v>0.01</v>
      </c>
      <c r="J973" s="55">
        <f t="shared" si="45"/>
        <v>0</v>
      </c>
      <c r="K973" s="52">
        <f t="shared" si="46"/>
        <v>-0.01</v>
      </c>
      <c r="L973" s="48" t="s">
        <v>18</v>
      </c>
      <c r="M973" s="48" t="str">
        <f t="shared" si="47"/>
        <v>TEFTotal Net Assets at the end of the period</v>
      </c>
    </row>
    <row r="974" spans="1:13">
      <c r="A974" s="45" t="s">
        <v>269</v>
      </c>
      <c r="B974" s="46" t="s">
        <v>243</v>
      </c>
      <c r="C974" s="46" t="s">
        <v>499</v>
      </c>
      <c r="D974" s="47">
        <v>0</v>
      </c>
      <c r="E974" s="47">
        <v>0</v>
      </c>
      <c r="F974" s="47">
        <v>15442690.300000001</v>
      </c>
      <c r="G974" s="47">
        <v>15442690.300000001</v>
      </c>
      <c r="H974" s="47">
        <v>0</v>
      </c>
      <c r="I974" s="47">
        <v>0</v>
      </c>
      <c r="J974" s="55">
        <f t="shared" si="45"/>
        <v>0</v>
      </c>
      <c r="K974" s="52">
        <f t="shared" si="46"/>
        <v>0</v>
      </c>
      <c r="L974" s="48" t="s">
        <v>18</v>
      </c>
      <c r="M974" s="48" t="str">
        <f t="shared" si="47"/>
        <v>TEFTotal Net Assets at the end of the period</v>
      </c>
    </row>
    <row r="975" spans="1:13">
      <c r="A975" s="45" t="s">
        <v>269</v>
      </c>
      <c r="B975" s="46" t="s">
        <v>516</v>
      </c>
      <c r="C975" s="46" t="s">
        <v>517</v>
      </c>
      <c r="D975" s="47">
        <v>0</v>
      </c>
      <c r="E975" s="47">
        <v>59750.57</v>
      </c>
      <c r="F975" s="47">
        <v>87905.16</v>
      </c>
      <c r="G975" s="47">
        <v>71396.679999999993</v>
      </c>
      <c r="H975" s="47">
        <v>0</v>
      </c>
      <c r="I975" s="47">
        <v>43242.09</v>
      </c>
      <c r="J975" s="55">
        <f t="shared" si="45"/>
        <v>16508.48000000001</v>
      </c>
      <c r="K975" s="52">
        <f t="shared" si="46"/>
        <v>-43242.09</v>
      </c>
      <c r="L975" s="48" t="s">
        <v>15</v>
      </c>
      <c r="M975" s="48" t="str">
        <f t="shared" si="47"/>
        <v>TEFUnit Capital at the end of the period</v>
      </c>
    </row>
    <row r="976" spans="1:13">
      <c r="A976" s="45" t="s">
        <v>269</v>
      </c>
      <c r="B976" s="46" t="s">
        <v>344</v>
      </c>
      <c r="C976" s="46" t="s">
        <v>345</v>
      </c>
      <c r="D976" s="47">
        <v>0</v>
      </c>
      <c r="E976" s="47">
        <v>68355284.930000007</v>
      </c>
      <c r="F976" s="47">
        <v>80153123.909999996</v>
      </c>
      <c r="G976" s="47">
        <v>99876279.120000005</v>
      </c>
      <c r="H976" s="47">
        <v>0</v>
      </c>
      <c r="I976" s="47">
        <v>88078440.140000001</v>
      </c>
      <c r="J976" s="55">
        <f t="shared" si="45"/>
        <v>-19723155.210000008</v>
      </c>
      <c r="K976" s="52">
        <f t="shared" si="46"/>
        <v>-88078440.140000001</v>
      </c>
      <c r="L976" s="48" t="s">
        <v>15</v>
      </c>
      <c r="M976" s="48" t="str">
        <f t="shared" si="47"/>
        <v>TEFUnit Capital at the end of the period</v>
      </c>
    </row>
    <row r="977" spans="1:13">
      <c r="A977" s="45" t="s">
        <v>269</v>
      </c>
      <c r="B977" s="46" t="s">
        <v>346</v>
      </c>
      <c r="C977" s="46" t="s">
        <v>347</v>
      </c>
      <c r="D977" s="47">
        <v>0</v>
      </c>
      <c r="E977" s="47">
        <v>42718020.840000004</v>
      </c>
      <c r="F977" s="47">
        <v>75562875.75</v>
      </c>
      <c r="G977" s="47">
        <v>92115904.980000004</v>
      </c>
      <c r="H977" s="47">
        <v>0</v>
      </c>
      <c r="I977" s="47">
        <v>59271050.07</v>
      </c>
      <c r="J977" s="55">
        <f t="shared" si="45"/>
        <v>-16553029.230000004</v>
      </c>
      <c r="K977" s="52">
        <f t="shared" si="46"/>
        <v>-59271050.07</v>
      </c>
      <c r="L977" s="48" t="s">
        <v>15</v>
      </c>
      <c r="M977" s="48" t="str">
        <f t="shared" si="47"/>
        <v>TEFUnit Capital at the end of the period</v>
      </c>
    </row>
    <row r="978" spans="1:13">
      <c r="A978" s="45" t="s">
        <v>269</v>
      </c>
      <c r="B978" s="46" t="s">
        <v>518</v>
      </c>
      <c r="C978" s="46" t="s">
        <v>519</v>
      </c>
      <c r="D978" s="47">
        <v>0</v>
      </c>
      <c r="E978" s="47">
        <v>9389.94</v>
      </c>
      <c r="F978" s="47">
        <v>37896.699999999997</v>
      </c>
      <c r="G978" s="47">
        <v>20073.64</v>
      </c>
      <c r="H978" s="47">
        <v>8433.1200000000008</v>
      </c>
      <c r="I978" s="47">
        <v>0</v>
      </c>
      <c r="J978" s="55">
        <f t="shared" si="45"/>
        <v>17823.059999999998</v>
      </c>
      <c r="K978" s="52">
        <f t="shared" si="46"/>
        <v>8433.1200000000008</v>
      </c>
      <c r="L978" s="48" t="s">
        <v>141</v>
      </c>
      <c r="M978" s="48" t="str">
        <f t="shared" si="47"/>
        <v>TEFDummy</v>
      </c>
    </row>
    <row r="979" spans="1:13">
      <c r="A979" s="45" t="s">
        <v>269</v>
      </c>
      <c r="B979" s="46" t="s">
        <v>348</v>
      </c>
      <c r="C979" s="46" t="s">
        <v>349</v>
      </c>
      <c r="D979" s="47">
        <v>7104203.9100000001</v>
      </c>
      <c r="E979" s="47">
        <v>0</v>
      </c>
      <c r="F979" s="47">
        <v>19431238.010000002</v>
      </c>
      <c r="G979" s="47">
        <v>34854540.740000002</v>
      </c>
      <c r="H979" s="47">
        <v>0</v>
      </c>
      <c r="I979" s="47">
        <v>8319098.8200000003</v>
      </c>
      <c r="J979" s="55">
        <f t="shared" si="45"/>
        <v>-15423302.73</v>
      </c>
      <c r="K979" s="52">
        <f t="shared" si="46"/>
        <v>-8319098.8200000003</v>
      </c>
      <c r="L979" s="48" t="s">
        <v>141</v>
      </c>
      <c r="M979" s="48" t="str">
        <f t="shared" si="47"/>
        <v>TEFDummy</v>
      </c>
    </row>
    <row r="980" spans="1:13">
      <c r="A980" s="45" t="s">
        <v>269</v>
      </c>
      <c r="B980" s="46" t="s">
        <v>350</v>
      </c>
      <c r="C980" s="46" t="s">
        <v>351</v>
      </c>
      <c r="D980" s="47">
        <v>665357.36</v>
      </c>
      <c r="E980" s="47">
        <v>0</v>
      </c>
      <c r="F980" s="47">
        <v>19375404.890000001</v>
      </c>
      <c r="G980" s="47">
        <v>42404389.079999998</v>
      </c>
      <c r="H980" s="47">
        <v>0</v>
      </c>
      <c r="I980" s="47">
        <v>22363626.829999998</v>
      </c>
      <c r="J980" s="55">
        <f t="shared" si="45"/>
        <v>-23028984.189999998</v>
      </c>
      <c r="K980" s="52">
        <f t="shared" si="46"/>
        <v>-22363626.829999998</v>
      </c>
      <c r="L980" s="48" t="s">
        <v>141</v>
      </c>
      <c r="M980" s="48" t="str">
        <f t="shared" si="47"/>
        <v>TEFDummy</v>
      </c>
    </row>
    <row r="981" spans="1:13">
      <c r="A981" s="45" t="s">
        <v>269</v>
      </c>
      <c r="B981" s="46" t="s">
        <v>520</v>
      </c>
      <c r="C981" s="46" t="s">
        <v>521</v>
      </c>
      <c r="D981" s="47">
        <v>0</v>
      </c>
      <c r="E981" s="47">
        <v>3541.37</v>
      </c>
      <c r="F981" s="47">
        <v>0</v>
      </c>
      <c r="G981" s="47">
        <v>0</v>
      </c>
      <c r="H981" s="47">
        <v>0</v>
      </c>
      <c r="I981" s="47">
        <v>3541.37</v>
      </c>
      <c r="J981" s="55">
        <f t="shared" si="45"/>
        <v>0</v>
      </c>
      <c r="K981" s="52">
        <f t="shared" si="46"/>
        <v>-3541.37</v>
      </c>
      <c r="L981" s="48" t="s">
        <v>141</v>
      </c>
      <c r="M981" s="48" t="str">
        <f t="shared" si="47"/>
        <v>TEFDummy</v>
      </c>
    </row>
    <row r="982" spans="1:13">
      <c r="A982" s="45" t="s">
        <v>269</v>
      </c>
      <c r="B982" s="46" t="s">
        <v>352</v>
      </c>
      <c r="C982" s="46" t="s">
        <v>353</v>
      </c>
      <c r="D982" s="47">
        <v>0</v>
      </c>
      <c r="E982" s="47">
        <v>44015227.539999999</v>
      </c>
      <c r="F982" s="47">
        <v>0</v>
      </c>
      <c r="G982" s="47">
        <v>0</v>
      </c>
      <c r="H982" s="47">
        <v>0</v>
      </c>
      <c r="I982" s="47">
        <v>44015227.539999999</v>
      </c>
      <c r="J982" s="55">
        <f t="shared" si="45"/>
        <v>0</v>
      </c>
      <c r="K982" s="52">
        <f t="shared" si="46"/>
        <v>-44015227.539999999</v>
      </c>
      <c r="L982" s="48" t="s">
        <v>141</v>
      </c>
      <c r="M982" s="48" t="str">
        <f t="shared" si="47"/>
        <v>TEFDummy</v>
      </c>
    </row>
    <row r="983" spans="1:13">
      <c r="A983" s="45" t="s">
        <v>269</v>
      </c>
      <c r="B983" s="46" t="s">
        <v>354</v>
      </c>
      <c r="C983" s="46" t="s">
        <v>355</v>
      </c>
      <c r="D983" s="47">
        <v>0</v>
      </c>
      <c r="E983" s="47">
        <v>26121240</v>
      </c>
      <c r="F983" s="47">
        <v>0</v>
      </c>
      <c r="G983" s="47">
        <v>0</v>
      </c>
      <c r="H983" s="47">
        <v>0</v>
      </c>
      <c r="I983" s="47">
        <v>26121240</v>
      </c>
      <c r="J983" s="55">
        <f t="shared" si="45"/>
        <v>0</v>
      </c>
      <c r="K983" s="52">
        <f t="shared" si="46"/>
        <v>-26121240</v>
      </c>
      <c r="L983" s="48" t="s">
        <v>141</v>
      </c>
      <c r="M983" s="48" t="str">
        <f t="shared" si="47"/>
        <v>TEFDummy</v>
      </c>
    </row>
    <row r="984" spans="1:13">
      <c r="A984" s="45" t="s">
        <v>269</v>
      </c>
      <c r="B984" s="46" t="s">
        <v>188</v>
      </c>
      <c r="C984" s="46" t="s">
        <v>356</v>
      </c>
      <c r="D984" s="47">
        <v>6438527.0499999998</v>
      </c>
      <c r="E984" s="47">
        <v>0</v>
      </c>
      <c r="F984" s="47">
        <v>0</v>
      </c>
      <c r="G984" s="47">
        <v>0</v>
      </c>
      <c r="H984" s="47">
        <v>6438527.0499999998</v>
      </c>
      <c r="I984" s="47">
        <v>0</v>
      </c>
      <c r="J984" s="55">
        <f t="shared" si="45"/>
        <v>0</v>
      </c>
      <c r="K984" s="52">
        <f t="shared" si="46"/>
        <v>6438527.0499999998</v>
      </c>
      <c r="L984" s="48" t="s">
        <v>141</v>
      </c>
      <c r="M984" s="48" t="str">
        <f t="shared" si="47"/>
        <v>TEFDummy</v>
      </c>
    </row>
    <row r="985" spans="1:13">
      <c r="A985" s="45" t="s">
        <v>269</v>
      </c>
      <c r="B985" s="46" t="s">
        <v>500</v>
      </c>
      <c r="C985" s="46" t="s">
        <v>501</v>
      </c>
      <c r="D985" s="47">
        <v>0</v>
      </c>
      <c r="E985" s="47">
        <v>0</v>
      </c>
      <c r="F985" s="47">
        <v>15436929.42</v>
      </c>
      <c r="G985" s="47">
        <v>26641.85</v>
      </c>
      <c r="H985" s="47">
        <v>15410287.57</v>
      </c>
      <c r="I985" s="47">
        <v>0</v>
      </c>
      <c r="J985" s="55">
        <f t="shared" si="45"/>
        <v>15410287.57</v>
      </c>
      <c r="K985" s="52">
        <f t="shared" si="46"/>
        <v>15410287.57</v>
      </c>
      <c r="L985" s="48" t="s">
        <v>141</v>
      </c>
      <c r="M985" s="48" t="str">
        <f t="shared" si="47"/>
        <v>TEFDummy</v>
      </c>
    </row>
    <row r="986" spans="1:13">
      <c r="A986" s="45" t="s">
        <v>269</v>
      </c>
      <c r="B986" s="46" t="s">
        <v>357</v>
      </c>
      <c r="C986" s="46" t="s">
        <v>358</v>
      </c>
      <c r="D986" s="47">
        <v>0</v>
      </c>
      <c r="E986" s="47">
        <v>33049091.039999999</v>
      </c>
      <c r="F986" s="47">
        <v>5639415727.3800001</v>
      </c>
      <c r="G986" s="47">
        <v>5611922608.2799997</v>
      </c>
      <c r="H986" s="47">
        <v>0</v>
      </c>
      <c r="I986" s="47">
        <v>5555971.9400000004</v>
      </c>
      <c r="J986" s="55">
        <f t="shared" si="45"/>
        <v>27493119.100000381</v>
      </c>
      <c r="K986" s="52">
        <f t="shared" si="46"/>
        <v>-5555971.9400000004</v>
      </c>
      <c r="L986" s="48" t="s">
        <v>141</v>
      </c>
      <c r="M986" s="48" t="str">
        <f t="shared" si="47"/>
        <v>TEFDummy</v>
      </c>
    </row>
    <row r="987" spans="1:13">
      <c r="A987" s="45" t="s">
        <v>269</v>
      </c>
      <c r="B987" s="46" t="s">
        <v>359</v>
      </c>
      <c r="C987" s="46" t="s">
        <v>360</v>
      </c>
      <c r="D987" s="47">
        <v>0</v>
      </c>
      <c r="E987" s="47">
        <v>1304113.7</v>
      </c>
      <c r="F987" s="47">
        <v>1446035.4</v>
      </c>
      <c r="G987" s="47">
        <v>2475190.7999999998</v>
      </c>
      <c r="H987" s="47">
        <v>0</v>
      </c>
      <c r="I987" s="47">
        <v>2333269.1</v>
      </c>
      <c r="J987" s="55">
        <f t="shared" si="45"/>
        <v>-1029155.3999999999</v>
      </c>
      <c r="K987" s="52">
        <f t="shared" si="46"/>
        <v>-2333269.1</v>
      </c>
      <c r="L987" s="48" t="s">
        <v>55</v>
      </c>
      <c r="M987" s="48" t="str">
        <f t="shared" si="47"/>
        <v>TEFDividend</v>
      </c>
    </row>
    <row r="988" spans="1:13">
      <c r="A988" s="45" t="s">
        <v>269</v>
      </c>
      <c r="B988" s="46" t="s">
        <v>365</v>
      </c>
      <c r="C988" s="46" t="s">
        <v>366</v>
      </c>
      <c r="D988" s="47">
        <v>0</v>
      </c>
      <c r="E988" s="47">
        <v>43569820.109999999</v>
      </c>
      <c r="F988" s="47">
        <v>0</v>
      </c>
      <c r="G988" s="47">
        <v>25293436.239999998</v>
      </c>
      <c r="H988" s="47">
        <v>0</v>
      </c>
      <c r="I988" s="47">
        <v>68863256.349999994</v>
      </c>
      <c r="J988" s="55">
        <f t="shared" si="45"/>
        <v>-25293436.239999998</v>
      </c>
      <c r="K988" s="52">
        <f t="shared" si="46"/>
        <v>-68863256.349999994</v>
      </c>
      <c r="L988" s="48" t="s">
        <v>57</v>
      </c>
      <c r="M988" s="48" t="str">
        <f t="shared" si="47"/>
        <v>TEFProfit/(Loss) on sale /redemption of investments (other than inter scheme transfer/sale)</v>
      </c>
    </row>
    <row r="989" spans="1:13">
      <c r="A989" s="45" t="s">
        <v>269</v>
      </c>
      <c r="B989" s="46" t="s">
        <v>372</v>
      </c>
      <c r="C989" s="46" t="s">
        <v>373</v>
      </c>
      <c r="D989" s="47">
        <v>6547634.54</v>
      </c>
      <c r="E989" s="47">
        <v>0</v>
      </c>
      <c r="F989" s="47">
        <v>15161329.6</v>
      </c>
      <c r="G989" s="47">
        <v>0</v>
      </c>
      <c r="H989" s="47">
        <v>21708964.140000001</v>
      </c>
      <c r="I989" s="47">
        <v>0</v>
      </c>
      <c r="J989" s="55">
        <f t="shared" si="45"/>
        <v>15161329.6</v>
      </c>
      <c r="K989" s="52">
        <f t="shared" si="46"/>
        <v>21708964.140000001</v>
      </c>
      <c r="L989" s="48" t="s">
        <v>57</v>
      </c>
      <c r="M989" s="48" t="str">
        <f t="shared" si="47"/>
        <v>TEFProfit/(Loss) on sale /redemption of investments (other than inter scheme transfer/sale)</v>
      </c>
    </row>
    <row r="990" spans="1:13">
      <c r="A990" s="45" t="s">
        <v>269</v>
      </c>
      <c r="B990" s="46" t="s">
        <v>198</v>
      </c>
      <c r="C990" s="46" t="s">
        <v>378</v>
      </c>
      <c r="D990" s="47">
        <v>1549236</v>
      </c>
      <c r="E990" s="47">
        <v>0</v>
      </c>
      <c r="F990" s="47">
        <v>1609811.5</v>
      </c>
      <c r="G990" s="47">
        <v>0</v>
      </c>
      <c r="H990" s="47">
        <v>3159047.5</v>
      </c>
      <c r="I990" s="47">
        <v>0</v>
      </c>
      <c r="J990" s="55">
        <f t="shared" si="45"/>
        <v>1609811.5</v>
      </c>
      <c r="K990" s="52">
        <f t="shared" si="46"/>
        <v>3159047.5</v>
      </c>
      <c r="L990" s="48" t="s">
        <v>61</v>
      </c>
      <c r="M990" s="48" t="str">
        <f t="shared" si="47"/>
        <v>TEFManagement Fees</v>
      </c>
    </row>
    <row r="991" spans="1:13">
      <c r="A991" s="45" t="s">
        <v>269</v>
      </c>
      <c r="B991" s="46" t="s">
        <v>203</v>
      </c>
      <c r="C991" s="46" t="s">
        <v>379</v>
      </c>
      <c r="D991" s="47">
        <v>0</v>
      </c>
      <c r="E991" s="47">
        <v>376911.08</v>
      </c>
      <c r="F991" s="47">
        <v>3716038.51</v>
      </c>
      <c r="G991" s="47">
        <v>2584536.69</v>
      </c>
      <c r="H991" s="47">
        <v>754590.74</v>
      </c>
      <c r="I991" s="47">
        <v>0</v>
      </c>
      <c r="J991" s="55">
        <f t="shared" si="45"/>
        <v>1131501.8199999998</v>
      </c>
      <c r="K991" s="52">
        <f t="shared" si="46"/>
        <v>754590.74</v>
      </c>
      <c r="L991" s="48" t="s">
        <v>63</v>
      </c>
      <c r="M991" s="48" t="str">
        <f t="shared" si="47"/>
        <v>TEFTotal Recurring Expenses (including 6.1 and 6.2)</v>
      </c>
    </row>
    <row r="992" spans="1:13">
      <c r="A992" s="45" t="s">
        <v>269</v>
      </c>
      <c r="B992" s="46" t="s">
        <v>380</v>
      </c>
      <c r="C992" s="46" t="s">
        <v>381</v>
      </c>
      <c r="D992" s="47">
        <v>159572</v>
      </c>
      <c r="E992" s="47">
        <v>0</v>
      </c>
      <c r="F992" s="47">
        <v>165810</v>
      </c>
      <c r="G992" s="47">
        <v>0</v>
      </c>
      <c r="H992" s="47">
        <v>325382</v>
      </c>
      <c r="I992" s="47">
        <v>0</v>
      </c>
      <c r="J992" s="55">
        <f t="shared" si="45"/>
        <v>165810</v>
      </c>
      <c r="K992" s="52">
        <f t="shared" si="46"/>
        <v>325382</v>
      </c>
      <c r="L992" s="48" t="s">
        <v>63</v>
      </c>
      <c r="M992" s="48" t="str">
        <f t="shared" si="47"/>
        <v>TEFTotal Recurring Expenses (including 6.1 and 6.2)</v>
      </c>
    </row>
    <row r="993" spans="1:13">
      <c r="A993" s="45" t="s">
        <v>269</v>
      </c>
      <c r="B993" s="46" t="s">
        <v>427</v>
      </c>
      <c r="C993" s="46" t="s">
        <v>428</v>
      </c>
      <c r="D993" s="47">
        <v>0</v>
      </c>
      <c r="E993" s="47">
        <v>0</v>
      </c>
      <c r="F993" s="47">
        <v>67591.25</v>
      </c>
      <c r="G993" s="47">
        <v>0</v>
      </c>
      <c r="H993" s="47">
        <v>67591.25</v>
      </c>
      <c r="I993" s="47">
        <v>0</v>
      </c>
      <c r="J993" s="55">
        <f t="shared" si="45"/>
        <v>67591.25</v>
      </c>
      <c r="K993" s="52">
        <f t="shared" si="46"/>
        <v>67591.25</v>
      </c>
      <c r="L993" s="48" t="s">
        <v>63</v>
      </c>
      <c r="M993" s="48" t="str">
        <f t="shared" si="47"/>
        <v>TEFTotal Recurring Expenses (including 6.1 and 6.2)</v>
      </c>
    </row>
    <row r="994" spans="1:13">
      <c r="A994" s="45" t="s">
        <v>269</v>
      </c>
      <c r="B994" s="46" t="s">
        <v>382</v>
      </c>
      <c r="C994" s="46" t="s">
        <v>383</v>
      </c>
      <c r="D994" s="47">
        <v>189858.94</v>
      </c>
      <c r="E994" s="47">
        <v>0</v>
      </c>
      <c r="F994" s="47">
        <v>537166.41</v>
      </c>
      <c r="G994" s="47">
        <v>0</v>
      </c>
      <c r="H994" s="47">
        <v>727025.35</v>
      </c>
      <c r="I994" s="47">
        <v>0</v>
      </c>
      <c r="J994" s="55">
        <f t="shared" si="45"/>
        <v>537166.41</v>
      </c>
      <c r="K994" s="52">
        <f t="shared" si="46"/>
        <v>727025.35</v>
      </c>
      <c r="L994" s="48" t="s">
        <v>63</v>
      </c>
      <c r="M994" s="48" t="str">
        <f t="shared" si="47"/>
        <v>TEFTotal Recurring Expenses (including 6.1 and 6.2)</v>
      </c>
    </row>
    <row r="995" spans="1:13">
      <c r="A995" s="45" t="s">
        <v>269</v>
      </c>
      <c r="B995" s="46" t="s">
        <v>692</v>
      </c>
      <c r="C995" s="46" t="s">
        <v>693</v>
      </c>
      <c r="D995" s="47">
        <v>0</v>
      </c>
      <c r="E995" s="47">
        <v>0</v>
      </c>
      <c r="F995" s="47">
        <v>25251.05</v>
      </c>
      <c r="G995" s="47">
        <v>25251.05</v>
      </c>
      <c r="H995" s="47">
        <v>0</v>
      </c>
      <c r="I995" s="47">
        <v>0</v>
      </c>
      <c r="J995" s="55">
        <f t="shared" si="45"/>
        <v>0</v>
      </c>
      <c r="K995" s="52">
        <f t="shared" si="46"/>
        <v>0</v>
      </c>
      <c r="L995" s="48" t="s">
        <v>63</v>
      </c>
      <c r="M995" s="48" t="str">
        <f t="shared" si="47"/>
        <v>TEFTotal Recurring Expenses (including 6.1 and 6.2)</v>
      </c>
    </row>
    <row r="996" spans="1:13">
      <c r="A996" s="45" t="s">
        <v>269</v>
      </c>
      <c r="B996" s="46" t="s">
        <v>384</v>
      </c>
      <c r="C996" s="46" t="s">
        <v>385</v>
      </c>
      <c r="D996" s="47">
        <v>367533.18</v>
      </c>
      <c r="E996" s="47">
        <v>0</v>
      </c>
      <c r="F996" s="47">
        <v>196831.35</v>
      </c>
      <c r="G996" s="47">
        <v>326974.90000000002</v>
      </c>
      <c r="H996" s="47">
        <v>237389.63</v>
      </c>
      <c r="I996" s="47">
        <v>0</v>
      </c>
      <c r="J996" s="55">
        <f t="shared" si="45"/>
        <v>-130143.55000000002</v>
      </c>
      <c r="K996" s="52">
        <f t="shared" si="46"/>
        <v>237389.63</v>
      </c>
      <c r="L996" s="48" t="s">
        <v>63</v>
      </c>
      <c r="M996" s="48" t="str">
        <f t="shared" si="47"/>
        <v>TEFTotal Recurring Expenses (including 6.1 and 6.2)</v>
      </c>
    </row>
    <row r="997" spans="1:13">
      <c r="A997" s="45" t="s">
        <v>269</v>
      </c>
      <c r="B997" s="46" t="s">
        <v>386</v>
      </c>
      <c r="C997" s="46" t="s">
        <v>387</v>
      </c>
      <c r="D997" s="47">
        <v>21615.53</v>
      </c>
      <c r="E997" s="47">
        <v>0</v>
      </c>
      <c r="F997" s="47">
        <v>26316.59</v>
      </c>
      <c r="G997" s="47">
        <v>0</v>
      </c>
      <c r="H997" s="47">
        <v>47932.12</v>
      </c>
      <c r="I997" s="47">
        <v>0</v>
      </c>
      <c r="J997" s="55">
        <f t="shared" si="45"/>
        <v>26316.59</v>
      </c>
      <c r="K997" s="52">
        <f t="shared" si="46"/>
        <v>47932.12</v>
      </c>
      <c r="L997" s="48" t="s">
        <v>63</v>
      </c>
      <c r="M997" s="48" t="str">
        <f t="shared" si="47"/>
        <v>TEFTotal Recurring Expenses (including 6.1 and 6.2)</v>
      </c>
    </row>
    <row r="998" spans="1:13">
      <c r="A998" s="45" t="s">
        <v>269</v>
      </c>
      <c r="B998" s="46" t="s">
        <v>388</v>
      </c>
      <c r="C998" s="46" t="s">
        <v>389</v>
      </c>
      <c r="D998" s="47">
        <v>56370.1</v>
      </c>
      <c r="E998" s="47">
        <v>0</v>
      </c>
      <c r="F998" s="47">
        <v>76873</v>
      </c>
      <c r="G998" s="47">
        <v>0</v>
      </c>
      <c r="H998" s="47">
        <v>133243.1</v>
      </c>
      <c r="I998" s="47">
        <v>0</v>
      </c>
      <c r="J998" s="55">
        <f t="shared" si="45"/>
        <v>76873</v>
      </c>
      <c r="K998" s="52">
        <f t="shared" si="46"/>
        <v>133243.1</v>
      </c>
      <c r="L998" s="48" t="s">
        <v>63</v>
      </c>
      <c r="M998" s="48" t="str">
        <f t="shared" si="47"/>
        <v>TEFTotal Recurring Expenses (including 6.1 and 6.2)</v>
      </c>
    </row>
    <row r="999" spans="1:13">
      <c r="A999" s="45" t="s">
        <v>269</v>
      </c>
      <c r="B999" s="46" t="s">
        <v>390</v>
      </c>
      <c r="C999" s="46" t="s">
        <v>391</v>
      </c>
      <c r="D999" s="47">
        <v>53108.02</v>
      </c>
      <c r="E999" s="47">
        <v>0</v>
      </c>
      <c r="F999" s="47">
        <v>62964.639999999999</v>
      </c>
      <c r="G999" s="47">
        <v>0</v>
      </c>
      <c r="H999" s="47">
        <v>116072.66</v>
      </c>
      <c r="I999" s="47">
        <v>0</v>
      </c>
      <c r="J999" s="55">
        <f t="shared" si="45"/>
        <v>62964.639999999999</v>
      </c>
      <c r="K999" s="52">
        <f t="shared" si="46"/>
        <v>116072.66</v>
      </c>
      <c r="L999" s="48" t="s">
        <v>63</v>
      </c>
      <c r="M999" s="48" t="str">
        <f t="shared" si="47"/>
        <v>TEFTotal Recurring Expenses (including 6.1 and 6.2)</v>
      </c>
    </row>
    <row r="1000" spans="1:13">
      <c r="A1000" s="45" t="s">
        <v>269</v>
      </c>
      <c r="B1000" s="46" t="s">
        <v>392</v>
      </c>
      <c r="C1000" s="46" t="s">
        <v>393</v>
      </c>
      <c r="D1000" s="47">
        <v>16946.71</v>
      </c>
      <c r="E1000" s="47">
        <v>0</v>
      </c>
      <c r="F1000" s="47">
        <v>20155.7</v>
      </c>
      <c r="G1000" s="47">
        <v>0</v>
      </c>
      <c r="H1000" s="47">
        <v>37102.410000000003</v>
      </c>
      <c r="I1000" s="47">
        <v>0</v>
      </c>
      <c r="J1000" s="55">
        <f t="shared" si="45"/>
        <v>20155.7</v>
      </c>
      <c r="K1000" s="52">
        <f t="shared" si="46"/>
        <v>37102.410000000003</v>
      </c>
      <c r="L1000" s="48" t="s">
        <v>63</v>
      </c>
      <c r="M1000" s="48" t="str">
        <f t="shared" si="47"/>
        <v>TEFTotal Recurring Expenses (including 6.1 and 6.2)</v>
      </c>
    </row>
    <row r="1001" spans="1:13">
      <c r="A1001" s="45" t="s">
        <v>269</v>
      </c>
      <c r="B1001" s="46" t="s">
        <v>394</v>
      </c>
      <c r="C1001" s="46" t="s">
        <v>395</v>
      </c>
      <c r="D1001" s="47">
        <v>882385.62</v>
      </c>
      <c r="E1001" s="47">
        <v>0</v>
      </c>
      <c r="F1001" s="47">
        <v>1259729.1299999999</v>
      </c>
      <c r="G1001" s="47">
        <v>1703216.28</v>
      </c>
      <c r="H1001" s="47">
        <v>438898.47</v>
      </c>
      <c r="I1001" s="47">
        <v>0</v>
      </c>
      <c r="J1001" s="55">
        <f t="shared" si="45"/>
        <v>-443487.15000000014</v>
      </c>
      <c r="K1001" s="52">
        <f t="shared" si="46"/>
        <v>438898.47</v>
      </c>
      <c r="L1001" s="48" t="s">
        <v>63</v>
      </c>
      <c r="M1001" s="48" t="str">
        <f t="shared" si="47"/>
        <v>TEFTotal Recurring Expenses (including 6.1 and 6.2)</v>
      </c>
    </row>
    <row r="1002" spans="1:13">
      <c r="A1002" s="45" t="s">
        <v>269</v>
      </c>
      <c r="B1002" s="46" t="s">
        <v>396</v>
      </c>
      <c r="C1002" s="46" t="s">
        <v>397</v>
      </c>
      <c r="D1002" s="47">
        <v>44038.8</v>
      </c>
      <c r="E1002" s="47">
        <v>0</v>
      </c>
      <c r="F1002" s="47">
        <v>102670.87</v>
      </c>
      <c r="G1002" s="47">
        <v>49269.02</v>
      </c>
      <c r="H1002" s="47">
        <v>97440.65</v>
      </c>
      <c r="I1002" s="47">
        <v>0</v>
      </c>
      <c r="J1002" s="55">
        <f t="shared" si="45"/>
        <v>53401.85</v>
      </c>
      <c r="K1002" s="52">
        <f t="shared" si="46"/>
        <v>97440.65</v>
      </c>
      <c r="L1002" s="48" t="s">
        <v>63</v>
      </c>
      <c r="M1002" s="48" t="str">
        <f t="shared" si="47"/>
        <v>TEFTotal Recurring Expenses (including 6.1 and 6.2)</v>
      </c>
    </row>
    <row r="1003" spans="1:13">
      <c r="A1003" s="45" t="s">
        <v>269</v>
      </c>
      <c r="B1003" s="46" t="s">
        <v>398</v>
      </c>
      <c r="C1003" s="46" t="s">
        <v>399</v>
      </c>
      <c r="D1003" s="47">
        <v>100000</v>
      </c>
      <c r="E1003" s="47">
        <v>0</v>
      </c>
      <c r="F1003" s="47">
        <v>0</v>
      </c>
      <c r="G1003" s="47">
        <v>0</v>
      </c>
      <c r="H1003" s="47">
        <v>100000</v>
      </c>
      <c r="I1003" s="47">
        <v>0</v>
      </c>
      <c r="J1003" s="55">
        <f t="shared" si="45"/>
        <v>0</v>
      </c>
      <c r="K1003" s="52">
        <f t="shared" si="46"/>
        <v>100000</v>
      </c>
      <c r="L1003" s="48" t="s">
        <v>62</v>
      </c>
      <c r="M1003" s="48" t="str">
        <f t="shared" si="47"/>
        <v>TEFTrustee Fees #</v>
      </c>
    </row>
    <row r="1004" spans="1:13">
      <c r="A1004" s="45" t="s">
        <v>269</v>
      </c>
      <c r="B1004" s="46" t="s">
        <v>400</v>
      </c>
      <c r="C1004" s="46" t="s">
        <v>401</v>
      </c>
      <c r="D1004" s="47">
        <v>10300</v>
      </c>
      <c r="E1004" s="47">
        <v>0</v>
      </c>
      <c r="F1004" s="47">
        <v>0</v>
      </c>
      <c r="G1004" s="47">
        <v>0</v>
      </c>
      <c r="H1004" s="47">
        <v>10300</v>
      </c>
      <c r="I1004" s="47">
        <v>0</v>
      </c>
      <c r="J1004" s="55">
        <f t="shared" si="45"/>
        <v>0</v>
      </c>
      <c r="K1004" s="52">
        <f t="shared" si="46"/>
        <v>10300</v>
      </c>
      <c r="L1004" s="48" t="s">
        <v>63</v>
      </c>
      <c r="M1004" s="48" t="str">
        <f t="shared" si="47"/>
        <v>TEFTotal Recurring Expenses (including 6.1 and 6.2)</v>
      </c>
    </row>
    <row r="1005" spans="1:13">
      <c r="A1005" s="45" t="s">
        <v>269</v>
      </c>
      <c r="B1005" s="46" t="s">
        <v>402</v>
      </c>
      <c r="C1005" s="46" t="s">
        <v>403</v>
      </c>
      <c r="D1005" s="47">
        <v>4333.1400000000003</v>
      </c>
      <c r="E1005" s="47">
        <v>0</v>
      </c>
      <c r="F1005" s="47">
        <v>0</v>
      </c>
      <c r="G1005" s="47">
        <v>0</v>
      </c>
      <c r="H1005" s="47">
        <v>4333.1400000000003</v>
      </c>
      <c r="I1005" s="47">
        <v>0</v>
      </c>
      <c r="J1005" s="55">
        <f t="shared" si="45"/>
        <v>0</v>
      </c>
      <c r="K1005" s="52">
        <f t="shared" si="46"/>
        <v>4333.1400000000003</v>
      </c>
      <c r="L1005" s="48" t="s">
        <v>63</v>
      </c>
      <c r="M1005" s="48" t="str">
        <f t="shared" si="47"/>
        <v>TEFTotal Recurring Expenses (including 6.1 and 6.2)</v>
      </c>
    </row>
    <row r="1006" spans="1:13">
      <c r="A1006" s="45" t="s">
        <v>269</v>
      </c>
      <c r="B1006" s="46" t="s">
        <v>404</v>
      </c>
      <c r="C1006" s="46" t="s">
        <v>405</v>
      </c>
      <c r="D1006" s="47">
        <v>7847.74</v>
      </c>
      <c r="E1006" s="47">
        <v>0</v>
      </c>
      <c r="F1006" s="47">
        <v>0</v>
      </c>
      <c r="G1006" s="47">
        <v>0</v>
      </c>
      <c r="H1006" s="47">
        <v>7847.74</v>
      </c>
      <c r="I1006" s="47">
        <v>0</v>
      </c>
      <c r="J1006" s="55">
        <f t="shared" si="45"/>
        <v>0</v>
      </c>
      <c r="K1006" s="52">
        <f t="shared" si="46"/>
        <v>7847.74</v>
      </c>
      <c r="L1006" s="48" t="s">
        <v>63</v>
      </c>
      <c r="M1006" s="48" t="str">
        <f t="shared" si="47"/>
        <v>TEFTotal Recurring Expenses (including 6.1 and 6.2)</v>
      </c>
    </row>
    <row r="1007" spans="1:13">
      <c r="A1007" s="45" t="s">
        <v>269</v>
      </c>
      <c r="B1007" s="46" t="s">
        <v>406</v>
      </c>
      <c r="C1007" s="46" t="s">
        <v>407</v>
      </c>
      <c r="D1007" s="47">
        <v>0</v>
      </c>
      <c r="E1007" s="47">
        <v>0</v>
      </c>
      <c r="F1007" s="47">
        <v>2102.62</v>
      </c>
      <c r="G1007" s="47">
        <v>5.9</v>
      </c>
      <c r="H1007" s="47">
        <v>2096.7199999999998</v>
      </c>
      <c r="I1007" s="47">
        <v>0</v>
      </c>
      <c r="J1007" s="55">
        <f t="shared" si="45"/>
        <v>2096.7199999999998</v>
      </c>
      <c r="K1007" s="52">
        <f t="shared" si="46"/>
        <v>2096.7199999999998</v>
      </c>
      <c r="L1007" s="48" t="s">
        <v>63</v>
      </c>
      <c r="M1007" s="48" t="str">
        <f t="shared" si="47"/>
        <v>TEFTotal Recurring Expenses (including 6.1 and 6.2)</v>
      </c>
    </row>
    <row r="1008" spans="1:13">
      <c r="A1008" s="45" t="s">
        <v>269</v>
      </c>
      <c r="B1008" s="46" t="s">
        <v>408</v>
      </c>
      <c r="C1008" s="46" t="s">
        <v>409</v>
      </c>
      <c r="D1008" s="47">
        <v>10015.86</v>
      </c>
      <c r="E1008" s="47">
        <v>0</v>
      </c>
      <c r="F1008" s="47">
        <v>0</v>
      </c>
      <c r="G1008" s="47">
        <v>0</v>
      </c>
      <c r="H1008" s="47">
        <v>10015.86</v>
      </c>
      <c r="I1008" s="47">
        <v>0</v>
      </c>
      <c r="J1008" s="55">
        <f t="shared" si="45"/>
        <v>0</v>
      </c>
      <c r="K1008" s="52">
        <f t="shared" si="46"/>
        <v>10015.86</v>
      </c>
      <c r="L1008" s="48" t="s">
        <v>63</v>
      </c>
      <c r="M1008" s="48" t="str">
        <f t="shared" si="47"/>
        <v>TEFTotal Recurring Expenses (including 6.1 and 6.2)</v>
      </c>
    </row>
    <row r="1009" spans="1:13">
      <c r="A1009" s="45" t="s">
        <v>269</v>
      </c>
      <c r="B1009" s="46" t="s">
        <v>410</v>
      </c>
      <c r="C1009" s="46" t="s">
        <v>411</v>
      </c>
      <c r="D1009" s="47">
        <v>2284.17</v>
      </c>
      <c r="E1009" s="47">
        <v>0</v>
      </c>
      <c r="F1009" s="47">
        <v>4756.21</v>
      </c>
      <c r="G1009" s="47">
        <v>0</v>
      </c>
      <c r="H1009" s="47">
        <v>7040.38</v>
      </c>
      <c r="I1009" s="47">
        <v>0</v>
      </c>
      <c r="J1009" s="55">
        <f t="shared" si="45"/>
        <v>4756.21</v>
      </c>
      <c r="K1009" s="52">
        <f t="shared" si="46"/>
        <v>7040.38</v>
      </c>
      <c r="L1009" s="48" t="s">
        <v>63</v>
      </c>
      <c r="M1009" s="48" t="str">
        <f t="shared" si="47"/>
        <v>TEFTotal Recurring Expenses (including 6.1 and 6.2)</v>
      </c>
    </row>
    <row r="1010" spans="1:13">
      <c r="A1010" s="45" t="s">
        <v>269</v>
      </c>
      <c r="B1010" s="46" t="s">
        <v>696</v>
      </c>
      <c r="C1010" s="46" t="s">
        <v>697</v>
      </c>
      <c r="D1010" s="47">
        <v>0</v>
      </c>
      <c r="E1010" s="47">
        <v>0</v>
      </c>
      <c r="F1010" s="47">
        <v>34808.01</v>
      </c>
      <c r="G1010" s="47">
        <v>0</v>
      </c>
      <c r="H1010" s="47">
        <v>34808.01</v>
      </c>
      <c r="I1010" s="47">
        <v>0</v>
      </c>
      <c r="J1010" s="55">
        <f t="shared" si="45"/>
        <v>34808.01</v>
      </c>
      <c r="K1010" s="52">
        <f t="shared" si="46"/>
        <v>34808.01</v>
      </c>
      <c r="L1010" s="48" t="s">
        <v>63</v>
      </c>
      <c r="M1010" s="48" t="str">
        <f t="shared" si="47"/>
        <v>TEFTotal Recurring Expenses (including 6.1 and 6.2)</v>
      </c>
    </row>
    <row r="1011" spans="1:13">
      <c r="A1011" s="45" t="s">
        <v>224</v>
      </c>
      <c r="B1011" s="46" t="s">
        <v>282</v>
      </c>
      <c r="C1011" s="46" t="s">
        <v>283</v>
      </c>
      <c r="D1011" s="47">
        <v>221559960.81</v>
      </c>
      <c r="E1011" s="47">
        <v>0</v>
      </c>
      <c r="F1011" s="47">
        <v>287967659.44</v>
      </c>
      <c r="G1011" s="47">
        <v>324358648.61000001</v>
      </c>
      <c r="H1011" s="47">
        <v>185168971.63999999</v>
      </c>
      <c r="I1011" s="47">
        <v>0</v>
      </c>
      <c r="J1011" s="55">
        <f t="shared" si="45"/>
        <v>-36390989.170000017</v>
      </c>
      <c r="K1011" s="52">
        <f t="shared" si="46"/>
        <v>185168971.63999999</v>
      </c>
      <c r="L1011" s="48" t="s">
        <v>18</v>
      </c>
      <c r="M1011" s="48" t="str">
        <f t="shared" si="47"/>
        <v>TITTotal Net Assets at the end of the period</v>
      </c>
    </row>
    <row r="1012" spans="1:13">
      <c r="A1012" s="45" t="s">
        <v>224</v>
      </c>
      <c r="B1012" s="46" t="s">
        <v>284</v>
      </c>
      <c r="C1012" s="46" t="s">
        <v>285</v>
      </c>
      <c r="D1012" s="47">
        <v>14614206.73</v>
      </c>
      <c r="E1012" s="47">
        <v>0</v>
      </c>
      <c r="F1012" s="47">
        <v>3797363213.1300001</v>
      </c>
      <c r="G1012" s="47">
        <v>3822504099.21</v>
      </c>
      <c r="H1012" s="47">
        <v>0</v>
      </c>
      <c r="I1012" s="47">
        <v>10526679.35</v>
      </c>
      <c r="J1012" s="55">
        <f t="shared" si="45"/>
        <v>-25140886.079999924</v>
      </c>
      <c r="K1012" s="52">
        <f t="shared" si="46"/>
        <v>-10526679.35</v>
      </c>
      <c r="L1012" s="48" t="s">
        <v>18</v>
      </c>
      <c r="M1012" s="48" t="str">
        <f t="shared" si="47"/>
        <v>TITTotal Net Assets at the end of the period</v>
      </c>
    </row>
    <row r="1013" spans="1:13">
      <c r="A1013" s="45" t="s">
        <v>224</v>
      </c>
      <c r="B1013" s="46" t="s">
        <v>437</v>
      </c>
      <c r="C1013" s="46" t="s">
        <v>438</v>
      </c>
      <c r="D1013" s="47">
        <v>0</v>
      </c>
      <c r="E1013" s="47">
        <v>0</v>
      </c>
      <c r="F1013" s="47">
        <v>153913069.36000001</v>
      </c>
      <c r="G1013" s="47">
        <v>153913069.36000001</v>
      </c>
      <c r="H1013" s="47">
        <v>0</v>
      </c>
      <c r="I1013" s="47">
        <v>0</v>
      </c>
      <c r="J1013" s="55">
        <f t="shared" si="45"/>
        <v>0</v>
      </c>
      <c r="K1013" s="52">
        <f t="shared" si="46"/>
        <v>0</v>
      </c>
      <c r="L1013" s="48" t="s">
        <v>18</v>
      </c>
      <c r="M1013" s="48" t="str">
        <f t="shared" si="47"/>
        <v>TITTotal Net Assets at the end of the period</v>
      </c>
    </row>
    <row r="1014" spans="1:13">
      <c r="A1014" s="45" t="s">
        <v>224</v>
      </c>
      <c r="B1014" s="46" t="s">
        <v>286</v>
      </c>
      <c r="C1014" s="46" t="s">
        <v>287</v>
      </c>
      <c r="D1014" s="47">
        <v>0.5</v>
      </c>
      <c r="E1014" s="47">
        <v>0</v>
      </c>
      <c r="F1014" s="47">
        <v>0</v>
      </c>
      <c r="G1014" s="47">
        <v>0.5</v>
      </c>
      <c r="H1014" s="47">
        <v>0</v>
      </c>
      <c r="I1014" s="47">
        <v>0</v>
      </c>
      <c r="J1014" s="55">
        <f t="shared" si="45"/>
        <v>-0.5</v>
      </c>
      <c r="K1014" s="52">
        <f t="shared" si="46"/>
        <v>0</v>
      </c>
      <c r="L1014" s="48" t="s">
        <v>18</v>
      </c>
      <c r="M1014" s="48" t="str">
        <f t="shared" si="47"/>
        <v>TITTotal Net Assets at the end of the period</v>
      </c>
    </row>
    <row r="1015" spans="1:13">
      <c r="A1015" s="45" t="s">
        <v>224</v>
      </c>
      <c r="B1015" s="46" t="s">
        <v>288</v>
      </c>
      <c r="C1015" s="46" t="s">
        <v>289</v>
      </c>
      <c r="D1015" s="47">
        <v>4276.1099999999997</v>
      </c>
      <c r="E1015" s="47">
        <v>0</v>
      </c>
      <c r="F1015" s="47">
        <v>79359837.349999994</v>
      </c>
      <c r="G1015" s="47">
        <v>79334802.459999993</v>
      </c>
      <c r="H1015" s="47">
        <v>29311</v>
      </c>
      <c r="I1015" s="47">
        <v>0</v>
      </c>
      <c r="J1015" s="55">
        <f t="shared" si="45"/>
        <v>25034.890000000596</v>
      </c>
      <c r="K1015" s="52">
        <f t="shared" si="46"/>
        <v>29311</v>
      </c>
      <c r="L1015" s="48" t="s">
        <v>18</v>
      </c>
      <c r="M1015" s="48" t="str">
        <f t="shared" si="47"/>
        <v>TITTotal Net Assets at the end of the period</v>
      </c>
    </row>
    <row r="1016" spans="1:13">
      <c r="A1016" s="45" t="s">
        <v>224</v>
      </c>
      <c r="B1016" s="46" t="s">
        <v>290</v>
      </c>
      <c r="C1016" s="46" t="s">
        <v>291</v>
      </c>
      <c r="D1016" s="47">
        <v>0</v>
      </c>
      <c r="E1016" s="47">
        <v>0</v>
      </c>
      <c r="F1016" s="47">
        <v>1698.65</v>
      </c>
      <c r="G1016" s="47">
        <v>1698.65</v>
      </c>
      <c r="H1016" s="47">
        <v>0</v>
      </c>
      <c r="I1016" s="47">
        <v>0</v>
      </c>
      <c r="J1016" s="55">
        <f t="shared" si="45"/>
        <v>0</v>
      </c>
      <c r="K1016" s="52">
        <f t="shared" si="46"/>
        <v>0</v>
      </c>
      <c r="L1016" s="48" t="s">
        <v>18</v>
      </c>
      <c r="M1016" s="48" t="str">
        <f t="shared" si="47"/>
        <v>TITTotal Net Assets at the end of the period</v>
      </c>
    </row>
    <row r="1017" spans="1:13">
      <c r="A1017" s="45" t="s">
        <v>224</v>
      </c>
      <c r="B1017" s="46" t="s">
        <v>292</v>
      </c>
      <c r="C1017" s="46" t="s">
        <v>293</v>
      </c>
      <c r="D1017" s="47">
        <v>1801555.77</v>
      </c>
      <c r="E1017" s="47">
        <v>0</v>
      </c>
      <c r="F1017" s="47">
        <v>317926434.70999998</v>
      </c>
      <c r="G1017" s="47">
        <v>306197571.60000002</v>
      </c>
      <c r="H1017" s="47">
        <v>13530418.880000001</v>
      </c>
      <c r="I1017" s="47">
        <v>0</v>
      </c>
      <c r="J1017" s="55">
        <f t="shared" si="45"/>
        <v>11728863.109999955</v>
      </c>
      <c r="K1017" s="52">
        <f t="shared" si="46"/>
        <v>13530418.880000001</v>
      </c>
      <c r="L1017" s="48" t="s">
        <v>18</v>
      </c>
      <c r="M1017" s="48" t="str">
        <f t="shared" si="47"/>
        <v>TITTotal Net Assets at the end of the period</v>
      </c>
    </row>
    <row r="1018" spans="1:13">
      <c r="A1018" s="45" t="s">
        <v>224</v>
      </c>
      <c r="B1018" s="46" t="s">
        <v>294</v>
      </c>
      <c r="C1018" s="46" t="s">
        <v>295</v>
      </c>
      <c r="D1018" s="47">
        <v>171126.11</v>
      </c>
      <c r="E1018" s="47">
        <v>0</v>
      </c>
      <c r="F1018" s="47">
        <v>934879.79</v>
      </c>
      <c r="G1018" s="47">
        <v>964079.81</v>
      </c>
      <c r="H1018" s="47">
        <v>141926.09</v>
      </c>
      <c r="I1018" s="47">
        <v>0</v>
      </c>
      <c r="J1018" s="55">
        <f t="shared" si="45"/>
        <v>-29200.020000000019</v>
      </c>
      <c r="K1018" s="52">
        <f t="shared" si="46"/>
        <v>141926.09</v>
      </c>
      <c r="L1018" s="48" t="s">
        <v>18</v>
      </c>
      <c r="M1018" s="48" t="str">
        <f t="shared" si="47"/>
        <v>TITTotal Net Assets at the end of the period</v>
      </c>
    </row>
    <row r="1019" spans="1:13">
      <c r="A1019" s="45" t="s">
        <v>224</v>
      </c>
      <c r="B1019" s="46" t="s">
        <v>296</v>
      </c>
      <c r="C1019" s="46" t="s">
        <v>297</v>
      </c>
      <c r="D1019" s="47">
        <v>3856.58</v>
      </c>
      <c r="E1019" s="47">
        <v>0</v>
      </c>
      <c r="F1019" s="47">
        <v>517966.35</v>
      </c>
      <c r="G1019" s="47">
        <v>518004.3</v>
      </c>
      <c r="H1019" s="47">
        <v>3818.63</v>
      </c>
      <c r="I1019" s="47">
        <v>0</v>
      </c>
      <c r="J1019" s="55">
        <f t="shared" si="45"/>
        <v>-37.950000000011642</v>
      </c>
      <c r="K1019" s="52">
        <f t="shared" si="46"/>
        <v>3818.63</v>
      </c>
      <c r="L1019" s="48" t="s">
        <v>18</v>
      </c>
      <c r="M1019" s="48" t="str">
        <f t="shared" si="47"/>
        <v>TITTotal Net Assets at the end of the period</v>
      </c>
    </row>
    <row r="1020" spans="1:13">
      <c r="A1020" s="45" t="s">
        <v>224</v>
      </c>
      <c r="B1020" s="46" t="s">
        <v>298</v>
      </c>
      <c r="C1020" s="46" t="s">
        <v>299</v>
      </c>
      <c r="D1020" s="47">
        <v>25898.43</v>
      </c>
      <c r="E1020" s="47">
        <v>0</v>
      </c>
      <c r="F1020" s="47">
        <v>0.2</v>
      </c>
      <c r="G1020" s="47">
        <v>25898.63</v>
      </c>
      <c r="H1020" s="47">
        <v>0</v>
      </c>
      <c r="I1020" s="47">
        <v>0</v>
      </c>
      <c r="J1020" s="55">
        <f t="shared" si="45"/>
        <v>-25898.43</v>
      </c>
      <c r="K1020" s="52">
        <f t="shared" si="46"/>
        <v>0</v>
      </c>
      <c r="L1020" s="48" t="s">
        <v>18</v>
      </c>
      <c r="M1020" s="48" t="str">
        <f t="shared" si="47"/>
        <v>TITTotal Net Assets at the end of the period</v>
      </c>
    </row>
    <row r="1021" spans="1:13">
      <c r="A1021" s="45" t="s">
        <v>224</v>
      </c>
      <c r="B1021" s="46" t="s">
        <v>300</v>
      </c>
      <c r="C1021" s="46" t="s">
        <v>301</v>
      </c>
      <c r="D1021" s="47">
        <v>3000</v>
      </c>
      <c r="E1021" s="47">
        <v>0</v>
      </c>
      <c r="F1021" s="47">
        <v>28833101</v>
      </c>
      <c r="G1021" s="47">
        <v>28836101</v>
      </c>
      <c r="H1021" s="47">
        <v>0</v>
      </c>
      <c r="I1021" s="47">
        <v>0</v>
      </c>
      <c r="J1021" s="55">
        <f t="shared" si="45"/>
        <v>-3000</v>
      </c>
      <c r="K1021" s="52">
        <f t="shared" si="46"/>
        <v>0</v>
      </c>
      <c r="L1021" s="48" t="s">
        <v>18</v>
      </c>
      <c r="M1021" s="48" t="str">
        <f t="shared" si="47"/>
        <v>TITTotal Net Assets at the end of the period</v>
      </c>
    </row>
    <row r="1022" spans="1:13">
      <c r="A1022" s="45" t="s">
        <v>224</v>
      </c>
      <c r="B1022" s="46" t="s">
        <v>302</v>
      </c>
      <c r="C1022" s="46" t="s">
        <v>303</v>
      </c>
      <c r="D1022" s="47">
        <v>0</v>
      </c>
      <c r="E1022" s="47">
        <v>0</v>
      </c>
      <c r="F1022" s="47">
        <v>1000</v>
      </c>
      <c r="G1022" s="47">
        <v>1000</v>
      </c>
      <c r="H1022" s="47">
        <v>0</v>
      </c>
      <c r="I1022" s="47">
        <v>0</v>
      </c>
      <c r="J1022" s="55">
        <f t="shared" si="45"/>
        <v>0</v>
      </c>
      <c r="K1022" s="52">
        <f t="shared" si="46"/>
        <v>0</v>
      </c>
      <c r="L1022" s="48" t="s">
        <v>18</v>
      </c>
      <c r="M1022" s="48" t="str">
        <f t="shared" si="47"/>
        <v>TITTotal Net Assets at the end of the period</v>
      </c>
    </row>
    <row r="1023" spans="1:13">
      <c r="A1023" s="45" t="s">
        <v>224</v>
      </c>
      <c r="B1023" s="46" t="s">
        <v>234</v>
      </c>
      <c r="C1023" s="46" t="s">
        <v>304</v>
      </c>
      <c r="D1023" s="47">
        <v>9066934.5500000007</v>
      </c>
      <c r="E1023" s="47">
        <v>0</v>
      </c>
      <c r="F1023" s="47">
        <v>400642765.14999998</v>
      </c>
      <c r="G1023" s="47">
        <v>408842577.33999997</v>
      </c>
      <c r="H1023" s="47">
        <v>867122.36</v>
      </c>
      <c r="I1023" s="47">
        <v>0</v>
      </c>
      <c r="J1023" s="55">
        <f t="shared" si="45"/>
        <v>-8199812.1899999976</v>
      </c>
      <c r="K1023" s="52">
        <f t="shared" si="46"/>
        <v>867122.36</v>
      </c>
      <c r="L1023" s="48" t="s">
        <v>18</v>
      </c>
      <c r="M1023" s="48" t="str">
        <f t="shared" si="47"/>
        <v>TITTotal Net Assets at the end of the period</v>
      </c>
    </row>
    <row r="1024" spans="1:13">
      <c r="A1024" s="45" t="s">
        <v>224</v>
      </c>
      <c r="B1024" s="46" t="s">
        <v>682</v>
      </c>
      <c r="C1024" s="46" t="s">
        <v>683</v>
      </c>
      <c r="D1024" s="47">
        <v>0</v>
      </c>
      <c r="E1024" s="47">
        <v>0</v>
      </c>
      <c r="F1024" s="47">
        <v>0</v>
      </c>
      <c r="G1024" s="47">
        <v>25034.89</v>
      </c>
      <c r="H1024" s="47">
        <v>0</v>
      </c>
      <c r="I1024" s="47">
        <v>25034.89</v>
      </c>
      <c r="J1024" s="55">
        <f t="shared" si="45"/>
        <v>-25034.89</v>
      </c>
      <c r="K1024" s="52">
        <f t="shared" si="46"/>
        <v>-25034.89</v>
      </c>
      <c r="L1024" s="48" t="s">
        <v>18</v>
      </c>
      <c r="M1024" s="48" t="str">
        <f t="shared" si="47"/>
        <v>TITTotal Net Assets at the end of the period</v>
      </c>
    </row>
    <row r="1025" spans="1:13">
      <c r="A1025" s="45" t="s">
        <v>224</v>
      </c>
      <c r="B1025" s="46" t="s">
        <v>684</v>
      </c>
      <c r="C1025" s="46" t="s">
        <v>685</v>
      </c>
      <c r="D1025" s="47">
        <v>0</v>
      </c>
      <c r="E1025" s="47">
        <v>0</v>
      </c>
      <c r="F1025" s="47">
        <v>1363664.9</v>
      </c>
      <c r="G1025" s="47">
        <v>1363664.9</v>
      </c>
      <c r="H1025" s="47">
        <v>0</v>
      </c>
      <c r="I1025" s="47">
        <v>0</v>
      </c>
      <c r="J1025" s="55">
        <f t="shared" si="45"/>
        <v>0</v>
      </c>
      <c r="K1025" s="52">
        <f t="shared" si="46"/>
        <v>0</v>
      </c>
      <c r="L1025" s="48" t="s">
        <v>18</v>
      </c>
      <c r="M1025" s="48" t="str">
        <f t="shared" si="47"/>
        <v>TITTotal Net Assets at the end of the period</v>
      </c>
    </row>
    <row r="1026" spans="1:13">
      <c r="A1026" s="45" t="s">
        <v>224</v>
      </c>
      <c r="B1026" s="46" t="s">
        <v>157</v>
      </c>
      <c r="C1026" s="46" t="s">
        <v>305</v>
      </c>
      <c r="D1026" s="47">
        <v>15789765.74</v>
      </c>
      <c r="E1026" s="47">
        <v>0</v>
      </c>
      <c r="F1026" s="47">
        <v>318941729.06</v>
      </c>
      <c r="G1026" s="47">
        <v>334731494.80000001</v>
      </c>
      <c r="H1026" s="47">
        <v>0</v>
      </c>
      <c r="I1026" s="47">
        <v>0</v>
      </c>
      <c r="J1026" s="55">
        <f t="shared" si="45"/>
        <v>-15789765.74000001</v>
      </c>
      <c r="K1026" s="52">
        <f t="shared" si="46"/>
        <v>0</v>
      </c>
      <c r="L1026" s="48" t="s">
        <v>18</v>
      </c>
      <c r="M1026" s="48" t="str">
        <f t="shared" si="47"/>
        <v>TITTotal Net Assets at the end of the period</v>
      </c>
    </row>
    <row r="1027" spans="1:13">
      <c r="A1027" s="45" t="s">
        <v>224</v>
      </c>
      <c r="B1027" s="46" t="s">
        <v>160</v>
      </c>
      <c r="C1027" s="46" t="s">
        <v>308</v>
      </c>
      <c r="D1027" s="47">
        <v>5606944.7599999998</v>
      </c>
      <c r="E1027" s="47">
        <v>0</v>
      </c>
      <c r="F1027" s="47">
        <v>24260688.43</v>
      </c>
      <c r="G1027" s="47">
        <v>29777595.210000001</v>
      </c>
      <c r="H1027" s="47">
        <v>90037.98</v>
      </c>
      <c r="I1027" s="47">
        <v>0</v>
      </c>
      <c r="J1027" s="55">
        <f t="shared" ref="J1027:J1090" si="48">+F1027-G1027</f>
        <v>-5516906.7800000012</v>
      </c>
      <c r="K1027" s="52">
        <f t="shared" ref="K1027:K1090" si="49">H1027-I1027</f>
        <v>90037.98</v>
      </c>
      <c r="L1027" s="48" t="s">
        <v>18</v>
      </c>
      <c r="M1027" s="48" t="str">
        <f t="shared" ref="M1027:M1090" si="50">A1027&amp;L1027</f>
        <v>TITTotal Net Assets at the end of the period</v>
      </c>
    </row>
    <row r="1028" spans="1:13">
      <c r="A1028" s="45" t="s">
        <v>224</v>
      </c>
      <c r="B1028" s="46" t="s">
        <v>309</v>
      </c>
      <c r="C1028" s="46" t="s">
        <v>310</v>
      </c>
      <c r="D1028" s="47">
        <v>202852</v>
      </c>
      <c r="E1028" s="47">
        <v>0</v>
      </c>
      <c r="F1028" s="47">
        <v>795852.5</v>
      </c>
      <c r="G1028" s="47">
        <v>988054.5</v>
      </c>
      <c r="H1028" s="47">
        <v>10650</v>
      </c>
      <c r="I1028" s="47">
        <v>0</v>
      </c>
      <c r="J1028" s="55">
        <f t="shared" si="48"/>
        <v>-192202</v>
      </c>
      <c r="K1028" s="52">
        <f t="shared" si="49"/>
        <v>10650</v>
      </c>
      <c r="L1028" s="48" t="s">
        <v>18</v>
      </c>
      <c r="M1028" s="48" t="str">
        <f t="shared" si="50"/>
        <v>TITTotal Net Assets at the end of the period</v>
      </c>
    </row>
    <row r="1029" spans="1:13">
      <c r="A1029" s="45" t="s">
        <v>224</v>
      </c>
      <c r="B1029" s="46" t="s">
        <v>439</v>
      </c>
      <c r="C1029" s="46" t="s">
        <v>440</v>
      </c>
      <c r="D1029" s="47">
        <v>0</v>
      </c>
      <c r="E1029" s="47">
        <v>0</v>
      </c>
      <c r="F1029" s="47">
        <v>37866.92</v>
      </c>
      <c r="G1029" s="47">
        <v>37866.92</v>
      </c>
      <c r="H1029" s="47">
        <v>0</v>
      </c>
      <c r="I1029" s="47">
        <v>0</v>
      </c>
      <c r="J1029" s="55">
        <f t="shared" si="48"/>
        <v>0</v>
      </c>
      <c r="K1029" s="52">
        <f t="shared" si="49"/>
        <v>0</v>
      </c>
      <c r="L1029" s="48" t="s">
        <v>18</v>
      </c>
      <c r="M1029" s="48" t="str">
        <f t="shared" si="50"/>
        <v>TITTotal Net Assets at the end of the period</v>
      </c>
    </row>
    <row r="1030" spans="1:13">
      <c r="A1030" s="45" t="s">
        <v>224</v>
      </c>
      <c r="B1030" s="46" t="s">
        <v>253</v>
      </c>
      <c r="C1030" s="46" t="s">
        <v>686</v>
      </c>
      <c r="D1030" s="47">
        <v>0</v>
      </c>
      <c r="E1030" s="47">
        <v>0</v>
      </c>
      <c r="F1030" s="47">
        <v>16662300.699999999</v>
      </c>
      <c r="G1030" s="47">
        <v>16662300.699999999</v>
      </c>
      <c r="H1030" s="47">
        <v>0</v>
      </c>
      <c r="I1030" s="47">
        <v>0</v>
      </c>
      <c r="J1030" s="55">
        <f t="shared" si="48"/>
        <v>0</v>
      </c>
      <c r="K1030" s="52">
        <f t="shared" si="49"/>
        <v>0</v>
      </c>
      <c r="L1030" s="48" t="s">
        <v>18</v>
      </c>
      <c r="M1030" s="48" t="str">
        <f t="shared" si="50"/>
        <v>TITTotal Net Assets at the end of the period</v>
      </c>
    </row>
    <row r="1031" spans="1:13">
      <c r="A1031" s="45" t="s">
        <v>224</v>
      </c>
      <c r="B1031" s="46" t="s">
        <v>687</v>
      </c>
      <c r="C1031" s="46" t="s">
        <v>688</v>
      </c>
      <c r="D1031" s="47">
        <v>0</v>
      </c>
      <c r="E1031" s="47">
        <v>0</v>
      </c>
      <c r="F1031" s="47">
        <v>4949000</v>
      </c>
      <c r="G1031" s="47">
        <v>4949000</v>
      </c>
      <c r="H1031" s="47">
        <v>0</v>
      </c>
      <c r="I1031" s="47">
        <v>0</v>
      </c>
      <c r="J1031" s="55">
        <f t="shared" si="48"/>
        <v>0</v>
      </c>
      <c r="K1031" s="52">
        <f t="shared" si="49"/>
        <v>0</v>
      </c>
      <c r="L1031" s="48" t="s">
        <v>18</v>
      </c>
      <c r="M1031" s="48" t="str">
        <f t="shared" si="50"/>
        <v>TITTotal Net Assets at the end of the period</v>
      </c>
    </row>
    <row r="1032" spans="1:13">
      <c r="A1032" s="45" t="s">
        <v>224</v>
      </c>
      <c r="B1032" s="46" t="s">
        <v>313</v>
      </c>
      <c r="C1032" s="46" t="s">
        <v>314</v>
      </c>
      <c r="D1032" s="47">
        <v>1485</v>
      </c>
      <c r="E1032" s="47">
        <v>0</v>
      </c>
      <c r="F1032" s="47">
        <v>4249.03</v>
      </c>
      <c r="G1032" s="47">
        <v>3309.66</v>
      </c>
      <c r="H1032" s="47">
        <v>2424.37</v>
      </c>
      <c r="I1032" s="47">
        <v>0</v>
      </c>
      <c r="J1032" s="55">
        <f t="shared" si="48"/>
        <v>939.36999999999989</v>
      </c>
      <c r="K1032" s="52">
        <f t="shared" si="49"/>
        <v>2424.37</v>
      </c>
      <c r="L1032" s="48" t="s">
        <v>18</v>
      </c>
      <c r="M1032" s="48" t="str">
        <f t="shared" si="50"/>
        <v>TITTotal Net Assets at the end of the period</v>
      </c>
    </row>
    <row r="1033" spans="1:13">
      <c r="A1033" s="45" t="s">
        <v>224</v>
      </c>
      <c r="B1033" s="46" t="s">
        <v>315</v>
      </c>
      <c r="C1033" s="46" t="s">
        <v>316</v>
      </c>
      <c r="D1033" s="47">
        <v>1.7</v>
      </c>
      <c r="E1033" s="47">
        <v>0</v>
      </c>
      <c r="F1033" s="47">
        <v>10860000</v>
      </c>
      <c r="G1033" s="47">
        <v>10860001.699999999</v>
      </c>
      <c r="H1033" s="47">
        <v>0</v>
      </c>
      <c r="I1033" s="47">
        <v>0</v>
      </c>
      <c r="J1033" s="55">
        <f t="shared" si="48"/>
        <v>-1.6999999992549419</v>
      </c>
      <c r="K1033" s="52">
        <f t="shared" si="49"/>
        <v>0</v>
      </c>
      <c r="L1033" s="48" t="s">
        <v>18</v>
      </c>
      <c r="M1033" s="48" t="str">
        <f t="shared" si="50"/>
        <v>TITTotal Net Assets at the end of the period</v>
      </c>
    </row>
    <row r="1034" spans="1:13">
      <c r="A1034" s="45" t="s">
        <v>224</v>
      </c>
      <c r="B1034" s="46" t="s">
        <v>477</v>
      </c>
      <c r="C1034" s="46" t="s">
        <v>478</v>
      </c>
      <c r="D1034" s="47">
        <v>0</v>
      </c>
      <c r="E1034" s="47">
        <v>0</v>
      </c>
      <c r="F1034" s="47">
        <v>2915.48</v>
      </c>
      <c r="G1034" s="47">
        <v>1457.74</v>
      </c>
      <c r="H1034" s="47">
        <v>1457.74</v>
      </c>
      <c r="I1034" s="47">
        <v>0</v>
      </c>
      <c r="J1034" s="55">
        <f t="shared" si="48"/>
        <v>1457.74</v>
      </c>
      <c r="K1034" s="52">
        <f t="shared" si="49"/>
        <v>1457.74</v>
      </c>
      <c r="L1034" s="48" t="s">
        <v>18</v>
      </c>
      <c r="M1034" s="48" t="str">
        <f t="shared" si="50"/>
        <v>TITTotal Net Assets at the end of the period</v>
      </c>
    </row>
    <row r="1035" spans="1:13">
      <c r="A1035" s="45" t="s">
        <v>224</v>
      </c>
      <c r="B1035" s="46" t="s">
        <v>689</v>
      </c>
      <c r="C1035" s="46" t="s">
        <v>690</v>
      </c>
      <c r="D1035" s="47">
        <v>0</v>
      </c>
      <c r="E1035" s="47">
        <v>0</v>
      </c>
      <c r="F1035" s="47">
        <v>16156380.199999999</v>
      </c>
      <c r="G1035" s="47">
        <v>16156380.199999999</v>
      </c>
      <c r="H1035" s="47">
        <v>0</v>
      </c>
      <c r="I1035" s="47">
        <v>0</v>
      </c>
      <c r="J1035" s="55">
        <f t="shared" si="48"/>
        <v>0</v>
      </c>
      <c r="K1035" s="52">
        <f t="shared" si="49"/>
        <v>0</v>
      </c>
      <c r="L1035" s="48" t="s">
        <v>18</v>
      </c>
      <c r="M1035" s="48" t="str">
        <f t="shared" si="50"/>
        <v>TITTotal Net Assets at the end of the period</v>
      </c>
    </row>
    <row r="1036" spans="1:13">
      <c r="A1036" s="45" t="s">
        <v>224</v>
      </c>
      <c r="B1036" s="46" t="s">
        <v>167</v>
      </c>
      <c r="C1036" s="46" t="s">
        <v>424</v>
      </c>
      <c r="D1036" s="47">
        <v>0</v>
      </c>
      <c r="E1036" s="47">
        <v>12180990.4</v>
      </c>
      <c r="F1036" s="47">
        <v>296342104.83999997</v>
      </c>
      <c r="G1036" s="47">
        <v>287967659.44</v>
      </c>
      <c r="H1036" s="47">
        <v>0</v>
      </c>
      <c r="I1036" s="47">
        <v>3806545</v>
      </c>
      <c r="J1036" s="55">
        <f t="shared" si="48"/>
        <v>8374445.3999999762</v>
      </c>
      <c r="K1036" s="52">
        <f t="shared" si="49"/>
        <v>-3806545</v>
      </c>
      <c r="L1036" s="48" t="s">
        <v>18</v>
      </c>
      <c r="M1036" s="48" t="str">
        <f t="shared" si="50"/>
        <v>TITTotal Net Assets at the end of the period</v>
      </c>
    </row>
    <row r="1037" spans="1:13">
      <c r="A1037" s="45" t="s">
        <v>224</v>
      </c>
      <c r="B1037" s="46" t="s">
        <v>168</v>
      </c>
      <c r="C1037" s="46" t="s">
        <v>317</v>
      </c>
      <c r="D1037" s="47">
        <v>0</v>
      </c>
      <c r="E1037" s="47">
        <v>2898131.09</v>
      </c>
      <c r="F1037" s="47">
        <v>76807697.180000007</v>
      </c>
      <c r="G1037" s="47">
        <v>74055854.920000002</v>
      </c>
      <c r="H1037" s="47">
        <v>0</v>
      </c>
      <c r="I1037" s="47">
        <v>146288.82999999999</v>
      </c>
      <c r="J1037" s="55">
        <f t="shared" si="48"/>
        <v>2751842.2600000054</v>
      </c>
      <c r="K1037" s="52">
        <f t="shared" si="49"/>
        <v>-146288.82999999999</v>
      </c>
      <c r="L1037" s="48" t="s">
        <v>18</v>
      </c>
      <c r="M1037" s="48" t="str">
        <f t="shared" si="50"/>
        <v>TITTotal Net Assets at the end of the period</v>
      </c>
    </row>
    <row r="1038" spans="1:13">
      <c r="A1038" s="45" t="s">
        <v>224</v>
      </c>
      <c r="B1038" s="46" t="s">
        <v>322</v>
      </c>
      <c r="C1038" s="46" t="s">
        <v>323</v>
      </c>
      <c r="D1038" s="47">
        <v>0</v>
      </c>
      <c r="E1038" s="47">
        <v>0.35</v>
      </c>
      <c r="F1038" s="47">
        <v>0.35</v>
      </c>
      <c r="G1038" s="47">
        <v>0</v>
      </c>
      <c r="H1038" s="47">
        <v>0</v>
      </c>
      <c r="I1038" s="47">
        <v>0</v>
      </c>
      <c r="J1038" s="55">
        <f t="shared" si="48"/>
        <v>0.35</v>
      </c>
      <c r="K1038" s="52">
        <f t="shared" si="49"/>
        <v>0</v>
      </c>
      <c r="L1038" s="48" t="s">
        <v>18</v>
      </c>
      <c r="M1038" s="48" t="str">
        <f t="shared" si="50"/>
        <v>TITTotal Net Assets at the end of the period</v>
      </c>
    </row>
    <row r="1039" spans="1:13">
      <c r="A1039" s="45" t="s">
        <v>224</v>
      </c>
      <c r="B1039" s="46" t="s">
        <v>324</v>
      </c>
      <c r="C1039" s="46" t="s">
        <v>325</v>
      </c>
      <c r="D1039" s="47">
        <v>0</v>
      </c>
      <c r="E1039" s="47">
        <v>638605.71</v>
      </c>
      <c r="F1039" s="47">
        <v>902744.43</v>
      </c>
      <c r="G1039" s="47">
        <v>264138.71999999997</v>
      </c>
      <c r="H1039" s="47">
        <v>0</v>
      </c>
      <c r="I1039" s="47">
        <v>0</v>
      </c>
      <c r="J1039" s="55">
        <f t="shared" si="48"/>
        <v>638605.71000000008</v>
      </c>
      <c r="K1039" s="52">
        <f t="shared" si="49"/>
        <v>0</v>
      </c>
      <c r="L1039" s="48" t="s">
        <v>18</v>
      </c>
      <c r="M1039" s="48" t="str">
        <f t="shared" si="50"/>
        <v>TITTotal Net Assets at the end of the period</v>
      </c>
    </row>
    <row r="1040" spans="1:13">
      <c r="A1040" s="45" t="s">
        <v>224</v>
      </c>
      <c r="B1040" s="46" t="s">
        <v>328</v>
      </c>
      <c r="C1040" s="46" t="s">
        <v>329</v>
      </c>
      <c r="D1040" s="47">
        <v>0</v>
      </c>
      <c r="E1040" s="47">
        <v>20</v>
      </c>
      <c r="F1040" s="47">
        <v>0</v>
      </c>
      <c r="G1040" s="47">
        <v>0</v>
      </c>
      <c r="H1040" s="47">
        <v>0</v>
      </c>
      <c r="I1040" s="47">
        <v>20</v>
      </c>
      <c r="J1040" s="55">
        <f t="shared" si="48"/>
        <v>0</v>
      </c>
      <c r="K1040" s="52">
        <f t="shared" si="49"/>
        <v>-20</v>
      </c>
      <c r="L1040" s="48" t="s">
        <v>18</v>
      </c>
      <c r="M1040" s="48" t="str">
        <f t="shared" si="50"/>
        <v>TITTotal Net Assets at the end of the period</v>
      </c>
    </row>
    <row r="1041" spans="1:13">
      <c r="A1041" s="45" t="s">
        <v>224</v>
      </c>
      <c r="B1041" s="46" t="s">
        <v>330</v>
      </c>
      <c r="C1041" s="46" t="s">
        <v>331</v>
      </c>
      <c r="D1041" s="47">
        <v>0</v>
      </c>
      <c r="E1041" s="47">
        <v>48732.13</v>
      </c>
      <c r="F1041" s="47">
        <v>50386.73</v>
      </c>
      <c r="G1041" s="47">
        <v>0</v>
      </c>
      <c r="H1041" s="47">
        <v>1654.6</v>
      </c>
      <c r="I1041" s="47">
        <v>0</v>
      </c>
      <c r="J1041" s="55">
        <f t="shared" si="48"/>
        <v>50386.73</v>
      </c>
      <c r="K1041" s="52">
        <f t="shared" si="49"/>
        <v>1654.6</v>
      </c>
      <c r="L1041" s="48" t="s">
        <v>18</v>
      </c>
      <c r="M1041" s="48" t="str">
        <f t="shared" si="50"/>
        <v>TITTotal Net Assets at the end of the period</v>
      </c>
    </row>
    <row r="1042" spans="1:13">
      <c r="A1042" s="45" t="s">
        <v>224</v>
      </c>
      <c r="B1042" s="46" t="s">
        <v>332</v>
      </c>
      <c r="C1042" s="46" t="s">
        <v>333</v>
      </c>
      <c r="D1042" s="47">
        <v>0</v>
      </c>
      <c r="E1042" s="47">
        <v>37031</v>
      </c>
      <c r="F1042" s="47">
        <v>201527.76</v>
      </c>
      <c r="G1042" s="47">
        <v>195130.76</v>
      </c>
      <c r="H1042" s="47">
        <v>0</v>
      </c>
      <c r="I1042" s="47">
        <v>30634</v>
      </c>
      <c r="J1042" s="55">
        <f t="shared" si="48"/>
        <v>6397</v>
      </c>
      <c r="K1042" s="52">
        <f t="shared" si="49"/>
        <v>-30634</v>
      </c>
      <c r="L1042" s="48" t="s">
        <v>18</v>
      </c>
      <c r="M1042" s="48" t="str">
        <f t="shared" si="50"/>
        <v>TITTotal Net Assets at the end of the period</v>
      </c>
    </row>
    <row r="1043" spans="1:13">
      <c r="A1043" s="45" t="s">
        <v>224</v>
      </c>
      <c r="B1043" s="46" t="s">
        <v>334</v>
      </c>
      <c r="C1043" s="46" t="s">
        <v>335</v>
      </c>
      <c r="D1043" s="47">
        <v>0</v>
      </c>
      <c r="E1043" s="47">
        <v>3084.87</v>
      </c>
      <c r="F1043" s="47">
        <v>0</v>
      </c>
      <c r="G1043" s="47">
        <v>0</v>
      </c>
      <c r="H1043" s="47">
        <v>0</v>
      </c>
      <c r="I1043" s="47">
        <v>3084.87</v>
      </c>
      <c r="J1043" s="55">
        <f t="shared" si="48"/>
        <v>0</v>
      </c>
      <c r="K1043" s="52">
        <f t="shared" si="49"/>
        <v>-3084.87</v>
      </c>
      <c r="L1043" s="48" t="s">
        <v>18</v>
      </c>
      <c r="M1043" s="48" t="str">
        <f t="shared" si="50"/>
        <v>TITTotal Net Assets at the end of the period</v>
      </c>
    </row>
    <row r="1044" spans="1:13">
      <c r="A1044" s="45" t="s">
        <v>224</v>
      </c>
      <c r="B1044" s="46" t="s">
        <v>169</v>
      </c>
      <c r="C1044" s="46" t="s">
        <v>336</v>
      </c>
      <c r="D1044" s="47">
        <v>0</v>
      </c>
      <c r="E1044" s="47">
        <v>262948.96999999997</v>
      </c>
      <c r="F1044" s="47">
        <v>1523231.91</v>
      </c>
      <c r="G1044" s="47">
        <v>1449273.08</v>
      </c>
      <c r="H1044" s="47">
        <v>0</v>
      </c>
      <c r="I1044" s="47">
        <v>188990.14</v>
      </c>
      <c r="J1044" s="55">
        <f t="shared" si="48"/>
        <v>73958.829999999842</v>
      </c>
      <c r="K1044" s="52">
        <f t="shared" si="49"/>
        <v>-188990.14</v>
      </c>
      <c r="L1044" s="48" t="s">
        <v>18</v>
      </c>
      <c r="M1044" s="48" t="str">
        <f t="shared" si="50"/>
        <v>TITTotal Net Assets at the end of the period</v>
      </c>
    </row>
    <row r="1045" spans="1:13">
      <c r="A1045" s="45" t="s">
        <v>224</v>
      </c>
      <c r="B1045" s="46" t="s">
        <v>222</v>
      </c>
      <c r="C1045" s="46" t="s">
        <v>337</v>
      </c>
      <c r="D1045" s="47">
        <v>0</v>
      </c>
      <c r="E1045" s="47">
        <v>900.24</v>
      </c>
      <c r="F1045" s="47">
        <v>19414.900000000001</v>
      </c>
      <c r="G1045" s="47">
        <v>19414.900000000001</v>
      </c>
      <c r="H1045" s="47">
        <v>0</v>
      </c>
      <c r="I1045" s="47">
        <v>900.24</v>
      </c>
      <c r="J1045" s="55">
        <f t="shared" si="48"/>
        <v>0</v>
      </c>
      <c r="K1045" s="52">
        <f t="shared" si="49"/>
        <v>-900.24</v>
      </c>
      <c r="L1045" s="48" t="s">
        <v>18</v>
      </c>
      <c r="M1045" s="48" t="str">
        <f t="shared" si="50"/>
        <v>TITTotal Net Assets at the end of the period</v>
      </c>
    </row>
    <row r="1046" spans="1:13">
      <c r="A1046" s="45" t="s">
        <v>224</v>
      </c>
      <c r="B1046" s="46" t="s">
        <v>171</v>
      </c>
      <c r="C1046" s="46" t="s">
        <v>338</v>
      </c>
      <c r="D1046" s="47">
        <v>0</v>
      </c>
      <c r="E1046" s="47">
        <v>116839</v>
      </c>
      <c r="F1046" s="47">
        <v>298060</v>
      </c>
      <c r="G1046" s="47">
        <v>185267</v>
      </c>
      <c r="H1046" s="47">
        <v>0</v>
      </c>
      <c r="I1046" s="47">
        <v>4046</v>
      </c>
      <c r="J1046" s="55">
        <f t="shared" si="48"/>
        <v>112793</v>
      </c>
      <c r="K1046" s="52">
        <f t="shared" si="49"/>
        <v>-4046</v>
      </c>
      <c r="L1046" s="48" t="s">
        <v>18</v>
      </c>
      <c r="M1046" s="48" t="str">
        <f t="shared" si="50"/>
        <v>TITTotal Net Assets at the end of the period</v>
      </c>
    </row>
    <row r="1047" spans="1:13">
      <c r="A1047" s="45" t="s">
        <v>224</v>
      </c>
      <c r="B1047" s="46" t="s">
        <v>172</v>
      </c>
      <c r="C1047" s="46" t="s">
        <v>339</v>
      </c>
      <c r="D1047" s="47">
        <v>0</v>
      </c>
      <c r="E1047" s="47">
        <v>30518.1</v>
      </c>
      <c r="F1047" s="47">
        <v>1809892.93</v>
      </c>
      <c r="G1047" s="47">
        <v>1891053.28</v>
      </c>
      <c r="H1047" s="47">
        <v>0</v>
      </c>
      <c r="I1047" s="47">
        <v>111678.45</v>
      </c>
      <c r="J1047" s="55">
        <f t="shared" si="48"/>
        <v>-81160.350000000093</v>
      </c>
      <c r="K1047" s="52">
        <f t="shared" si="49"/>
        <v>-111678.45</v>
      </c>
      <c r="L1047" s="48" t="s">
        <v>18</v>
      </c>
      <c r="M1047" s="48" t="str">
        <f t="shared" si="50"/>
        <v>TITTotal Net Assets at the end of the period</v>
      </c>
    </row>
    <row r="1048" spans="1:13">
      <c r="A1048" s="45" t="s">
        <v>224</v>
      </c>
      <c r="B1048" s="46" t="s">
        <v>173</v>
      </c>
      <c r="C1048" s="46" t="s">
        <v>340</v>
      </c>
      <c r="D1048" s="47">
        <v>0</v>
      </c>
      <c r="E1048" s="47">
        <v>67</v>
      </c>
      <c r="F1048" s="47">
        <v>24094</v>
      </c>
      <c r="G1048" s="47">
        <v>24027</v>
      </c>
      <c r="H1048" s="47">
        <v>0</v>
      </c>
      <c r="I1048" s="47">
        <v>0</v>
      </c>
      <c r="J1048" s="55">
        <f t="shared" si="48"/>
        <v>67</v>
      </c>
      <c r="K1048" s="52">
        <f t="shared" si="49"/>
        <v>0</v>
      </c>
      <c r="L1048" s="48" t="s">
        <v>18</v>
      </c>
      <c r="M1048" s="48" t="str">
        <f t="shared" si="50"/>
        <v>TITTotal Net Assets at the end of the period</v>
      </c>
    </row>
    <row r="1049" spans="1:13">
      <c r="A1049" s="45" t="s">
        <v>224</v>
      </c>
      <c r="B1049" s="46" t="s">
        <v>174</v>
      </c>
      <c r="C1049" s="46" t="s">
        <v>341</v>
      </c>
      <c r="D1049" s="47">
        <v>0</v>
      </c>
      <c r="E1049" s="47">
        <v>1456.25</v>
      </c>
      <c r="F1049" s="47">
        <v>110926.07</v>
      </c>
      <c r="G1049" s="47">
        <v>109469.82</v>
      </c>
      <c r="H1049" s="47">
        <v>0</v>
      </c>
      <c r="I1049" s="47">
        <v>0</v>
      </c>
      <c r="J1049" s="55">
        <f t="shared" si="48"/>
        <v>1456.25</v>
      </c>
      <c r="K1049" s="52">
        <f t="shared" si="49"/>
        <v>0</v>
      </c>
      <c r="L1049" s="48" t="s">
        <v>18</v>
      </c>
      <c r="M1049" s="48" t="str">
        <f t="shared" si="50"/>
        <v>TITTotal Net Assets at the end of the period</v>
      </c>
    </row>
    <row r="1050" spans="1:13">
      <c r="A1050" s="45" t="s">
        <v>224</v>
      </c>
      <c r="B1050" s="46" t="s">
        <v>183</v>
      </c>
      <c r="C1050" s="46" t="s">
        <v>342</v>
      </c>
      <c r="D1050" s="47">
        <v>29999.35</v>
      </c>
      <c r="E1050" s="47">
        <v>0</v>
      </c>
      <c r="F1050" s="47">
        <v>19958198.390000001</v>
      </c>
      <c r="G1050" s="47">
        <v>19988197.41</v>
      </c>
      <c r="H1050" s="47">
        <v>0.33</v>
      </c>
      <c r="I1050" s="47">
        <v>0</v>
      </c>
      <c r="J1050" s="55">
        <f t="shared" si="48"/>
        <v>-29999.019999999553</v>
      </c>
      <c r="K1050" s="52">
        <f t="shared" si="49"/>
        <v>0.33</v>
      </c>
      <c r="L1050" s="48" t="s">
        <v>18</v>
      </c>
      <c r="M1050" s="48" t="str">
        <f t="shared" si="50"/>
        <v>TITTotal Net Assets at the end of the period</v>
      </c>
    </row>
    <row r="1051" spans="1:13">
      <c r="A1051" s="45" t="s">
        <v>224</v>
      </c>
      <c r="B1051" s="46" t="s">
        <v>184</v>
      </c>
      <c r="C1051" s="46" t="s">
        <v>343</v>
      </c>
      <c r="D1051" s="47">
        <v>0</v>
      </c>
      <c r="E1051" s="47">
        <v>22180.38</v>
      </c>
      <c r="F1051" s="47">
        <v>6539183.5499999998</v>
      </c>
      <c r="G1051" s="47">
        <v>6517003.1699999999</v>
      </c>
      <c r="H1051" s="47">
        <v>0</v>
      </c>
      <c r="I1051" s="47">
        <v>0</v>
      </c>
      <c r="J1051" s="55">
        <f t="shared" si="48"/>
        <v>22180.379999999888</v>
      </c>
      <c r="K1051" s="52">
        <f t="shared" si="49"/>
        <v>0</v>
      </c>
      <c r="L1051" s="48" t="s">
        <v>18</v>
      </c>
      <c r="M1051" s="48" t="str">
        <f t="shared" si="50"/>
        <v>TITTotal Net Assets at the end of the period</v>
      </c>
    </row>
    <row r="1052" spans="1:13">
      <c r="A1052" s="45" t="s">
        <v>224</v>
      </c>
      <c r="B1052" s="46" t="s">
        <v>243</v>
      </c>
      <c r="C1052" s="46" t="s">
        <v>499</v>
      </c>
      <c r="D1052" s="47">
        <v>0.46</v>
      </c>
      <c r="E1052" s="47">
        <v>0</v>
      </c>
      <c r="F1052" s="47">
        <v>0</v>
      </c>
      <c r="G1052" s="47">
        <v>0.46</v>
      </c>
      <c r="H1052" s="47">
        <v>0</v>
      </c>
      <c r="I1052" s="47">
        <v>0</v>
      </c>
      <c r="J1052" s="55">
        <f t="shared" si="48"/>
        <v>-0.46</v>
      </c>
      <c r="K1052" s="52">
        <f t="shared" si="49"/>
        <v>0</v>
      </c>
      <c r="L1052" s="48" t="s">
        <v>18</v>
      </c>
      <c r="M1052" s="48" t="str">
        <f t="shared" si="50"/>
        <v>TITTotal Net Assets at the end of the period</v>
      </c>
    </row>
    <row r="1053" spans="1:13">
      <c r="A1053" s="45" t="s">
        <v>224</v>
      </c>
      <c r="B1053" s="46" t="s">
        <v>344</v>
      </c>
      <c r="C1053" s="46" t="s">
        <v>345</v>
      </c>
      <c r="D1053" s="47">
        <v>0</v>
      </c>
      <c r="E1053" s="47">
        <v>72788573.489999995</v>
      </c>
      <c r="F1053" s="47">
        <v>29561460.359999999</v>
      </c>
      <c r="G1053" s="47">
        <v>19085610.98</v>
      </c>
      <c r="H1053" s="47">
        <v>0</v>
      </c>
      <c r="I1053" s="47">
        <v>62312724.109999999</v>
      </c>
      <c r="J1053" s="55">
        <f t="shared" si="48"/>
        <v>10475849.379999999</v>
      </c>
      <c r="K1053" s="52">
        <f t="shared" si="49"/>
        <v>-62312724.109999999</v>
      </c>
      <c r="L1053" s="48" t="s">
        <v>15</v>
      </c>
      <c r="M1053" s="48" t="str">
        <f t="shared" si="50"/>
        <v>TITUnit Capital at the end of the period</v>
      </c>
    </row>
    <row r="1054" spans="1:13">
      <c r="A1054" s="45" t="s">
        <v>224</v>
      </c>
      <c r="B1054" s="46" t="s">
        <v>346</v>
      </c>
      <c r="C1054" s="46" t="s">
        <v>347</v>
      </c>
      <c r="D1054" s="47">
        <v>0</v>
      </c>
      <c r="E1054" s="47">
        <v>93418659.209999993</v>
      </c>
      <c r="F1054" s="47">
        <v>64076967.030000001</v>
      </c>
      <c r="G1054" s="47">
        <v>51845975.700000003</v>
      </c>
      <c r="H1054" s="47">
        <v>0</v>
      </c>
      <c r="I1054" s="47">
        <v>81187667.879999995</v>
      </c>
      <c r="J1054" s="55">
        <f t="shared" si="48"/>
        <v>12230991.329999998</v>
      </c>
      <c r="K1054" s="52">
        <f t="shared" si="49"/>
        <v>-81187667.879999995</v>
      </c>
      <c r="L1054" s="48" t="s">
        <v>15</v>
      </c>
      <c r="M1054" s="48" t="str">
        <f t="shared" si="50"/>
        <v>TITUnit Capital at the end of the period</v>
      </c>
    </row>
    <row r="1055" spans="1:13">
      <c r="A1055" s="45" t="s">
        <v>224</v>
      </c>
      <c r="B1055" s="46" t="s">
        <v>348</v>
      </c>
      <c r="C1055" s="46" t="s">
        <v>349</v>
      </c>
      <c r="D1055" s="47">
        <v>0</v>
      </c>
      <c r="E1055" s="47">
        <v>16261995.02</v>
      </c>
      <c r="F1055" s="47">
        <v>7929521.9299999997</v>
      </c>
      <c r="G1055" s="47">
        <v>3339866.31</v>
      </c>
      <c r="H1055" s="47">
        <v>0</v>
      </c>
      <c r="I1055" s="47">
        <v>11672339.4</v>
      </c>
      <c r="J1055" s="55">
        <f t="shared" si="48"/>
        <v>4589655.6199999992</v>
      </c>
      <c r="K1055" s="52">
        <f t="shared" si="49"/>
        <v>-11672339.4</v>
      </c>
      <c r="L1055" s="48" t="s">
        <v>141</v>
      </c>
      <c r="M1055" s="48" t="str">
        <f t="shared" si="50"/>
        <v>TITDummy</v>
      </c>
    </row>
    <row r="1056" spans="1:13">
      <c r="A1056" s="45" t="s">
        <v>224</v>
      </c>
      <c r="B1056" s="46" t="s">
        <v>350</v>
      </c>
      <c r="C1056" s="46" t="s">
        <v>351</v>
      </c>
      <c r="D1056" s="47">
        <v>0</v>
      </c>
      <c r="E1056" s="47">
        <v>2779261.67</v>
      </c>
      <c r="F1056" s="47">
        <v>18583039.68</v>
      </c>
      <c r="G1056" s="47">
        <v>10727499.289999999</v>
      </c>
      <c r="H1056" s="47">
        <v>5076278.72</v>
      </c>
      <c r="I1056" s="47">
        <v>0</v>
      </c>
      <c r="J1056" s="55">
        <f t="shared" si="48"/>
        <v>7855540.3900000006</v>
      </c>
      <c r="K1056" s="52">
        <f t="shared" si="49"/>
        <v>5076278.72</v>
      </c>
      <c r="L1056" s="48" t="s">
        <v>141</v>
      </c>
      <c r="M1056" s="48" t="str">
        <f t="shared" si="50"/>
        <v>TITDummy</v>
      </c>
    </row>
    <row r="1057" spans="1:13">
      <c r="A1057" s="45" t="s">
        <v>224</v>
      </c>
      <c r="B1057" s="46" t="s">
        <v>352</v>
      </c>
      <c r="C1057" s="46" t="s">
        <v>353</v>
      </c>
      <c r="D1057" s="47">
        <v>0</v>
      </c>
      <c r="E1057" s="47">
        <v>25837770.640000001</v>
      </c>
      <c r="F1057" s="47">
        <v>0</v>
      </c>
      <c r="G1057" s="47">
        <v>0</v>
      </c>
      <c r="H1057" s="47">
        <v>0</v>
      </c>
      <c r="I1057" s="47">
        <v>25837770.640000001</v>
      </c>
      <c r="J1057" s="55">
        <f t="shared" si="48"/>
        <v>0</v>
      </c>
      <c r="K1057" s="52">
        <f t="shared" si="49"/>
        <v>-25837770.640000001</v>
      </c>
      <c r="L1057" s="48" t="s">
        <v>141</v>
      </c>
      <c r="M1057" s="48" t="str">
        <f t="shared" si="50"/>
        <v>TITDummy</v>
      </c>
    </row>
    <row r="1058" spans="1:13">
      <c r="A1058" s="45" t="s">
        <v>224</v>
      </c>
      <c r="B1058" s="46" t="s">
        <v>354</v>
      </c>
      <c r="C1058" s="46" t="s">
        <v>355</v>
      </c>
      <c r="D1058" s="47">
        <v>88360910.019999996</v>
      </c>
      <c r="E1058" s="47">
        <v>0</v>
      </c>
      <c r="F1058" s="47">
        <v>0</v>
      </c>
      <c r="G1058" s="47">
        <v>0</v>
      </c>
      <c r="H1058" s="47">
        <v>88360910.019999996</v>
      </c>
      <c r="I1058" s="47">
        <v>0</v>
      </c>
      <c r="J1058" s="55">
        <f t="shared" si="48"/>
        <v>0</v>
      </c>
      <c r="K1058" s="52">
        <f t="shared" si="49"/>
        <v>88360910.019999996</v>
      </c>
      <c r="L1058" s="48" t="s">
        <v>141</v>
      </c>
      <c r="M1058" s="48" t="str">
        <f t="shared" si="50"/>
        <v>TITDummy</v>
      </c>
    </row>
    <row r="1059" spans="1:13">
      <c r="A1059" s="45" t="s">
        <v>224</v>
      </c>
      <c r="B1059" s="46" t="s">
        <v>188</v>
      </c>
      <c r="C1059" s="46" t="s">
        <v>356</v>
      </c>
      <c r="D1059" s="47">
        <v>0</v>
      </c>
      <c r="E1059" s="47">
        <v>57857798.960000001</v>
      </c>
      <c r="F1059" s="47">
        <v>0</v>
      </c>
      <c r="G1059" s="47">
        <v>0</v>
      </c>
      <c r="H1059" s="47">
        <v>0</v>
      </c>
      <c r="I1059" s="47">
        <v>57857798.960000001</v>
      </c>
      <c r="J1059" s="55">
        <f t="shared" si="48"/>
        <v>0</v>
      </c>
      <c r="K1059" s="52">
        <f t="shared" si="49"/>
        <v>-57857798.960000001</v>
      </c>
      <c r="L1059" s="48" t="s">
        <v>141</v>
      </c>
      <c r="M1059" s="48" t="str">
        <f t="shared" si="50"/>
        <v>TITDummy</v>
      </c>
    </row>
    <row r="1060" spans="1:13">
      <c r="A1060" s="45" t="s">
        <v>224</v>
      </c>
      <c r="B1060" s="46" t="s">
        <v>500</v>
      </c>
      <c r="C1060" s="46" t="s">
        <v>501</v>
      </c>
      <c r="D1060" s="47">
        <v>7072213.1900000004</v>
      </c>
      <c r="E1060" s="47">
        <v>0</v>
      </c>
      <c r="F1060" s="47">
        <v>0</v>
      </c>
      <c r="G1060" s="47">
        <v>0</v>
      </c>
      <c r="H1060" s="47">
        <v>7072213.1900000004</v>
      </c>
      <c r="I1060" s="47">
        <v>0</v>
      </c>
      <c r="J1060" s="55">
        <f t="shared" si="48"/>
        <v>0</v>
      </c>
      <c r="K1060" s="52">
        <f t="shared" si="49"/>
        <v>7072213.1900000004</v>
      </c>
      <c r="L1060" s="48" t="s">
        <v>141</v>
      </c>
      <c r="M1060" s="48" t="str">
        <f t="shared" si="50"/>
        <v>TITDummy</v>
      </c>
    </row>
    <row r="1061" spans="1:13">
      <c r="A1061" s="45" t="s">
        <v>224</v>
      </c>
      <c r="B1061" s="46" t="s">
        <v>357</v>
      </c>
      <c r="C1061" s="46" t="s">
        <v>358</v>
      </c>
      <c r="D1061" s="47">
        <v>0</v>
      </c>
      <c r="E1061" s="47">
        <v>14614206.73</v>
      </c>
      <c r="F1061" s="47">
        <v>3822504099.21</v>
      </c>
      <c r="G1061" s="47">
        <v>3797363213.1300001</v>
      </c>
      <c r="H1061" s="47">
        <v>10526679.35</v>
      </c>
      <c r="I1061" s="47">
        <v>0</v>
      </c>
      <c r="J1061" s="55">
        <f t="shared" si="48"/>
        <v>25140886.079999924</v>
      </c>
      <c r="K1061" s="52">
        <f t="shared" si="49"/>
        <v>10526679.35</v>
      </c>
      <c r="L1061" s="48" t="s">
        <v>141</v>
      </c>
      <c r="M1061" s="48" t="str">
        <f t="shared" si="50"/>
        <v>TITDummy</v>
      </c>
    </row>
    <row r="1062" spans="1:13">
      <c r="A1062" s="45" t="s">
        <v>224</v>
      </c>
      <c r="B1062" s="46" t="s">
        <v>359</v>
      </c>
      <c r="C1062" s="46" t="s">
        <v>360</v>
      </c>
      <c r="D1062" s="47">
        <v>0</v>
      </c>
      <c r="E1062" s="47">
        <v>1671572.2</v>
      </c>
      <c r="F1062" s="47">
        <v>393771.25</v>
      </c>
      <c r="G1062" s="47">
        <v>787542.5</v>
      </c>
      <c r="H1062" s="47">
        <v>0</v>
      </c>
      <c r="I1062" s="47">
        <v>2065343.45</v>
      </c>
      <c r="J1062" s="55">
        <f t="shared" si="48"/>
        <v>-393771.25</v>
      </c>
      <c r="K1062" s="52">
        <f t="shared" si="49"/>
        <v>-2065343.45</v>
      </c>
      <c r="L1062" s="48" t="s">
        <v>55</v>
      </c>
      <c r="M1062" s="48" t="str">
        <f t="shared" si="50"/>
        <v>TITDividend</v>
      </c>
    </row>
    <row r="1063" spans="1:13">
      <c r="A1063" s="45" t="s">
        <v>224</v>
      </c>
      <c r="B1063" s="46" t="s">
        <v>363</v>
      </c>
      <c r="C1063" s="46" t="s">
        <v>364</v>
      </c>
      <c r="D1063" s="47">
        <v>0</v>
      </c>
      <c r="E1063" s="47">
        <v>4729.3500000000004</v>
      </c>
      <c r="F1063" s="47">
        <v>0</v>
      </c>
      <c r="G1063" s="47">
        <v>37866.92</v>
      </c>
      <c r="H1063" s="47">
        <v>0</v>
      </c>
      <c r="I1063" s="47">
        <v>42596.27</v>
      </c>
      <c r="J1063" s="55">
        <f t="shared" si="48"/>
        <v>-37866.92</v>
      </c>
      <c r="K1063" s="52">
        <f t="shared" si="49"/>
        <v>-42596.27</v>
      </c>
      <c r="L1063" s="48" t="s">
        <v>56</v>
      </c>
      <c r="M1063" s="48" t="str">
        <f t="shared" si="50"/>
        <v>TITInterest</v>
      </c>
    </row>
    <row r="1064" spans="1:13">
      <c r="A1064" s="45" t="s">
        <v>224</v>
      </c>
      <c r="B1064" s="46" t="s">
        <v>256</v>
      </c>
      <c r="C1064" s="46" t="s">
        <v>691</v>
      </c>
      <c r="D1064" s="47">
        <v>0</v>
      </c>
      <c r="E1064" s="47">
        <v>0</v>
      </c>
      <c r="F1064" s="47">
        <v>169933</v>
      </c>
      <c r="G1064" s="47">
        <v>169933</v>
      </c>
      <c r="H1064" s="47">
        <v>0</v>
      </c>
      <c r="I1064" s="47">
        <v>0</v>
      </c>
      <c r="J1064" s="55">
        <f t="shared" si="48"/>
        <v>0</v>
      </c>
      <c r="K1064" s="52">
        <f t="shared" si="49"/>
        <v>0</v>
      </c>
      <c r="L1064" s="48" t="s">
        <v>141</v>
      </c>
      <c r="M1064" s="48" t="str">
        <f t="shared" si="50"/>
        <v>TITDummy</v>
      </c>
    </row>
    <row r="1065" spans="1:13">
      <c r="A1065" s="45" t="s">
        <v>224</v>
      </c>
      <c r="B1065" s="46" t="s">
        <v>365</v>
      </c>
      <c r="C1065" s="46" t="s">
        <v>366</v>
      </c>
      <c r="D1065" s="47">
        <v>0</v>
      </c>
      <c r="E1065" s="47">
        <v>73249742.019999996</v>
      </c>
      <c r="F1065" s="47">
        <v>0</v>
      </c>
      <c r="G1065" s="47">
        <v>19698559.760000002</v>
      </c>
      <c r="H1065" s="47">
        <v>0</v>
      </c>
      <c r="I1065" s="47">
        <v>92948301.780000001</v>
      </c>
      <c r="J1065" s="55">
        <f t="shared" si="48"/>
        <v>-19698559.760000002</v>
      </c>
      <c r="K1065" s="52">
        <f t="shared" si="49"/>
        <v>-92948301.780000001</v>
      </c>
      <c r="L1065" s="48" t="s">
        <v>57</v>
      </c>
      <c r="M1065" s="48" t="str">
        <f t="shared" si="50"/>
        <v>TITProfit/(Loss) on sale /redemption of investments (other than inter scheme transfer/sale)</v>
      </c>
    </row>
    <row r="1066" spans="1:13">
      <c r="A1066" s="45" t="s">
        <v>224</v>
      </c>
      <c r="B1066" s="46" t="s">
        <v>257</v>
      </c>
      <c r="C1066" s="46" t="s">
        <v>367</v>
      </c>
      <c r="D1066" s="47">
        <v>2348487.52</v>
      </c>
      <c r="E1066" s="47">
        <v>0</v>
      </c>
      <c r="F1066" s="47">
        <v>68559.600000000006</v>
      </c>
      <c r="G1066" s="47">
        <v>287374.09999999998</v>
      </c>
      <c r="H1066" s="47">
        <v>2129673.02</v>
      </c>
      <c r="I1066" s="47">
        <v>0</v>
      </c>
      <c r="J1066" s="55">
        <f t="shared" si="48"/>
        <v>-218814.49999999997</v>
      </c>
      <c r="K1066" s="52">
        <f t="shared" si="49"/>
        <v>2129673.02</v>
      </c>
      <c r="L1066" s="48" t="s">
        <v>57</v>
      </c>
      <c r="M1066" s="48" t="str">
        <f t="shared" si="50"/>
        <v>TITProfit/(Loss) on sale /redemption of investments (other than inter scheme transfer/sale)</v>
      </c>
    </row>
    <row r="1067" spans="1:13">
      <c r="A1067" s="45" t="s">
        <v>224</v>
      </c>
      <c r="B1067" s="46" t="s">
        <v>370</v>
      </c>
      <c r="C1067" s="46" t="s">
        <v>371</v>
      </c>
      <c r="D1067" s="47">
        <v>62800.72</v>
      </c>
      <c r="E1067" s="47">
        <v>0</v>
      </c>
      <c r="F1067" s="47">
        <v>16002.65</v>
      </c>
      <c r="G1067" s="47">
        <v>4196.8</v>
      </c>
      <c r="H1067" s="47">
        <v>74606.570000000007</v>
      </c>
      <c r="I1067" s="47">
        <v>0</v>
      </c>
      <c r="J1067" s="55">
        <f t="shared" si="48"/>
        <v>11805.849999999999</v>
      </c>
      <c r="K1067" s="52">
        <f t="shared" si="49"/>
        <v>74606.570000000007</v>
      </c>
      <c r="L1067" s="48" t="s">
        <v>57</v>
      </c>
      <c r="M1067" s="48" t="str">
        <f t="shared" si="50"/>
        <v>TITProfit/(Loss) on sale /redemption of investments (other than inter scheme transfer/sale)</v>
      </c>
    </row>
    <row r="1068" spans="1:13">
      <c r="A1068" s="45" t="s">
        <v>224</v>
      </c>
      <c r="B1068" s="46" t="s">
        <v>372</v>
      </c>
      <c r="C1068" s="46" t="s">
        <v>373</v>
      </c>
      <c r="D1068" s="47">
        <v>4595504.1900000004</v>
      </c>
      <c r="E1068" s="47">
        <v>0</v>
      </c>
      <c r="F1068" s="47">
        <v>25115479.940000001</v>
      </c>
      <c r="G1068" s="47">
        <v>0</v>
      </c>
      <c r="H1068" s="47">
        <v>29710984.129999999</v>
      </c>
      <c r="I1068" s="47">
        <v>0</v>
      </c>
      <c r="J1068" s="55">
        <f t="shared" si="48"/>
        <v>25115479.940000001</v>
      </c>
      <c r="K1068" s="52">
        <f t="shared" si="49"/>
        <v>29710984.129999999</v>
      </c>
      <c r="L1068" s="48" t="s">
        <v>57</v>
      </c>
      <c r="M1068" s="48" t="str">
        <f t="shared" si="50"/>
        <v>TITProfit/(Loss) on sale /redemption of investments (other than inter scheme transfer/sale)</v>
      </c>
    </row>
    <row r="1069" spans="1:13">
      <c r="A1069" s="45" t="s">
        <v>224</v>
      </c>
      <c r="B1069" s="46" t="s">
        <v>198</v>
      </c>
      <c r="C1069" s="46" t="s">
        <v>378</v>
      </c>
      <c r="D1069" s="47">
        <v>1702016.9</v>
      </c>
      <c r="E1069" s="47">
        <v>0</v>
      </c>
      <c r="F1069" s="47">
        <v>1282635.55</v>
      </c>
      <c r="G1069" s="47">
        <v>0</v>
      </c>
      <c r="H1069" s="47">
        <v>2984652.45</v>
      </c>
      <c r="I1069" s="47">
        <v>0</v>
      </c>
      <c r="J1069" s="55">
        <f t="shared" si="48"/>
        <v>1282635.55</v>
      </c>
      <c r="K1069" s="52">
        <f t="shared" si="49"/>
        <v>2984652.45</v>
      </c>
      <c r="L1069" s="48" t="s">
        <v>61</v>
      </c>
      <c r="M1069" s="48" t="str">
        <f t="shared" si="50"/>
        <v>TITManagement Fees</v>
      </c>
    </row>
    <row r="1070" spans="1:13">
      <c r="A1070" s="45" t="s">
        <v>224</v>
      </c>
      <c r="B1070" s="46" t="s">
        <v>203</v>
      </c>
      <c r="C1070" s="46" t="s">
        <v>379</v>
      </c>
      <c r="D1070" s="47">
        <v>30518.080000000002</v>
      </c>
      <c r="E1070" s="47">
        <v>0</v>
      </c>
      <c r="F1070" s="47">
        <v>1892146.11</v>
      </c>
      <c r="G1070" s="47">
        <v>1810985.49</v>
      </c>
      <c r="H1070" s="47">
        <v>111678.7</v>
      </c>
      <c r="I1070" s="47">
        <v>0</v>
      </c>
      <c r="J1070" s="55">
        <f t="shared" si="48"/>
        <v>81160.620000000112</v>
      </c>
      <c r="K1070" s="52">
        <f t="shared" si="49"/>
        <v>111678.7</v>
      </c>
      <c r="L1070" s="48" t="s">
        <v>63</v>
      </c>
      <c r="M1070" s="48" t="str">
        <f t="shared" si="50"/>
        <v>TITTotal Recurring Expenses (including 6.1 and 6.2)</v>
      </c>
    </row>
    <row r="1071" spans="1:13">
      <c r="A1071" s="45" t="s">
        <v>224</v>
      </c>
      <c r="B1071" s="46" t="s">
        <v>380</v>
      </c>
      <c r="C1071" s="46" t="s">
        <v>381</v>
      </c>
      <c r="D1071" s="47">
        <v>175307</v>
      </c>
      <c r="E1071" s="47">
        <v>0</v>
      </c>
      <c r="F1071" s="47">
        <v>132111</v>
      </c>
      <c r="G1071" s="47">
        <v>0</v>
      </c>
      <c r="H1071" s="47">
        <v>307418</v>
      </c>
      <c r="I1071" s="47">
        <v>0</v>
      </c>
      <c r="J1071" s="55">
        <f t="shared" si="48"/>
        <v>132111</v>
      </c>
      <c r="K1071" s="52">
        <f t="shared" si="49"/>
        <v>307418</v>
      </c>
      <c r="L1071" s="48" t="s">
        <v>63</v>
      </c>
      <c r="M1071" s="48" t="str">
        <f t="shared" si="50"/>
        <v>TITTotal Recurring Expenses (including 6.1 and 6.2)</v>
      </c>
    </row>
    <row r="1072" spans="1:13">
      <c r="A1072" s="45" t="s">
        <v>224</v>
      </c>
      <c r="B1072" s="46" t="s">
        <v>427</v>
      </c>
      <c r="C1072" s="46" t="s">
        <v>428</v>
      </c>
      <c r="D1072" s="47">
        <v>0</v>
      </c>
      <c r="E1072" s="47">
        <v>0</v>
      </c>
      <c r="F1072" s="47">
        <v>189418.28</v>
      </c>
      <c r="G1072" s="47">
        <v>0</v>
      </c>
      <c r="H1072" s="47">
        <v>189418.28</v>
      </c>
      <c r="I1072" s="47">
        <v>0</v>
      </c>
      <c r="J1072" s="55">
        <f t="shared" si="48"/>
        <v>189418.28</v>
      </c>
      <c r="K1072" s="52">
        <f t="shared" si="49"/>
        <v>189418.28</v>
      </c>
      <c r="L1072" s="48" t="s">
        <v>63</v>
      </c>
      <c r="M1072" s="48" t="str">
        <f t="shared" si="50"/>
        <v>TITTotal Recurring Expenses (including 6.1 and 6.2)</v>
      </c>
    </row>
    <row r="1073" spans="1:13">
      <c r="A1073" s="45" t="s">
        <v>224</v>
      </c>
      <c r="B1073" s="46" t="s">
        <v>382</v>
      </c>
      <c r="C1073" s="46" t="s">
        <v>383</v>
      </c>
      <c r="D1073" s="47">
        <v>203245.51</v>
      </c>
      <c r="E1073" s="47">
        <v>0</v>
      </c>
      <c r="F1073" s="47">
        <v>406947.8</v>
      </c>
      <c r="G1073" s="47">
        <v>0</v>
      </c>
      <c r="H1073" s="47">
        <v>610193.31000000006</v>
      </c>
      <c r="I1073" s="47">
        <v>0</v>
      </c>
      <c r="J1073" s="55">
        <f t="shared" si="48"/>
        <v>406947.8</v>
      </c>
      <c r="K1073" s="52">
        <f t="shared" si="49"/>
        <v>610193.31000000006</v>
      </c>
      <c r="L1073" s="48" t="s">
        <v>63</v>
      </c>
      <c r="M1073" s="48" t="str">
        <f t="shared" si="50"/>
        <v>TITTotal Recurring Expenses (including 6.1 and 6.2)</v>
      </c>
    </row>
    <row r="1074" spans="1:13">
      <c r="A1074" s="45" t="s">
        <v>224</v>
      </c>
      <c r="B1074" s="46" t="s">
        <v>692</v>
      </c>
      <c r="C1074" s="46" t="s">
        <v>693</v>
      </c>
      <c r="D1074" s="47">
        <v>0</v>
      </c>
      <c r="E1074" s="47">
        <v>0</v>
      </c>
      <c r="F1074" s="47">
        <v>50386.73</v>
      </c>
      <c r="G1074" s="47">
        <v>50386.73</v>
      </c>
      <c r="H1074" s="47">
        <v>0</v>
      </c>
      <c r="I1074" s="47">
        <v>0</v>
      </c>
      <c r="J1074" s="55">
        <f t="shared" si="48"/>
        <v>0</v>
      </c>
      <c r="K1074" s="52">
        <f t="shared" si="49"/>
        <v>0</v>
      </c>
      <c r="L1074" s="48" t="s">
        <v>63</v>
      </c>
      <c r="M1074" s="48" t="str">
        <f t="shared" si="50"/>
        <v>TITTotal Recurring Expenses (including 6.1 and 6.2)</v>
      </c>
    </row>
    <row r="1075" spans="1:13">
      <c r="A1075" s="45" t="s">
        <v>224</v>
      </c>
      <c r="B1075" s="46" t="s">
        <v>384</v>
      </c>
      <c r="C1075" s="46" t="s">
        <v>385</v>
      </c>
      <c r="D1075" s="47">
        <v>396738.29</v>
      </c>
      <c r="E1075" s="47">
        <v>0</v>
      </c>
      <c r="F1075" s="47">
        <v>108247.84</v>
      </c>
      <c r="G1075" s="47">
        <v>24762.91</v>
      </c>
      <c r="H1075" s="47">
        <v>480223.22</v>
      </c>
      <c r="I1075" s="47">
        <v>0</v>
      </c>
      <c r="J1075" s="55">
        <f t="shared" si="48"/>
        <v>83484.929999999993</v>
      </c>
      <c r="K1075" s="52">
        <f t="shared" si="49"/>
        <v>480223.22</v>
      </c>
      <c r="L1075" s="48" t="s">
        <v>63</v>
      </c>
      <c r="M1075" s="48" t="str">
        <f t="shared" si="50"/>
        <v>TITTotal Recurring Expenses (including 6.1 and 6.2)</v>
      </c>
    </row>
    <row r="1076" spans="1:13">
      <c r="A1076" s="45" t="s">
        <v>224</v>
      </c>
      <c r="B1076" s="46" t="s">
        <v>386</v>
      </c>
      <c r="C1076" s="46" t="s">
        <v>387</v>
      </c>
      <c r="D1076" s="47">
        <v>23384.22</v>
      </c>
      <c r="E1076" s="47">
        <v>0</v>
      </c>
      <c r="F1076" s="47">
        <v>23028.91</v>
      </c>
      <c r="G1076" s="47">
        <v>0</v>
      </c>
      <c r="H1076" s="47">
        <v>46413.13</v>
      </c>
      <c r="I1076" s="47">
        <v>0</v>
      </c>
      <c r="J1076" s="55">
        <f t="shared" si="48"/>
        <v>23028.91</v>
      </c>
      <c r="K1076" s="52">
        <f t="shared" si="49"/>
        <v>46413.13</v>
      </c>
      <c r="L1076" s="48" t="s">
        <v>63</v>
      </c>
      <c r="M1076" s="48" t="str">
        <f t="shared" si="50"/>
        <v>TITTotal Recurring Expenses (including 6.1 and 6.2)</v>
      </c>
    </row>
    <row r="1077" spans="1:13">
      <c r="A1077" s="45" t="s">
        <v>224</v>
      </c>
      <c r="B1077" s="46" t="s">
        <v>388</v>
      </c>
      <c r="C1077" s="46" t="s">
        <v>389</v>
      </c>
      <c r="D1077" s="47">
        <v>67951.289999999994</v>
      </c>
      <c r="E1077" s="47">
        <v>0</v>
      </c>
      <c r="F1077" s="47">
        <v>87563.14</v>
      </c>
      <c r="G1077" s="47">
        <v>0</v>
      </c>
      <c r="H1077" s="47">
        <v>155514.43</v>
      </c>
      <c r="I1077" s="47">
        <v>0</v>
      </c>
      <c r="J1077" s="55">
        <f t="shared" si="48"/>
        <v>87563.14</v>
      </c>
      <c r="K1077" s="52">
        <f t="shared" si="49"/>
        <v>155514.43</v>
      </c>
      <c r="L1077" s="48" t="s">
        <v>63</v>
      </c>
      <c r="M1077" s="48" t="str">
        <f t="shared" si="50"/>
        <v>TITTotal Recurring Expenses (including 6.1 and 6.2)</v>
      </c>
    </row>
    <row r="1078" spans="1:13">
      <c r="A1078" s="45" t="s">
        <v>224</v>
      </c>
      <c r="B1078" s="46" t="s">
        <v>390</v>
      </c>
      <c r="C1078" s="46" t="s">
        <v>391</v>
      </c>
      <c r="D1078" s="47">
        <v>66071.61</v>
      </c>
      <c r="E1078" s="47">
        <v>0</v>
      </c>
      <c r="F1078" s="47">
        <v>62216.99</v>
      </c>
      <c r="G1078" s="47">
        <v>0</v>
      </c>
      <c r="H1078" s="47">
        <v>128288.6</v>
      </c>
      <c r="I1078" s="47">
        <v>0</v>
      </c>
      <c r="J1078" s="55">
        <f t="shared" si="48"/>
        <v>62216.99</v>
      </c>
      <c r="K1078" s="52">
        <f t="shared" si="49"/>
        <v>128288.6</v>
      </c>
      <c r="L1078" s="48" t="s">
        <v>63</v>
      </c>
      <c r="M1078" s="48" t="str">
        <f t="shared" si="50"/>
        <v>TITTotal Recurring Expenses (including 6.1 and 6.2)</v>
      </c>
    </row>
    <row r="1079" spans="1:13">
      <c r="A1079" s="45" t="s">
        <v>224</v>
      </c>
      <c r="B1079" s="46" t="s">
        <v>392</v>
      </c>
      <c r="C1079" s="46" t="s">
        <v>393</v>
      </c>
      <c r="D1079" s="47">
        <v>19867.97</v>
      </c>
      <c r="E1079" s="47">
        <v>0</v>
      </c>
      <c r="F1079" s="47">
        <v>16156.88</v>
      </c>
      <c r="G1079" s="47">
        <v>0</v>
      </c>
      <c r="H1079" s="47">
        <v>36024.85</v>
      </c>
      <c r="I1079" s="47">
        <v>0</v>
      </c>
      <c r="J1079" s="55">
        <f t="shared" si="48"/>
        <v>16156.88</v>
      </c>
      <c r="K1079" s="52">
        <f t="shared" si="49"/>
        <v>36024.85</v>
      </c>
      <c r="L1079" s="48" t="s">
        <v>63</v>
      </c>
      <c r="M1079" s="48" t="str">
        <f t="shared" si="50"/>
        <v>TITTotal Recurring Expenses (including 6.1 and 6.2)</v>
      </c>
    </row>
    <row r="1080" spans="1:13">
      <c r="A1080" s="45" t="s">
        <v>224</v>
      </c>
      <c r="B1080" s="46" t="s">
        <v>394</v>
      </c>
      <c r="C1080" s="46" t="s">
        <v>395</v>
      </c>
      <c r="D1080" s="47">
        <v>546871.41</v>
      </c>
      <c r="E1080" s="47">
        <v>0</v>
      </c>
      <c r="F1080" s="47">
        <v>560916.14</v>
      </c>
      <c r="G1080" s="47">
        <v>494537.75</v>
      </c>
      <c r="H1080" s="47">
        <v>613249.80000000005</v>
      </c>
      <c r="I1080" s="47">
        <v>0</v>
      </c>
      <c r="J1080" s="55">
        <f t="shared" si="48"/>
        <v>66378.390000000014</v>
      </c>
      <c r="K1080" s="52">
        <f t="shared" si="49"/>
        <v>613249.80000000005</v>
      </c>
      <c r="L1080" s="48" t="s">
        <v>63</v>
      </c>
      <c r="M1080" s="48" t="str">
        <f t="shared" si="50"/>
        <v>TITTotal Recurring Expenses (including 6.1 and 6.2)</v>
      </c>
    </row>
    <row r="1081" spans="1:13">
      <c r="A1081" s="45" t="s">
        <v>224</v>
      </c>
      <c r="B1081" s="46" t="s">
        <v>396</v>
      </c>
      <c r="C1081" s="46" t="s">
        <v>397</v>
      </c>
      <c r="D1081" s="47">
        <v>27063.81</v>
      </c>
      <c r="E1081" s="47">
        <v>0</v>
      </c>
      <c r="F1081" s="47">
        <v>99391.34</v>
      </c>
      <c r="G1081" s="47">
        <v>33083.47</v>
      </c>
      <c r="H1081" s="47">
        <v>93371.68</v>
      </c>
      <c r="I1081" s="47">
        <v>0</v>
      </c>
      <c r="J1081" s="55">
        <f t="shared" si="48"/>
        <v>66307.87</v>
      </c>
      <c r="K1081" s="52">
        <f t="shared" si="49"/>
        <v>93371.68</v>
      </c>
      <c r="L1081" s="48" t="s">
        <v>63</v>
      </c>
      <c r="M1081" s="48" t="str">
        <f t="shared" si="50"/>
        <v>TITTotal Recurring Expenses (including 6.1 and 6.2)</v>
      </c>
    </row>
    <row r="1082" spans="1:13">
      <c r="A1082" s="45" t="s">
        <v>224</v>
      </c>
      <c r="B1082" s="46" t="s">
        <v>398</v>
      </c>
      <c r="C1082" s="46" t="s">
        <v>399</v>
      </c>
      <c r="D1082" s="47">
        <v>100000</v>
      </c>
      <c r="E1082" s="47">
        <v>0</v>
      </c>
      <c r="F1082" s="47">
        <v>0</v>
      </c>
      <c r="G1082" s="47">
        <v>0</v>
      </c>
      <c r="H1082" s="47">
        <v>100000</v>
      </c>
      <c r="I1082" s="47">
        <v>0</v>
      </c>
      <c r="J1082" s="55">
        <f t="shared" si="48"/>
        <v>0</v>
      </c>
      <c r="K1082" s="52">
        <f t="shared" si="49"/>
        <v>100000</v>
      </c>
      <c r="L1082" s="48" t="s">
        <v>62</v>
      </c>
      <c r="M1082" s="48" t="str">
        <f t="shared" si="50"/>
        <v>TITTrustee Fees #</v>
      </c>
    </row>
    <row r="1083" spans="1:13">
      <c r="A1083" s="45" t="s">
        <v>224</v>
      </c>
      <c r="B1083" s="46" t="s">
        <v>400</v>
      </c>
      <c r="C1083" s="46" t="s">
        <v>401</v>
      </c>
      <c r="D1083" s="47">
        <v>10300</v>
      </c>
      <c r="E1083" s="47">
        <v>0</v>
      </c>
      <c r="F1083" s="47">
        <v>0</v>
      </c>
      <c r="G1083" s="47">
        <v>0</v>
      </c>
      <c r="H1083" s="47">
        <v>10300</v>
      </c>
      <c r="I1083" s="47">
        <v>0</v>
      </c>
      <c r="J1083" s="55">
        <f t="shared" si="48"/>
        <v>0</v>
      </c>
      <c r="K1083" s="52">
        <f t="shared" si="49"/>
        <v>10300</v>
      </c>
      <c r="L1083" s="48" t="s">
        <v>63</v>
      </c>
      <c r="M1083" s="48" t="str">
        <f t="shared" si="50"/>
        <v>TITTotal Recurring Expenses (including 6.1 and 6.2)</v>
      </c>
    </row>
    <row r="1084" spans="1:13">
      <c r="A1084" s="45" t="s">
        <v>224</v>
      </c>
      <c r="B1084" s="46" t="s">
        <v>402</v>
      </c>
      <c r="C1084" s="46" t="s">
        <v>403</v>
      </c>
      <c r="D1084" s="47">
        <v>7527.74</v>
      </c>
      <c r="E1084" s="47">
        <v>0</v>
      </c>
      <c r="F1084" s="47">
        <v>0</v>
      </c>
      <c r="G1084" s="47">
        <v>0</v>
      </c>
      <c r="H1084" s="47">
        <v>7527.74</v>
      </c>
      <c r="I1084" s="47">
        <v>0</v>
      </c>
      <c r="J1084" s="55">
        <f t="shared" si="48"/>
        <v>0</v>
      </c>
      <c r="K1084" s="52">
        <f t="shared" si="49"/>
        <v>7527.74</v>
      </c>
      <c r="L1084" s="48" t="s">
        <v>63</v>
      </c>
      <c r="M1084" s="48" t="str">
        <f t="shared" si="50"/>
        <v>TITTotal Recurring Expenses (including 6.1 and 6.2)</v>
      </c>
    </row>
    <row r="1085" spans="1:13">
      <c r="A1085" s="45" t="s">
        <v>224</v>
      </c>
      <c r="B1085" s="46" t="s">
        <v>404</v>
      </c>
      <c r="C1085" s="46" t="s">
        <v>405</v>
      </c>
      <c r="D1085" s="47">
        <v>13633.55</v>
      </c>
      <c r="E1085" s="47">
        <v>0</v>
      </c>
      <c r="F1085" s="47">
        <v>0</v>
      </c>
      <c r="G1085" s="47">
        <v>0</v>
      </c>
      <c r="H1085" s="47">
        <v>13633.55</v>
      </c>
      <c r="I1085" s="47">
        <v>0</v>
      </c>
      <c r="J1085" s="55">
        <f t="shared" si="48"/>
        <v>0</v>
      </c>
      <c r="K1085" s="52">
        <f t="shared" si="49"/>
        <v>13633.55</v>
      </c>
      <c r="L1085" s="48" t="s">
        <v>63</v>
      </c>
      <c r="M1085" s="48" t="str">
        <f t="shared" si="50"/>
        <v>TITTotal Recurring Expenses (including 6.1 and 6.2)</v>
      </c>
    </row>
    <row r="1086" spans="1:13">
      <c r="A1086" s="45" t="s">
        <v>224</v>
      </c>
      <c r="B1086" s="46" t="s">
        <v>406</v>
      </c>
      <c r="C1086" s="46" t="s">
        <v>407</v>
      </c>
      <c r="D1086" s="47">
        <v>687.22</v>
      </c>
      <c r="E1086" s="47">
        <v>0</v>
      </c>
      <c r="F1086" s="47">
        <v>4914.76</v>
      </c>
      <c r="G1086" s="47">
        <v>1085.1600000000001</v>
      </c>
      <c r="H1086" s="47">
        <v>4516.82</v>
      </c>
      <c r="I1086" s="47">
        <v>0</v>
      </c>
      <c r="J1086" s="55">
        <f t="shared" si="48"/>
        <v>3829.6000000000004</v>
      </c>
      <c r="K1086" s="52">
        <f t="shared" si="49"/>
        <v>4516.82</v>
      </c>
      <c r="L1086" s="48" t="s">
        <v>63</v>
      </c>
      <c r="M1086" s="48" t="str">
        <f t="shared" si="50"/>
        <v>TITTotal Recurring Expenses (including 6.1 and 6.2)</v>
      </c>
    </row>
    <row r="1087" spans="1:13">
      <c r="A1087" s="45" t="s">
        <v>224</v>
      </c>
      <c r="B1087" s="46" t="s">
        <v>694</v>
      </c>
      <c r="C1087" s="46" t="s">
        <v>695</v>
      </c>
      <c r="D1087" s="47">
        <v>0</v>
      </c>
      <c r="E1087" s="47">
        <v>0</v>
      </c>
      <c r="F1087" s="47">
        <v>514.35</v>
      </c>
      <c r="G1087" s="47">
        <v>0</v>
      </c>
      <c r="H1087" s="47">
        <v>514.35</v>
      </c>
      <c r="I1087" s="47">
        <v>0</v>
      </c>
      <c r="J1087" s="55">
        <f t="shared" si="48"/>
        <v>514.35</v>
      </c>
      <c r="K1087" s="52">
        <f t="shared" si="49"/>
        <v>514.35</v>
      </c>
      <c r="L1087" s="48" t="s">
        <v>63</v>
      </c>
      <c r="M1087" s="48" t="str">
        <f t="shared" si="50"/>
        <v>TITTotal Recurring Expenses (including 6.1 and 6.2)</v>
      </c>
    </row>
    <row r="1088" spans="1:13">
      <c r="A1088" s="45" t="s">
        <v>224</v>
      </c>
      <c r="B1088" s="46" t="s">
        <v>408</v>
      </c>
      <c r="C1088" s="46" t="s">
        <v>409</v>
      </c>
      <c r="D1088" s="47">
        <v>9337.01</v>
      </c>
      <c r="E1088" s="47">
        <v>0</v>
      </c>
      <c r="F1088" s="47">
        <v>0</v>
      </c>
      <c r="G1088" s="47">
        <v>0</v>
      </c>
      <c r="H1088" s="47">
        <v>9337.01</v>
      </c>
      <c r="I1088" s="47">
        <v>0</v>
      </c>
      <c r="J1088" s="55">
        <f t="shared" si="48"/>
        <v>0</v>
      </c>
      <c r="K1088" s="52">
        <f t="shared" si="49"/>
        <v>9337.01</v>
      </c>
      <c r="L1088" s="48" t="s">
        <v>63</v>
      </c>
      <c r="M1088" s="48" t="str">
        <f t="shared" si="50"/>
        <v>TITTotal Recurring Expenses (including 6.1 and 6.2)</v>
      </c>
    </row>
    <row r="1089" spans="1:13">
      <c r="A1089" s="45" t="s">
        <v>224</v>
      </c>
      <c r="B1089" s="46" t="s">
        <v>410</v>
      </c>
      <c r="C1089" s="46" t="s">
        <v>411</v>
      </c>
      <c r="D1089" s="47">
        <v>3512.93</v>
      </c>
      <c r="E1089" s="47">
        <v>0</v>
      </c>
      <c r="F1089" s="47">
        <v>5141.29</v>
      </c>
      <c r="G1089" s="47">
        <v>0</v>
      </c>
      <c r="H1089" s="47">
        <v>8654.2199999999993</v>
      </c>
      <c r="I1089" s="47">
        <v>0</v>
      </c>
      <c r="J1089" s="55">
        <f t="shared" si="48"/>
        <v>5141.29</v>
      </c>
      <c r="K1089" s="52">
        <f t="shared" si="49"/>
        <v>8654.2199999999993</v>
      </c>
      <c r="L1089" s="48" t="s">
        <v>63</v>
      </c>
      <c r="M1089" s="48" t="str">
        <f t="shared" si="50"/>
        <v>TITTotal Recurring Expenses (including 6.1 and 6.2)</v>
      </c>
    </row>
    <row r="1090" spans="1:13">
      <c r="A1090" s="45" t="s">
        <v>224</v>
      </c>
      <c r="B1090" s="46" t="s">
        <v>696</v>
      </c>
      <c r="C1090" s="46" t="s">
        <v>697</v>
      </c>
      <c r="D1090" s="47">
        <v>0</v>
      </c>
      <c r="E1090" s="47">
        <v>0</v>
      </c>
      <c r="F1090" s="47">
        <v>58375.5</v>
      </c>
      <c r="G1090" s="47">
        <v>0</v>
      </c>
      <c r="H1090" s="47">
        <v>58375.5</v>
      </c>
      <c r="I1090" s="47">
        <v>0</v>
      </c>
      <c r="J1090" s="55">
        <f t="shared" si="48"/>
        <v>58375.5</v>
      </c>
      <c r="K1090" s="52">
        <f t="shared" si="49"/>
        <v>58375.5</v>
      </c>
      <c r="L1090" s="48" t="s">
        <v>63</v>
      </c>
      <c r="M1090" s="48" t="str">
        <f t="shared" si="50"/>
        <v>TITTotal Recurring Expenses (including 6.1 and 6.2)</v>
      </c>
    </row>
    <row r="1091" spans="1:13">
      <c r="A1091" s="45" t="s">
        <v>231</v>
      </c>
      <c r="B1091" s="46" t="s">
        <v>429</v>
      </c>
      <c r="C1091" s="46" t="s">
        <v>430</v>
      </c>
      <c r="D1091" s="47">
        <v>2133455549.02</v>
      </c>
      <c r="E1091" s="47">
        <v>0</v>
      </c>
      <c r="F1091" s="47">
        <v>40267049624.910004</v>
      </c>
      <c r="G1091" s="47">
        <v>37784094909.120003</v>
      </c>
      <c r="H1091" s="47">
        <v>4616410264.8100004</v>
      </c>
      <c r="I1091" s="47">
        <v>0</v>
      </c>
      <c r="J1091" s="55">
        <f t="shared" ref="J1091:J1154" si="51">+F1091-G1091</f>
        <v>2482954715.7900009</v>
      </c>
      <c r="K1091" s="52">
        <f t="shared" ref="K1091:K1154" si="52">H1091-I1091</f>
        <v>4616410264.8100004</v>
      </c>
      <c r="L1091" s="48" t="s">
        <v>18</v>
      </c>
      <c r="M1091" s="48" t="str">
        <f t="shared" ref="M1091:M1154" si="53">A1091&amp;L1091</f>
        <v>TLFTotal Net Assets at the end of the period</v>
      </c>
    </row>
    <row r="1092" spans="1:13">
      <c r="A1092" s="45" t="s">
        <v>231</v>
      </c>
      <c r="B1092" s="46" t="s">
        <v>431</v>
      </c>
      <c r="C1092" s="46" t="s">
        <v>432</v>
      </c>
      <c r="D1092" s="47">
        <v>1203741305.78</v>
      </c>
      <c r="E1092" s="47">
        <v>0</v>
      </c>
      <c r="F1092" s="47">
        <v>44255547330.959999</v>
      </c>
      <c r="G1092" s="47">
        <v>41977631409.870003</v>
      </c>
      <c r="H1092" s="47">
        <v>3481657226.8699999</v>
      </c>
      <c r="I1092" s="47">
        <v>0</v>
      </c>
      <c r="J1092" s="55">
        <f t="shared" si="51"/>
        <v>2277915921.0899963</v>
      </c>
      <c r="K1092" s="52">
        <f t="shared" si="52"/>
        <v>3481657226.8699999</v>
      </c>
      <c r="L1092" s="48" t="s">
        <v>18</v>
      </c>
      <c r="M1092" s="48" t="str">
        <f t="shared" si="53"/>
        <v>TLFTotal Net Assets at the end of the period</v>
      </c>
    </row>
    <row r="1093" spans="1:13">
      <c r="A1093" s="45" t="s">
        <v>231</v>
      </c>
      <c r="B1093" s="46" t="s">
        <v>643</v>
      </c>
      <c r="C1093" s="46" t="s">
        <v>644</v>
      </c>
      <c r="D1093" s="47">
        <v>0</v>
      </c>
      <c r="E1093" s="47">
        <v>0</v>
      </c>
      <c r="F1093" s="47">
        <v>70000000</v>
      </c>
      <c r="G1093" s="47">
        <v>0</v>
      </c>
      <c r="H1093" s="47">
        <v>70000000</v>
      </c>
      <c r="I1093" s="47">
        <v>0</v>
      </c>
      <c r="J1093" s="55">
        <f t="shared" si="51"/>
        <v>70000000</v>
      </c>
      <c r="K1093" s="52">
        <f t="shared" si="52"/>
        <v>70000000</v>
      </c>
      <c r="L1093" s="48" t="s">
        <v>18</v>
      </c>
      <c r="M1093" s="48" t="str">
        <f t="shared" si="53"/>
        <v>TLFTotal Net Assets at the end of the period</v>
      </c>
    </row>
    <row r="1094" spans="1:13">
      <c r="A1094" s="45" t="s">
        <v>231</v>
      </c>
      <c r="B1094" s="46" t="s">
        <v>467</v>
      </c>
      <c r="C1094" s="46" t="s">
        <v>468</v>
      </c>
      <c r="D1094" s="47">
        <v>1001430000</v>
      </c>
      <c r="E1094" s="47">
        <v>0</v>
      </c>
      <c r="F1094" s="47">
        <v>8911780930</v>
      </c>
      <c r="G1094" s="47">
        <v>9414301250</v>
      </c>
      <c r="H1094" s="47">
        <v>498909680</v>
      </c>
      <c r="I1094" s="47">
        <v>0</v>
      </c>
      <c r="J1094" s="55">
        <f t="shared" si="51"/>
        <v>-502520320</v>
      </c>
      <c r="K1094" s="52">
        <f t="shared" si="52"/>
        <v>498909680</v>
      </c>
      <c r="L1094" s="48" t="s">
        <v>18</v>
      </c>
      <c r="M1094" s="48" t="str">
        <f t="shared" si="53"/>
        <v>TLFTotal Net Assets at the end of the period</v>
      </c>
    </row>
    <row r="1095" spans="1:13">
      <c r="A1095" s="45" t="s">
        <v>231</v>
      </c>
      <c r="B1095" s="46" t="s">
        <v>712</v>
      </c>
      <c r="C1095" s="46" t="s">
        <v>713</v>
      </c>
      <c r="D1095" s="47">
        <v>0</v>
      </c>
      <c r="E1095" s="47">
        <v>0</v>
      </c>
      <c r="F1095" s="47">
        <v>910000000</v>
      </c>
      <c r="G1095" s="47">
        <v>910000000</v>
      </c>
      <c r="H1095" s="47">
        <v>0</v>
      </c>
      <c r="I1095" s="47">
        <v>0</v>
      </c>
      <c r="J1095" s="55">
        <f t="shared" si="51"/>
        <v>0</v>
      </c>
      <c r="K1095" s="52">
        <f t="shared" si="52"/>
        <v>0</v>
      </c>
      <c r="L1095" s="48" t="s">
        <v>18</v>
      </c>
      <c r="M1095" s="48" t="str">
        <f t="shared" si="53"/>
        <v>TLFTotal Net Assets at the end of the period</v>
      </c>
    </row>
    <row r="1096" spans="1:13">
      <c r="A1096" s="45" t="s">
        <v>231</v>
      </c>
      <c r="B1096" s="46" t="s">
        <v>469</v>
      </c>
      <c r="C1096" s="46" t="s">
        <v>470</v>
      </c>
      <c r="D1096" s="47">
        <v>0</v>
      </c>
      <c r="E1096" s="47">
        <v>0</v>
      </c>
      <c r="F1096" s="47">
        <v>720000000</v>
      </c>
      <c r="G1096" s="47">
        <v>360000000</v>
      </c>
      <c r="H1096" s="47">
        <v>360000000</v>
      </c>
      <c r="I1096" s="47">
        <v>0</v>
      </c>
      <c r="J1096" s="55">
        <f t="shared" si="51"/>
        <v>360000000</v>
      </c>
      <c r="K1096" s="52">
        <f t="shared" si="52"/>
        <v>360000000</v>
      </c>
      <c r="L1096" s="48" t="s">
        <v>18</v>
      </c>
      <c r="M1096" s="48" t="str">
        <f t="shared" si="53"/>
        <v>TLFTotal Net Assets at the end of the period</v>
      </c>
    </row>
    <row r="1097" spans="1:13">
      <c r="A1097" s="45" t="s">
        <v>231</v>
      </c>
      <c r="B1097" s="46" t="s">
        <v>433</v>
      </c>
      <c r="C1097" s="46" t="s">
        <v>434</v>
      </c>
      <c r="D1097" s="47">
        <v>0</v>
      </c>
      <c r="E1097" s="47">
        <v>1063.06</v>
      </c>
      <c r="F1097" s="47">
        <v>9494606.4499999993</v>
      </c>
      <c r="G1097" s="47">
        <v>9579552.8399999999</v>
      </c>
      <c r="H1097" s="47">
        <v>0</v>
      </c>
      <c r="I1097" s="47">
        <v>86009.45</v>
      </c>
      <c r="J1097" s="55">
        <f t="shared" si="51"/>
        <v>-84946.390000000596</v>
      </c>
      <c r="K1097" s="52">
        <f t="shared" si="52"/>
        <v>-86009.45</v>
      </c>
      <c r="L1097" s="48" t="s">
        <v>18</v>
      </c>
      <c r="M1097" s="48" t="str">
        <f t="shared" si="53"/>
        <v>TLFTotal Net Assets at the end of the period</v>
      </c>
    </row>
    <row r="1098" spans="1:13">
      <c r="A1098" s="45" t="s">
        <v>231</v>
      </c>
      <c r="B1098" s="46" t="s">
        <v>435</v>
      </c>
      <c r="C1098" s="46" t="s">
        <v>436</v>
      </c>
      <c r="D1098" s="47">
        <v>4.16</v>
      </c>
      <c r="E1098" s="47">
        <v>0</v>
      </c>
      <c r="F1098" s="47">
        <v>2258845.09</v>
      </c>
      <c r="G1098" s="47">
        <v>2261476.89</v>
      </c>
      <c r="H1098" s="47">
        <v>0</v>
      </c>
      <c r="I1098" s="47">
        <v>2627.64</v>
      </c>
      <c r="J1098" s="55">
        <f t="shared" si="51"/>
        <v>-2631.8000000002794</v>
      </c>
      <c r="K1098" s="52">
        <f t="shared" si="52"/>
        <v>-2627.64</v>
      </c>
      <c r="L1098" s="48" t="s">
        <v>18</v>
      </c>
      <c r="M1098" s="48" t="str">
        <f t="shared" si="53"/>
        <v>TLFTotal Net Assets at the end of the period</v>
      </c>
    </row>
    <row r="1099" spans="1:13">
      <c r="A1099" s="45" t="s">
        <v>231</v>
      </c>
      <c r="B1099" s="46" t="s">
        <v>645</v>
      </c>
      <c r="C1099" s="46" t="s">
        <v>646</v>
      </c>
      <c r="D1099" s="47">
        <v>0</v>
      </c>
      <c r="E1099" s="47">
        <v>0</v>
      </c>
      <c r="F1099" s="47">
        <v>562800</v>
      </c>
      <c r="G1099" s="47">
        <v>431200</v>
      </c>
      <c r="H1099" s="47">
        <v>131600</v>
      </c>
      <c r="I1099" s="47">
        <v>0</v>
      </c>
      <c r="J1099" s="55">
        <f t="shared" si="51"/>
        <v>131600</v>
      </c>
      <c r="K1099" s="52">
        <f t="shared" si="52"/>
        <v>131600</v>
      </c>
      <c r="L1099" s="48" t="s">
        <v>18</v>
      </c>
      <c r="M1099" s="48" t="str">
        <f t="shared" si="53"/>
        <v>TLFTotal Net Assets at the end of the period</v>
      </c>
    </row>
    <row r="1100" spans="1:13">
      <c r="A1100" s="45" t="s">
        <v>231</v>
      </c>
      <c r="B1100" s="46" t="s">
        <v>471</v>
      </c>
      <c r="C1100" s="46" t="s">
        <v>472</v>
      </c>
      <c r="D1100" s="47">
        <v>0</v>
      </c>
      <c r="E1100" s="47">
        <v>751345</v>
      </c>
      <c r="F1100" s="47">
        <v>62193200</v>
      </c>
      <c r="G1100" s="47">
        <v>61157425</v>
      </c>
      <c r="H1100" s="47">
        <v>284430</v>
      </c>
      <c r="I1100" s="47">
        <v>0</v>
      </c>
      <c r="J1100" s="55">
        <f t="shared" si="51"/>
        <v>1035775</v>
      </c>
      <c r="K1100" s="52">
        <f t="shared" si="52"/>
        <v>284430</v>
      </c>
      <c r="L1100" s="48" t="s">
        <v>18</v>
      </c>
      <c r="M1100" s="48" t="str">
        <f t="shared" si="53"/>
        <v>TLFTotal Net Assets at the end of the period</v>
      </c>
    </row>
    <row r="1101" spans="1:13">
      <c r="A1101" s="45" t="s">
        <v>231</v>
      </c>
      <c r="B1101" s="46" t="s">
        <v>437</v>
      </c>
      <c r="C1101" s="46" t="s">
        <v>438</v>
      </c>
      <c r="D1101" s="47">
        <v>189837212.91999999</v>
      </c>
      <c r="E1101" s="47">
        <v>0</v>
      </c>
      <c r="F1101" s="47">
        <v>207299201249.95001</v>
      </c>
      <c r="G1101" s="47">
        <v>207489038462.87</v>
      </c>
      <c r="H1101" s="47">
        <v>0</v>
      </c>
      <c r="I1101" s="47">
        <v>0</v>
      </c>
      <c r="J1101" s="55">
        <f t="shared" si="51"/>
        <v>-189837212.91998291</v>
      </c>
      <c r="K1101" s="52">
        <f t="shared" si="52"/>
        <v>0</v>
      </c>
      <c r="L1101" s="48" t="s">
        <v>18</v>
      </c>
      <c r="M1101" s="48" t="str">
        <f t="shared" si="53"/>
        <v>TLFTotal Net Assets at the end of the period</v>
      </c>
    </row>
    <row r="1102" spans="1:13">
      <c r="A1102" s="45" t="s">
        <v>231</v>
      </c>
      <c r="B1102" s="46" t="s">
        <v>412</v>
      </c>
      <c r="C1102" s="46" t="s">
        <v>413</v>
      </c>
      <c r="D1102" s="47">
        <v>0.06</v>
      </c>
      <c r="E1102" s="47">
        <v>0</v>
      </c>
      <c r="F1102" s="47">
        <v>0</v>
      </c>
      <c r="G1102" s="47">
        <v>0.06</v>
      </c>
      <c r="H1102" s="47">
        <v>0</v>
      </c>
      <c r="I1102" s="47">
        <v>0</v>
      </c>
      <c r="J1102" s="55">
        <f t="shared" si="51"/>
        <v>-0.06</v>
      </c>
      <c r="K1102" s="52">
        <f t="shared" si="52"/>
        <v>0</v>
      </c>
      <c r="L1102" s="48" t="s">
        <v>18</v>
      </c>
      <c r="M1102" s="48" t="str">
        <f t="shared" si="53"/>
        <v>TLFTotal Net Assets at the end of the period</v>
      </c>
    </row>
    <row r="1103" spans="1:13">
      <c r="A1103" s="45" t="s">
        <v>231</v>
      </c>
      <c r="B1103" s="46" t="s">
        <v>288</v>
      </c>
      <c r="C1103" s="46" t="s">
        <v>289</v>
      </c>
      <c r="D1103" s="47">
        <v>43195.5</v>
      </c>
      <c r="E1103" s="47">
        <v>0</v>
      </c>
      <c r="F1103" s="47">
        <v>207696465557.29001</v>
      </c>
      <c r="G1103" s="47">
        <v>207696465557.29001</v>
      </c>
      <c r="H1103" s="47">
        <v>43195.5</v>
      </c>
      <c r="I1103" s="47">
        <v>0</v>
      </c>
      <c r="J1103" s="55">
        <f t="shared" si="51"/>
        <v>0</v>
      </c>
      <c r="K1103" s="52">
        <f t="shared" si="52"/>
        <v>43195.5</v>
      </c>
      <c r="L1103" s="48" t="s">
        <v>18</v>
      </c>
      <c r="M1103" s="48" t="str">
        <f t="shared" si="53"/>
        <v>TLFTotal Net Assets at the end of the period</v>
      </c>
    </row>
    <row r="1104" spans="1:13">
      <c r="A1104" s="45" t="s">
        <v>231</v>
      </c>
      <c r="B1104" s="46" t="s">
        <v>292</v>
      </c>
      <c r="C1104" s="46" t="s">
        <v>293</v>
      </c>
      <c r="D1104" s="47">
        <v>76573147.079999998</v>
      </c>
      <c r="E1104" s="47">
        <v>0</v>
      </c>
      <c r="F1104" s="47">
        <v>545451349863.07001</v>
      </c>
      <c r="G1104" s="47">
        <v>545513109140.40002</v>
      </c>
      <c r="H1104" s="47">
        <v>14813869.75</v>
      </c>
      <c r="I1104" s="47">
        <v>0</v>
      </c>
      <c r="J1104" s="55">
        <f t="shared" si="51"/>
        <v>-61759277.33001709</v>
      </c>
      <c r="K1104" s="52">
        <f t="shared" si="52"/>
        <v>14813869.75</v>
      </c>
      <c r="L1104" s="48" t="s">
        <v>18</v>
      </c>
      <c r="M1104" s="48" t="str">
        <f t="shared" si="53"/>
        <v>TLFTotal Net Assets at the end of the period</v>
      </c>
    </row>
    <row r="1105" spans="1:13">
      <c r="A1105" s="45" t="s">
        <v>231</v>
      </c>
      <c r="B1105" s="46" t="s">
        <v>294</v>
      </c>
      <c r="C1105" s="46" t="s">
        <v>295</v>
      </c>
      <c r="D1105" s="47">
        <v>0</v>
      </c>
      <c r="E1105" s="47">
        <v>151509.82</v>
      </c>
      <c r="F1105" s="47">
        <v>1041584.33</v>
      </c>
      <c r="G1105" s="47">
        <v>1041690.58</v>
      </c>
      <c r="H1105" s="47">
        <v>0</v>
      </c>
      <c r="I1105" s="47">
        <v>151616.07</v>
      </c>
      <c r="J1105" s="55">
        <f t="shared" si="51"/>
        <v>-106.25</v>
      </c>
      <c r="K1105" s="52">
        <f t="shared" si="52"/>
        <v>-151616.07</v>
      </c>
      <c r="L1105" s="48" t="s">
        <v>18</v>
      </c>
      <c r="M1105" s="48" t="str">
        <f t="shared" si="53"/>
        <v>TLFTotal Net Assets at the end of the period</v>
      </c>
    </row>
    <row r="1106" spans="1:13">
      <c r="A1106" s="45" t="s">
        <v>231</v>
      </c>
      <c r="B1106" s="46" t="s">
        <v>296</v>
      </c>
      <c r="C1106" s="46" t="s">
        <v>297</v>
      </c>
      <c r="D1106" s="47">
        <v>0</v>
      </c>
      <c r="E1106" s="47">
        <v>2.0499999999999998</v>
      </c>
      <c r="F1106" s="47">
        <v>2083057.68</v>
      </c>
      <c r="G1106" s="47">
        <v>2083055.63</v>
      </c>
      <c r="H1106" s="47">
        <v>0</v>
      </c>
      <c r="I1106" s="47">
        <v>0</v>
      </c>
      <c r="J1106" s="55">
        <f t="shared" si="51"/>
        <v>2.0500000000465661</v>
      </c>
      <c r="K1106" s="52">
        <f t="shared" si="52"/>
        <v>0</v>
      </c>
      <c r="L1106" s="48" t="s">
        <v>18</v>
      </c>
      <c r="M1106" s="48" t="str">
        <f t="shared" si="53"/>
        <v>TLFTotal Net Assets at the end of the period</v>
      </c>
    </row>
    <row r="1107" spans="1:13">
      <c r="A1107" s="45" t="s">
        <v>231</v>
      </c>
      <c r="B1107" s="46" t="s">
        <v>298</v>
      </c>
      <c r="C1107" s="46" t="s">
        <v>299</v>
      </c>
      <c r="D1107" s="47">
        <v>168700.17</v>
      </c>
      <c r="E1107" s="47">
        <v>0</v>
      </c>
      <c r="F1107" s="47">
        <v>0</v>
      </c>
      <c r="G1107" s="47">
        <v>168700.17</v>
      </c>
      <c r="H1107" s="47">
        <v>0</v>
      </c>
      <c r="I1107" s="47">
        <v>0</v>
      </c>
      <c r="J1107" s="55">
        <f t="shared" si="51"/>
        <v>-168700.17</v>
      </c>
      <c r="K1107" s="52">
        <f t="shared" si="52"/>
        <v>0</v>
      </c>
      <c r="L1107" s="48" t="s">
        <v>18</v>
      </c>
      <c r="M1107" s="48" t="str">
        <f t="shared" si="53"/>
        <v>TLFTotal Net Assets at the end of the period</v>
      </c>
    </row>
    <row r="1108" spans="1:13">
      <c r="A1108" s="45" t="s">
        <v>231</v>
      </c>
      <c r="B1108" s="46" t="s">
        <v>522</v>
      </c>
      <c r="C1108" s="46" t="s">
        <v>523</v>
      </c>
      <c r="D1108" s="47">
        <v>843.82</v>
      </c>
      <c r="E1108" s="47">
        <v>0</v>
      </c>
      <c r="F1108" s="47">
        <v>474800000</v>
      </c>
      <c r="G1108" s="47">
        <v>474800000</v>
      </c>
      <c r="H1108" s="47">
        <v>843.82</v>
      </c>
      <c r="I1108" s="47">
        <v>0</v>
      </c>
      <c r="J1108" s="55">
        <f t="shared" si="51"/>
        <v>0</v>
      </c>
      <c r="K1108" s="52">
        <f t="shared" si="52"/>
        <v>843.82</v>
      </c>
      <c r="L1108" s="48" t="s">
        <v>18</v>
      </c>
      <c r="M1108" s="48" t="str">
        <f t="shared" si="53"/>
        <v>TLFTotal Net Assets at the end of the period</v>
      </c>
    </row>
    <row r="1109" spans="1:13">
      <c r="A1109" s="45" t="s">
        <v>231</v>
      </c>
      <c r="B1109" s="46" t="s">
        <v>416</v>
      </c>
      <c r="C1109" s="46" t="s">
        <v>417</v>
      </c>
      <c r="D1109" s="47">
        <v>1000</v>
      </c>
      <c r="E1109" s="47">
        <v>0</v>
      </c>
      <c r="F1109" s="47">
        <v>17700001000</v>
      </c>
      <c r="G1109" s="47">
        <v>17700000000</v>
      </c>
      <c r="H1109" s="47">
        <v>2000</v>
      </c>
      <c r="I1109" s="47">
        <v>0</v>
      </c>
      <c r="J1109" s="55">
        <f t="shared" si="51"/>
        <v>1000</v>
      </c>
      <c r="K1109" s="52">
        <f t="shared" si="52"/>
        <v>2000</v>
      </c>
      <c r="L1109" s="48" t="s">
        <v>18</v>
      </c>
      <c r="M1109" s="48" t="str">
        <f t="shared" si="53"/>
        <v>TLFTotal Net Assets at the end of the period</v>
      </c>
    </row>
    <row r="1110" spans="1:13">
      <c r="A1110" s="45" t="s">
        <v>231</v>
      </c>
      <c r="B1110" s="46" t="s">
        <v>514</v>
      </c>
      <c r="C1110" s="46" t="s">
        <v>515</v>
      </c>
      <c r="D1110" s="47">
        <v>0</v>
      </c>
      <c r="E1110" s="47">
        <v>0</v>
      </c>
      <c r="F1110" s="47">
        <v>5528601000</v>
      </c>
      <c r="G1110" s="47">
        <v>5528600000</v>
      </c>
      <c r="H1110" s="47">
        <v>1000</v>
      </c>
      <c r="I1110" s="47">
        <v>0</v>
      </c>
      <c r="J1110" s="55">
        <f t="shared" si="51"/>
        <v>1000</v>
      </c>
      <c r="K1110" s="52">
        <f t="shared" si="52"/>
        <v>1000</v>
      </c>
      <c r="L1110" s="48" t="s">
        <v>18</v>
      </c>
      <c r="M1110" s="48" t="str">
        <f t="shared" si="53"/>
        <v>TLFTotal Net Assets at the end of the period</v>
      </c>
    </row>
    <row r="1111" spans="1:13">
      <c r="A1111" s="45" t="s">
        <v>231</v>
      </c>
      <c r="B1111" s="46" t="s">
        <v>300</v>
      </c>
      <c r="C1111" s="46" t="s">
        <v>301</v>
      </c>
      <c r="D1111" s="47">
        <v>0</v>
      </c>
      <c r="E1111" s="47">
        <v>48.54</v>
      </c>
      <c r="F1111" s="47">
        <v>186104430378.88</v>
      </c>
      <c r="G1111" s="47">
        <v>186104430330.34</v>
      </c>
      <c r="H1111" s="47">
        <v>0</v>
      </c>
      <c r="I1111" s="47">
        <v>0</v>
      </c>
      <c r="J1111" s="55">
        <f t="shared" si="51"/>
        <v>48.540008544921875</v>
      </c>
      <c r="K1111" s="52">
        <f t="shared" si="52"/>
        <v>0</v>
      </c>
      <c r="L1111" s="48" t="s">
        <v>18</v>
      </c>
      <c r="M1111" s="48" t="str">
        <f t="shared" si="53"/>
        <v>TLFTotal Net Assets at the end of the period</v>
      </c>
    </row>
    <row r="1112" spans="1:13">
      <c r="A1112" s="45" t="s">
        <v>231</v>
      </c>
      <c r="B1112" s="46" t="s">
        <v>302</v>
      </c>
      <c r="C1112" s="46" t="s">
        <v>303</v>
      </c>
      <c r="D1112" s="47">
        <v>0</v>
      </c>
      <c r="E1112" s="47">
        <v>0</v>
      </c>
      <c r="F1112" s="47">
        <v>9355124800</v>
      </c>
      <c r="G1112" s="47">
        <v>9355124800</v>
      </c>
      <c r="H1112" s="47">
        <v>0</v>
      </c>
      <c r="I1112" s="47">
        <v>0</v>
      </c>
      <c r="J1112" s="55">
        <f t="shared" si="51"/>
        <v>0</v>
      </c>
      <c r="K1112" s="52">
        <f t="shared" si="52"/>
        <v>0</v>
      </c>
      <c r="L1112" s="48" t="s">
        <v>18</v>
      </c>
      <c r="M1112" s="48" t="str">
        <f t="shared" si="53"/>
        <v>TLFTotal Net Assets at the end of the period</v>
      </c>
    </row>
    <row r="1113" spans="1:13">
      <c r="A1113" s="45" t="s">
        <v>231</v>
      </c>
      <c r="B1113" s="46" t="s">
        <v>714</v>
      </c>
      <c r="C1113" s="46" t="s">
        <v>715</v>
      </c>
      <c r="D1113" s="47">
        <v>0</v>
      </c>
      <c r="E1113" s="47">
        <v>0</v>
      </c>
      <c r="F1113" s="47">
        <v>20538585000</v>
      </c>
      <c r="G1113" s="47">
        <v>20538585000</v>
      </c>
      <c r="H1113" s="47">
        <v>0</v>
      </c>
      <c r="I1113" s="47">
        <v>0</v>
      </c>
      <c r="J1113" s="55">
        <f t="shared" si="51"/>
        <v>0</v>
      </c>
      <c r="K1113" s="52">
        <f t="shared" si="52"/>
        <v>0</v>
      </c>
      <c r="L1113" s="48" t="s">
        <v>18</v>
      </c>
      <c r="M1113" s="48" t="str">
        <f t="shared" si="53"/>
        <v>TLFTotal Net Assets at the end of the period</v>
      </c>
    </row>
    <row r="1114" spans="1:13">
      <c r="A1114" s="45" t="s">
        <v>231</v>
      </c>
      <c r="B1114" s="46" t="s">
        <v>524</v>
      </c>
      <c r="C1114" s="46" t="s">
        <v>525</v>
      </c>
      <c r="D1114" s="47">
        <v>0</v>
      </c>
      <c r="E1114" s="47">
        <v>0</v>
      </c>
      <c r="F1114" s="47">
        <v>1487100000</v>
      </c>
      <c r="G1114" s="47">
        <v>1487100000</v>
      </c>
      <c r="H1114" s="47">
        <v>0</v>
      </c>
      <c r="I1114" s="47">
        <v>0</v>
      </c>
      <c r="J1114" s="55">
        <f t="shared" si="51"/>
        <v>0</v>
      </c>
      <c r="K1114" s="52">
        <f t="shared" si="52"/>
        <v>0</v>
      </c>
      <c r="L1114" s="48" t="s">
        <v>18</v>
      </c>
      <c r="M1114" s="48" t="str">
        <f t="shared" si="53"/>
        <v>TLFTotal Net Assets at the end of the period</v>
      </c>
    </row>
    <row r="1115" spans="1:13">
      <c r="A1115" s="45" t="s">
        <v>231</v>
      </c>
      <c r="B1115" s="46" t="s">
        <v>234</v>
      </c>
      <c r="C1115" s="46" t="s">
        <v>304</v>
      </c>
      <c r="D1115" s="47">
        <v>6446692.5999999996</v>
      </c>
      <c r="E1115" s="47">
        <v>0</v>
      </c>
      <c r="F1115" s="47">
        <v>107317860570.96001</v>
      </c>
      <c r="G1115" s="47">
        <v>107322372222.05</v>
      </c>
      <c r="H1115" s="47">
        <v>1935041.51</v>
      </c>
      <c r="I1115" s="47">
        <v>0</v>
      </c>
      <c r="J1115" s="55">
        <f t="shared" si="51"/>
        <v>-4511651.0899963379</v>
      </c>
      <c r="K1115" s="52">
        <f t="shared" si="52"/>
        <v>1935041.51</v>
      </c>
      <c r="L1115" s="48" t="s">
        <v>18</v>
      </c>
      <c r="M1115" s="48" t="str">
        <f t="shared" si="53"/>
        <v>TLFTotal Net Assets at the end of the period</v>
      </c>
    </row>
    <row r="1116" spans="1:13">
      <c r="A1116" s="45" t="s">
        <v>231</v>
      </c>
      <c r="B1116" s="46" t="s">
        <v>684</v>
      </c>
      <c r="C1116" s="46" t="s">
        <v>685</v>
      </c>
      <c r="D1116" s="47">
        <v>0</v>
      </c>
      <c r="E1116" s="47">
        <v>0</v>
      </c>
      <c r="F1116" s="47">
        <v>2794471.52</v>
      </c>
      <c r="G1116" s="47">
        <v>2794471.52</v>
      </c>
      <c r="H1116" s="47">
        <v>0</v>
      </c>
      <c r="I1116" s="47">
        <v>0</v>
      </c>
      <c r="J1116" s="55">
        <f t="shared" si="51"/>
        <v>0</v>
      </c>
      <c r="K1116" s="52">
        <f t="shared" si="52"/>
        <v>0</v>
      </c>
      <c r="L1116" s="48" t="s">
        <v>18</v>
      </c>
      <c r="M1116" s="48" t="str">
        <f t="shared" si="53"/>
        <v>TLFTotal Net Assets at the end of the period</v>
      </c>
    </row>
    <row r="1117" spans="1:13">
      <c r="A1117" s="45" t="s">
        <v>231</v>
      </c>
      <c r="B1117" s="46" t="s">
        <v>157</v>
      </c>
      <c r="C1117" s="46" t="s">
        <v>305</v>
      </c>
      <c r="D1117" s="47">
        <v>0</v>
      </c>
      <c r="E1117" s="47">
        <v>0</v>
      </c>
      <c r="F1117" s="47">
        <v>57936724261.919998</v>
      </c>
      <c r="G1117" s="47">
        <v>57936724261.919998</v>
      </c>
      <c r="H1117" s="47">
        <v>0</v>
      </c>
      <c r="I1117" s="47">
        <v>0</v>
      </c>
      <c r="J1117" s="55">
        <f t="shared" si="51"/>
        <v>0</v>
      </c>
      <c r="K1117" s="52">
        <f t="shared" si="52"/>
        <v>0</v>
      </c>
      <c r="L1117" s="48" t="s">
        <v>18</v>
      </c>
      <c r="M1117" s="48" t="str">
        <f t="shared" si="53"/>
        <v>TLFTotal Net Assets at the end of the period</v>
      </c>
    </row>
    <row r="1118" spans="1:13">
      <c r="A1118" s="45" t="s">
        <v>231</v>
      </c>
      <c r="B1118" s="46" t="s">
        <v>698</v>
      </c>
      <c r="C1118" s="46" t="s">
        <v>699</v>
      </c>
      <c r="D1118" s="47">
        <v>0</v>
      </c>
      <c r="E1118" s="47">
        <v>0</v>
      </c>
      <c r="F1118" s="47">
        <v>9439000000</v>
      </c>
      <c r="G1118" s="47">
        <v>9439000000</v>
      </c>
      <c r="H1118" s="47">
        <v>0</v>
      </c>
      <c r="I1118" s="47">
        <v>0</v>
      </c>
      <c r="J1118" s="55">
        <f t="shared" si="51"/>
        <v>0</v>
      </c>
      <c r="K1118" s="52">
        <f t="shared" si="52"/>
        <v>0</v>
      </c>
      <c r="L1118" s="48" t="s">
        <v>18</v>
      </c>
      <c r="M1118" s="48" t="str">
        <f t="shared" si="53"/>
        <v>TLFTotal Net Assets at the end of the period</v>
      </c>
    </row>
    <row r="1119" spans="1:13">
      <c r="A1119" s="45" t="s">
        <v>231</v>
      </c>
      <c r="B1119" s="46" t="s">
        <v>700</v>
      </c>
      <c r="C1119" s="46" t="s">
        <v>701</v>
      </c>
      <c r="D1119" s="47">
        <v>0</v>
      </c>
      <c r="E1119" s="47">
        <v>0</v>
      </c>
      <c r="F1119" s="47">
        <v>17849000000</v>
      </c>
      <c r="G1119" s="47">
        <v>17849000000</v>
      </c>
      <c r="H1119" s="47">
        <v>0</v>
      </c>
      <c r="I1119" s="47">
        <v>0</v>
      </c>
      <c r="J1119" s="55">
        <f t="shared" si="51"/>
        <v>0</v>
      </c>
      <c r="K1119" s="52">
        <f t="shared" si="52"/>
        <v>0</v>
      </c>
      <c r="L1119" s="48" t="s">
        <v>18</v>
      </c>
      <c r="M1119" s="48" t="str">
        <f t="shared" si="53"/>
        <v>TLFTotal Net Assets at the end of the period</v>
      </c>
    </row>
    <row r="1120" spans="1:13">
      <c r="A1120" s="45" t="s">
        <v>231</v>
      </c>
      <c r="B1120" s="46" t="s">
        <v>306</v>
      </c>
      <c r="C1120" s="46" t="s">
        <v>307</v>
      </c>
      <c r="D1120" s="47">
        <v>0</v>
      </c>
      <c r="E1120" s="47">
        <v>0</v>
      </c>
      <c r="F1120" s="47">
        <v>1750000000</v>
      </c>
      <c r="G1120" s="47">
        <v>1750000000</v>
      </c>
      <c r="H1120" s="47">
        <v>0</v>
      </c>
      <c r="I1120" s="47">
        <v>0</v>
      </c>
      <c r="J1120" s="55">
        <f t="shared" si="51"/>
        <v>0</v>
      </c>
      <c r="K1120" s="52">
        <f t="shared" si="52"/>
        <v>0</v>
      </c>
      <c r="L1120" s="48" t="s">
        <v>18</v>
      </c>
      <c r="M1120" s="48" t="str">
        <f t="shared" si="53"/>
        <v>TLFTotal Net Assets at the end of the period</v>
      </c>
    </row>
    <row r="1121" spans="1:13">
      <c r="A1121" s="45" t="s">
        <v>231</v>
      </c>
      <c r="B1121" s="46" t="s">
        <v>649</v>
      </c>
      <c r="C1121" s="46" t="s">
        <v>650</v>
      </c>
      <c r="D1121" s="47">
        <v>0</v>
      </c>
      <c r="E1121" s="47">
        <v>0</v>
      </c>
      <c r="F1121" s="47">
        <v>760000000</v>
      </c>
      <c r="G1121" s="47">
        <v>760000000</v>
      </c>
      <c r="H1121" s="47">
        <v>0</v>
      </c>
      <c r="I1121" s="47">
        <v>0</v>
      </c>
      <c r="J1121" s="55">
        <f t="shared" si="51"/>
        <v>0</v>
      </c>
      <c r="K1121" s="52">
        <f t="shared" si="52"/>
        <v>0</v>
      </c>
      <c r="L1121" s="48" t="s">
        <v>18</v>
      </c>
      <c r="M1121" s="48" t="str">
        <f t="shared" si="53"/>
        <v>TLFTotal Net Assets at the end of the period</v>
      </c>
    </row>
    <row r="1122" spans="1:13">
      <c r="A1122" s="45" t="s">
        <v>231</v>
      </c>
      <c r="B1122" s="46" t="s">
        <v>160</v>
      </c>
      <c r="C1122" s="46" t="s">
        <v>308</v>
      </c>
      <c r="D1122" s="47">
        <v>0</v>
      </c>
      <c r="E1122" s="47">
        <v>20401972.420000002</v>
      </c>
      <c r="F1122" s="47">
        <v>248725937354.20001</v>
      </c>
      <c r="G1122" s="47">
        <v>248707361292.41</v>
      </c>
      <c r="H1122" s="47">
        <v>0</v>
      </c>
      <c r="I1122" s="47">
        <v>1825910.63</v>
      </c>
      <c r="J1122" s="55">
        <f t="shared" si="51"/>
        <v>18576061.790008545</v>
      </c>
      <c r="K1122" s="52">
        <f t="shared" si="52"/>
        <v>-1825910.63</v>
      </c>
      <c r="L1122" s="48" t="s">
        <v>18</v>
      </c>
      <c r="M1122" s="48" t="str">
        <f t="shared" si="53"/>
        <v>TLFTotal Net Assets at the end of the period</v>
      </c>
    </row>
    <row r="1123" spans="1:13">
      <c r="A1123" s="45" t="s">
        <v>231</v>
      </c>
      <c r="B1123" s="46" t="s">
        <v>309</v>
      </c>
      <c r="C1123" s="46" t="s">
        <v>310</v>
      </c>
      <c r="D1123" s="47">
        <v>0</v>
      </c>
      <c r="E1123" s="47">
        <v>0</v>
      </c>
      <c r="F1123" s="47">
        <v>150000</v>
      </c>
      <c r="G1123" s="47">
        <v>150000</v>
      </c>
      <c r="H1123" s="47">
        <v>0</v>
      </c>
      <c r="I1123" s="47">
        <v>0</v>
      </c>
      <c r="J1123" s="55">
        <f t="shared" si="51"/>
        <v>0</v>
      </c>
      <c r="K1123" s="52">
        <f t="shared" si="52"/>
        <v>0</v>
      </c>
      <c r="L1123" s="48" t="s">
        <v>18</v>
      </c>
      <c r="M1123" s="48" t="str">
        <f t="shared" si="53"/>
        <v>TLFTotal Net Assets at the end of the period</v>
      </c>
    </row>
    <row r="1124" spans="1:13">
      <c r="A1124" s="45" t="s">
        <v>231</v>
      </c>
      <c r="B1124" s="46" t="s">
        <v>651</v>
      </c>
      <c r="C1124" s="46" t="s">
        <v>652</v>
      </c>
      <c r="D1124" s="47">
        <v>0</v>
      </c>
      <c r="E1124" s="47">
        <v>0</v>
      </c>
      <c r="F1124" s="47">
        <v>150000</v>
      </c>
      <c r="G1124" s="47">
        <v>150000</v>
      </c>
      <c r="H1124" s="47">
        <v>0</v>
      </c>
      <c r="I1124" s="47">
        <v>0</v>
      </c>
      <c r="J1124" s="55">
        <f t="shared" si="51"/>
        <v>0</v>
      </c>
      <c r="K1124" s="52">
        <f t="shared" si="52"/>
        <v>0</v>
      </c>
      <c r="L1124" s="48" t="s">
        <v>18</v>
      </c>
      <c r="M1124" s="48" t="str">
        <f t="shared" si="53"/>
        <v>TLFTotal Net Assets at the end of the period</v>
      </c>
    </row>
    <row r="1125" spans="1:13">
      <c r="A1125" s="45" t="s">
        <v>231</v>
      </c>
      <c r="B1125" s="46" t="s">
        <v>526</v>
      </c>
      <c r="C1125" s="46" t="s">
        <v>527</v>
      </c>
      <c r="D1125" s="47">
        <v>0</v>
      </c>
      <c r="E1125" s="47">
        <v>0.46</v>
      </c>
      <c r="F1125" s="47">
        <v>0</v>
      </c>
      <c r="G1125" s="47">
        <v>0</v>
      </c>
      <c r="H1125" s="47">
        <v>0</v>
      </c>
      <c r="I1125" s="47">
        <v>0.46</v>
      </c>
      <c r="J1125" s="55">
        <f t="shared" si="51"/>
        <v>0</v>
      </c>
      <c r="K1125" s="52">
        <f t="shared" si="52"/>
        <v>-0.46</v>
      </c>
      <c r="L1125" s="48" t="s">
        <v>18</v>
      </c>
      <c r="M1125" s="48" t="str">
        <f t="shared" si="53"/>
        <v>TLFTotal Net Assets at the end of the period</v>
      </c>
    </row>
    <row r="1126" spans="1:13">
      <c r="A1126" s="45" t="s">
        <v>231</v>
      </c>
      <c r="B1126" s="46" t="s">
        <v>311</v>
      </c>
      <c r="C1126" s="46" t="s">
        <v>312</v>
      </c>
      <c r="D1126" s="47">
        <v>47619178.079999998</v>
      </c>
      <c r="E1126" s="47">
        <v>0</v>
      </c>
      <c r="F1126" s="47">
        <v>3844267397.27</v>
      </c>
      <c r="G1126" s="47">
        <v>3857485890.4200001</v>
      </c>
      <c r="H1126" s="47">
        <v>34400684.93</v>
      </c>
      <c r="I1126" s="47">
        <v>0</v>
      </c>
      <c r="J1126" s="55">
        <f t="shared" si="51"/>
        <v>-13218493.150000095</v>
      </c>
      <c r="K1126" s="52">
        <f t="shared" si="52"/>
        <v>34400684.93</v>
      </c>
      <c r="L1126" s="48" t="s">
        <v>18</v>
      </c>
      <c r="M1126" s="48" t="str">
        <f t="shared" si="53"/>
        <v>TLFTotal Net Assets at the end of the period</v>
      </c>
    </row>
    <row r="1127" spans="1:13">
      <c r="A1127" s="45" t="s">
        <v>231</v>
      </c>
      <c r="B1127" s="46" t="s">
        <v>716</v>
      </c>
      <c r="C1127" s="46" t="s">
        <v>717</v>
      </c>
      <c r="D1127" s="47">
        <v>0</v>
      </c>
      <c r="E1127" s="47">
        <v>0</v>
      </c>
      <c r="F1127" s="47">
        <v>3599726.01</v>
      </c>
      <c r="G1127" s="47">
        <v>3599726.01</v>
      </c>
      <c r="H1127" s="47">
        <v>0</v>
      </c>
      <c r="I1127" s="47">
        <v>0</v>
      </c>
      <c r="J1127" s="55">
        <f t="shared" si="51"/>
        <v>0</v>
      </c>
      <c r="K1127" s="52">
        <f t="shared" si="52"/>
        <v>0</v>
      </c>
      <c r="L1127" s="48" t="s">
        <v>18</v>
      </c>
      <c r="M1127" s="48" t="str">
        <f t="shared" si="53"/>
        <v>TLFTotal Net Assets at the end of the period</v>
      </c>
    </row>
    <row r="1128" spans="1:13">
      <c r="A1128" s="45" t="s">
        <v>231</v>
      </c>
      <c r="B1128" s="46" t="s">
        <v>706</v>
      </c>
      <c r="C1128" s="46" t="s">
        <v>707</v>
      </c>
      <c r="D1128" s="47">
        <v>0</v>
      </c>
      <c r="E1128" s="47">
        <v>0</v>
      </c>
      <c r="F1128" s="47">
        <v>92620547.950000003</v>
      </c>
      <c r="G1128" s="47">
        <v>92620547.950000003</v>
      </c>
      <c r="H1128" s="47">
        <v>0</v>
      </c>
      <c r="I1128" s="47">
        <v>0</v>
      </c>
      <c r="J1128" s="55">
        <f t="shared" si="51"/>
        <v>0</v>
      </c>
      <c r="K1128" s="52">
        <f t="shared" si="52"/>
        <v>0</v>
      </c>
      <c r="L1128" s="48" t="s">
        <v>18</v>
      </c>
      <c r="M1128" s="48" t="str">
        <f t="shared" si="53"/>
        <v>TLFTotal Net Assets at the end of the period</v>
      </c>
    </row>
    <row r="1129" spans="1:13">
      <c r="A1129" s="45" t="s">
        <v>231</v>
      </c>
      <c r="B1129" s="46" t="s">
        <v>718</v>
      </c>
      <c r="C1129" s="46" t="s">
        <v>719</v>
      </c>
      <c r="D1129" s="47">
        <v>0</v>
      </c>
      <c r="E1129" s="47">
        <v>0</v>
      </c>
      <c r="F1129" s="47">
        <v>899931.5</v>
      </c>
      <c r="G1129" s="47">
        <v>899931.5</v>
      </c>
      <c r="H1129" s="47">
        <v>0</v>
      </c>
      <c r="I1129" s="47">
        <v>0</v>
      </c>
      <c r="J1129" s="55">
        <f t="shared" si="51"/>
        <v>0</v>
      </c>
      <c r="K1129" s="52">
        <f t="shared" si="52"/>
        <v>0</v>
      </c>
      <c r="L1129" s="48" t="s">
        <v>18</v>
      </c>
      <c r="M1129" s="48" t="str">
        <f t="shared" si="53"/>
        <v>TLFTotal Net Assets at the end of the period</v>
      </c>
    </row>
    <row r="1130" spans="1:13">
      <c r="A1130" s="45" t="s">
        <v>231</v>
      </c>
      <c r="B1130" s="46" t="s">
        <v>439</v>
      </c>
      <c r="C1130" s="46" t="s">
        <v>440</v>
      </c>
      <c r="D1130" s="47">
        <v>57729.82</v>
      </c>
      <c r="E1130" s="47">
        <v>0</v>
      </c>
      <c r="F1130" s="47">
        <v>45960114.340000004</v>
      </c>
      <c r="G1130" s="47">
        <v>46017844.159999996</v>
      </c>
      <c r="H1130" s="47">
        <v>0</v>
      </c>
      <c r="I1130" s="47">
        <v>0</v>
      </c>
      <c r="J1130" s="55">
        <f t="shared" si="51"/>
        <v>-57729.819999992847</v>
      </c>
      <c r="K1130" s="52">
        <f t="shared" si="52"/>
        <v>0</v>
      </c>
      <c r="L1130" s="48" t="s">
        <v>18</v>
      </c>
      <c r="M1130" s="48" t="str">
        <f t="shared" si="53"/>
        <v>TLFTotal Net Assets at the end of the period</v>
      </c>
    </row>
    <row r="1131" spans="1:13">
      <c r="A1131" s="45" t="s">
        <v>231</v>
      </c>
      <c r="B1131" s="46" t="s">
        <v>441</v>
      </c>
      <c r="C1131" s="46" t="s">
        <v>442</v>
      </c>
      <c r="D1131" s="47">
        <v>2886877.14</v>
      </c>
      <c r="E1131" s="47">
        <v>0</v>
      </c>
      <c r="F1131" s="47">
        <v>166769059.21000001</v>
      </c>
      <c r="G1131" s="47">
        <v>158829299.13</v>
      </c>
      <c r="H1131" s="47">
        <v>10826637.220000001</v>
      </c>
      <c r="I1131" s="47">
        <v>0</v>
      </c>
      <c r="J1131" s="55">
        <f t="shared" si="51"/>
        <v>7939760.0800000131</v>
      </c>
      <c r="K1131" s="52">
        <f t="shared" si="52"/>
        <v>10826637.220000001</v>
      </c>
      <c r="L1131" s="48" t="s">
        <v>18</v>
      </c>
      <c r="M1131" s="48" t="str">
        <f t="shared" si="53"/>
        <v>TLFTotal Net Assets at the end of the period</v>
      </c>
    </row>
    <row r="1132" spans="1:13">
      <c r="A1132" s="45" t="s">
        <v>231</v>
      </c>
      <c r="B1132" s="46" t="s">
        <v>443</v>
      </c>
      <c r="C1132" s="46" t="s">
        <v>444</v>
      </c>
      <c r="D1132" s="47">
        <v>3458227.8</v>
      </c>
      <c r="E1132" s="47">
        <v>0</v>
      </c>
      <c r="F1132" s="47">
        <v>186639626.97</v>
      </c>
      <c r="G1132" s="47">
        <v>179256374.02000001</v>
      </c>
      <c r="H1132" s="47">
        <v>10841480.75</v>
      </c>
      <c r="I1132" s="47">
        <v>0</v>
      </c>
      <c r="J1132" s="55">
        <f t="shared" si="51"/>
        <v>7383252.9499999881</v>
      </c>
      <c r="K1132" s="52">
        <f t="shared" si="52"/>
        <v>10841480.75</v>
      </c>
      <c r="L1132" s="48" t="s">
        <v>18</v>
      </c>
      <c r="M1132" s="48" t="str">
        <f t="shared" si="53"/>
        <v>TLFTotal Net Assets at the end of the period</v>
      </c>
    </row>
    <row r="1133" spans="1:13">
      <c r="A1133" s="45" t="s">
        <v>231</v>
      </c>
      <c r="B1133" s="46" t="s">
        <v>475</v>
      </c>
      <c r="C1133" s="46" t="s">
        <v>476</v>
      </c>
      <c r="D1133" s="47">
        <v>0</v>
      </c>
      <c r="E1133" s="47">
        <v>0</v>
      </c>
      <c r="F1133" s="47">
        <v>352495.54</v>
      </c>
      <c r="G1133" s="47">
        <v>115783.2</v>
      </c>
      <c r="H1133" s="47">
        <v>236712.34</v>
      </c>
      <c r="I1133" s="47">
        <v>0</v>
      </c>
      <c r="J1133" s="55">
        <f t="shared" si="51"/>
        <v>236712.33999999997</v>
      </c>
      <c r="K1133" s="52">
        <f t="shared" si="52"/>
        <v>236712.34</v>
      </c>
      <c r="L1133" s="48" t="s">
        <v>18</v>
      </c>
      <c r="M1133" s="48" t="str">
        <f t="shared" si="53"/>
        <v>TLFTotal Net Assets at the end of the period</v>
      </c>
    </row>
    <row r="1134" spans="1:13">
      <c r="A1134" s="45" t="s">
        <v>231</v>
      </c>
      <c r="B1134" s="46" t="s">
        <v>313</v>
      </c>
      <c r="C1134" s="46" t="s">
        <v>314</v>
      </c>
      <c r="D1134" s="47">
        <v>3681.34</v>
      </c>
      <c r="E1134" s="47">
        <v>0</v>
      </c>
      <c r="F1134" s="47">
        <v>36029.97</v>
      </c>
      <c r="G1134" s="47">
        <v>39691.31</v>
      </c>
      <c r="H1134" s="47">
        <v>20</v>
      </c>
      <c r="I1134" s="47">
        <v>0</v>
      </c>
      <c r="J1134" s="55">
        <f t="shared" si="51"/>
        <v>-3661.3399999999965</v>
      </c>
      <c r="K1134" s="52">
        <f t="shared" si="52"/>
        <v>20</v>
      </c>
      <c r="L1134" s="48" t="s">
        <v>18</v>
      </c>
      <c r="M1134" s="48" t="str">
        <f t="shared" si="53"/>
        <v>TLFTotal Net Assets at the end of the period</v>
      </c>
    </row>
    <row r="1135" spans="1:13">
      <c r="A1135" s="45" t="s">
        <v>231</v>
      </c>
      <c r="B1135" s="46" t="s">
        <v>528</v>
      </c>
      <c r="C1135" s="46" t="s">
        <v>529</v>
      </c>
      <c r="D1135" s="47">
        <v>0</v>
      </c>
      <c r="E1135" s="47">
        <v>0.03</v>
      </c>
      <c r="F1135" s="47">
        <v>32.450000000000003</v>
      </c>
      <c r="G1135" s="47">
        <v>32.42</v>
      </c>
      <c r="H1135" s="47">
        <v>0</v>
      </c>
      <c r="I1135" s="47">
        <v>0</v>
      </c>
      <c r="J1135" s="55">
        <f t="shared" si="51"/>
        <v>3.0000000000001137E-2</v>
      </c>
      <c r="K1135" s="52">
        <f t="shared" si="52"/>
        <v>0</v>
      </c>
      <c r="L1135" s="48" t="s">
        <v>18</v>
      </c>
      <c r="M1135" s="48" t="str">
        <f t="shared" si="53"/>
        <v>TLFTotal Net Assets at the end of the period</v>
      </c>
    </row>
    <row r="1136" spans="1:13">
      <c r="A1136" s="45" t="s">
        <v>231</v>
      </c>
      <c r="B1136" s="46" t="s">
        <v>477</v>
      </c>
      <c r="C1136" s="46" t="s">
        <v>478</v>
      </c>
      <c r="D1136" s="47">
        <v>0</v>
      </c>
      <c r="E1136" s="47">
        <v>0</v>
      </c>
      <c r="F1136" s="47">
        <v>119.7</v>
      </c>
      <c r="G1136" s="47">
        <v>59.85</v>
      </c>
      <c r="H1136" s="47">
        <v>59.85</v>
      </c>
      <c r="I1136" s="47">
        <v>0</v>
      </c>
      <c r="J1136" s="55">
        <f t="shared" si="51"/>
        <v>59.85</v>
      </c>
      <c r="K1136" s="52">
        <f t="shared" si="52"/>
        <v>59.85</v>
      </c>
      <c r="L1136" s="48" t="s">
        <v>18</v>
      </c>
      <c r="M1136" s="48" t="str">
        <f t="shared" si="53"/>
        <v>TLFTotal Net Assets at the end of the period</v>
      </c>
    </row>
    <row r="1137" spans="1:13">
      <c r="A1137" s="45" t="s">
        <v>231</v>
      </c>
      <c r="B1137" s="46" t="s">
        <v>167</v>
      </c>
      <c r="C1137" s="46" t="s">
        <v>424</v>
      </c>
      <c r="D1137" s="47">
        <v>0</v>
      </c>
      <c r="E1137" s="47">
        <v>0</v>
      </c>
      <c r="F1137" s="47">
        <v>94939985197.020004</v>
      </c>
      <c r="G1137" s="47">
        <v>94939985197.020004</v>
      </c>
      <c r="H1137" s="47">
        <v>0</v>
      </c>
      <c r="I1137" s="47">
        <v>0</v>
      </c>
      <c r="J1137" s="55">
        <f t="shared" si="51"/>
        <v>0</v>
      </c>
      <c r="K1137" s="52">
        <f t="shared" si="52"/>
        <v>0</v>
      </c>
      <c r="L1137" s="48" t="s">
        <v>18</v>
      </c>
      <c r="M1137" s="48" t="str">
        <f t="shared" si="53"/>
        <v>TLFTotal Net Assets at the end of the period</v>
      </c>
    </row>
    <row r="1138" spans="1:13">
      <c r="A1138" s="45" t="s">
        <v>231</v>
      </c>
      <c r="B1138" s="46" t="s">
        <v>168</v>
      </c>
      <c r="C1138" s="46" t="s">
        <v>317</v>
      </c>
      <c r="D1138" s="47">
        <v>0</v>
      </c>
      <c r="E1138" s="47">
        <v>28764.21</v>
      </c>
      <c r="F1138" s="47">
        <v>214301867026.70999</v>
      </c>
      <c r="G1138" s="47">
        <v>214301838268.48001</v>
      </c>
      <c r="H1138" s="47">
        <v>0</v>
      </c>
      <c r="I1138" s="47">
        <v>5.98</v>
      </c>
      <c r="J1138" s="55">
        <f t="shared" si="51"/>
        <v>28758.22998046875</v>
      </c>
      <c r="K1138" s="52">
        <f t="shared" si="52"/>
        <v>-5.98</v>
      </c>
      <c r="L1138" s="48" t="s">
        <v>18</v>
      </c>
      <c r="M1138" s="48" t="str">
        <f t="shared" si="53"/>
        <v>TLFTotal Net Assets at the end of the period</v>
      </c>
    </row>
    <row r="1139" spans="1:13">
      <c r="A1139" s="45" t="s">
        <v>231</v>
      </c>
      <c r="B1139" s="46" t="s">
        <v>239</v>
      </c>
      <c r="C1139" s="46" t="s">
        <v>530</v>
      </c>
      <c r="D1139" s="47">
        <v>0</v>
      </c>
      <c r="E1139" s="47">
        <v>0</v>
      </c>
      <c r="F1139" s="47">
        <v>65982.34</v>
      </c>
      <c r="G1139" s="47">
        <v>65982.34</v>
      </c>
      <c r="H1139" s="47">
        <v>0</v>
      </c>
      <c r="I1139" s="47">
        <v>0</v>
      </c>
      <c r="J1139" s="55">
        <f t="shared" si="51"/>
        <v>0</v>
      </c>
      <c r="K1139" s="52">
        <f t="shared" si="52"/>
        <v>0</v>
      </c>
      <c r="L1139" s="48" t="s">
        <v>18</v>
      </c>
      <c r="M1139" s="48" t="str">
        <f t="shared" si="53"/>
        <v>TLFTotal Net Assets at the end of the period</v>
      </c>
    </row>
    <row r="1140" spans="1:13">
      <c r="A1140" s="45" t="s">
        <v>231</v>
      </c>
      <c r="B1140" s="46" t="s">
        <v>459</v>
      </c>
      <c r="C1140" s="46" t="s">
        <v>460</v>
      </c>
      <c r="D1140" s="47">
        <v>2324183.86</v>
      </c>
      <c r="E1140" s="47">
        <v>0</v>
      </c>
      <c r="F1140" s="47">
        <v>2446455.7400000002</v>
      </c>
      <c r="G1140" s="47">
        <v>4770639.5999999996</v>
      </c>
      <c r="H1140" s="47">
        <v>0</v>
      </c>
      <c r="I1140" s="47">
        <v>0</v>
      </c>
      <c r="J1140" s="55">
        <f t="shared" si="51"/>
        <v>-2324183.8599999994</v>
      </c>
      <c r="K1140" s="52">
        <f t="shared" si="52"/>
        <v>0</v>
      </c>
      <c r="L1140" s="48" t="s">
        <v>18</v>
      </c>
      <c r="M1140" s="48" t="str">
        <f t="shared" si="53"/>
        <v>TLFTotal Net Assets at the end of the period</v>
      </c>
    </row>
    <row r="1141" spans="1:13">
      <c r="A1141" s="45" t="s">
        <v>231</v>
      </c>
      <c r="B1141" s="46" t="s">
        <v>497</v>
      </c>
      <c r="C1141" s="46" t="s">
        <v>498</v>
      </c>
      <c r="D1141" s="47">
        <v>0</v>
      </c>
      <c r="E1141" s="47">
        <v>201137.36</v>
      </c>
      <c r="F1141" s="47">
        <v>17269137.260000002</v>
      </c>
      <c r="G1141" s="47">
        <v>17221357</v>
      </c>
      <c r="H1141" s="47">
        <v>0</v>
      </c>
      <c r="I1141" s="47">
        <v>153357.1</v>
      </c>
      <c r="J1141" s="55">
        <f t="shared" si="51"/>
        <v>47780.260000001639</v>
      </c>
      <c r="K1141" s="52">
        <f t="shared" si="52"/>
        <v>-153357.1</v>
      </c>
      <c r="L1141" s="48" t="s">
        <v>18</v>
      </c>
      <c r="M1141" s="48" t="str">
        <f t="shared" si="53"/>
        <v>TLFTotal Net Assets at the end of the period</v>
      </c>
    </row>
    <row r="1142" spans="1:13">
      <c r="A1142" s="45" t="s">
        <v>231</v>
      </c>
      <c r="B1142" s="46" t="s">
        <v>322</v>
      </c>
      <c r="C1142" s="46" t="s">
        <v>323</v>
      </c>
      <c r="D1142" s="47">
        <v>0</v>
      </c>
      <c r="E1142" s="47">
        <v>0.35</v>
      </c>
      <c r="F1142" s="47">
        <v>0.35</v>
      </c>
      <c r="G1142" s="47">
        <v>0</v>
      </c>
      <c r="H1142" s="47">
        <v>0</v>
      </c>
      <c r="I1142" s="47">
        <v>0</v>
      </c>
      <c r="J1142" s="55">
        <f t="shared" si="51"/>
        <v>0.35</v>
      </c>
      <c r="K1142" s="52">
        <f t="shared" si="52"/>
        <v>0</v>
      </c>
      <c r="L1142" s="50" t="s">
        <v>18</v>
      </c>
      <c r="M1142" s="48" t="str">
        <f t="shared" si="53"/>
        <v>TLFTotal Net Assets at the end of the period</v>
      </c>
    </row>
    <row r="1143" spans="1:13">
      <c r="A1143" s="45" t="s">
        <v>231</v>
      </c>
      <c r="B1143" s="46" t="s">
        <v>324</v>
      </c>
      <c r="C1143" s="46" t="s">
        <v>325</v>
      </c>
      <c r="D1143" s="47">
        <v>0</v>
      </c>
      <c r="E1143" s="47">
        <v>8.17</v>
      </c>
      <c r="F1143" s="47">
        <v>20.38</v>
      </c>
      <c r="G1143" s="47">
        <v>12.21</v>
      </c>
      <c r="H1143" s="47">
        <v>0</v>
      </c>
      <c r="I1143" s="47">
        <v>0</v>
      </c>
      <c r="J1143" s="55">
        <f t="shared" si="51"/>
        <v>8.1699999999999982</v>
      </c>
      <c r="K1143" s="52">
        <f t="shared" si="52"/>
        <v>0</v>
      </c>
      <c r="L1143" s="50" t="s">
        <v>18</v>
      </c>
      <c r="M1143" s="48" t="str">
        <f t="shared" si="53"/>
        <v>TLFTotal Net Assets at the end of the period</v>
      </c>
    </row>
    <row r="1144" spans="1:13">
      <c r="A1144" s="45" t="s">
        <v>231</v>
      </c>
      <c r="B1144" s="46" t="s">
        <v>330</v>
      </c>
      <c r="C1144" s="46" t="s">
        <v>331</v>
      </c>
      <c r="D1144" s="47">
        <v>0</v>
      </c>
      <c r="E1144" s="47">
        <v>14865.26</v>
      </c>
      <c r="F1144" s="47">
        <v>14913.36</v>
      </c>
      <c r="G1144" s="47">
        <v>0</v>
      </c>
      <c r="H1144" s="47">
        <v>48.1</v>
      </c>
      <c r="I1144" s="47">
        <v>0</v>
      </c>
      <c r="J1144" s="55">
        <f t="shared" si="51"/>
        <v>14913.36</v>
      </c>
      <c r="K1144" s="52">
        <f t="shared" si="52"/>
        <v>48.1</v>
      </c>
      <c r="L1144" s="50" t="s">
        <v>18</v>
      </c>
      <c r="M1144" s="48" t="str">
        <f t="shared" si="53"/>
        <v>TLFTotal Net Assets at the end of the period</v>
      </c>
    </row>
    <row r="1145" spans="1:13">
      <c r="A1145" s="45" t="s">
        <v>231</v>
      </c>
      <c r="B1145" s="46" t="s">
        <v>332</v>
      </c>
      <c r="C1145" s="46" t="s">
        <v>333</v>
      </c>
      <c r="D1145" s="47">
        <v>0</v>
      </c>
      <c r="E1145" s="47">
        <v>8569</v>
      </c>
      <c r="F1145" s="47">
        <v>615056.41</v>
      </c>
      <c r="G1145" s="47">
        <v>752422.41</v>
      </c>
      <c r="H1145" s="47">
        <v>0</v>
      </c>
      <c r="I1145" s="47">
        <v>145935</v>
      </c>
      <c r="J1145" s="55">
        <f t="shared" si="51"/>
        <v>-137366</v>
      </c>
      <c r="K1145" s="52">
        <f t="shared" si="52"/>
        <v>-145935</v>
      </c>
      <c r="L1145" s="50" t="s">
        <v>18</v>
      </c>
      <c r="M1145" s="48" t="str">
        <f t="shared" si="53"/>
        <v>TLFTotal Net Assets at the end of the period</v>
      </c>
    </row>
    <row r="1146" spans="1:13">
      <c r="A1146" s="45" t="s">
        <v>231</v>
      </c>
      <c r="B1146" s="46" t="s">
        <v>334</v>
      </c>
      <c r="C1146" s="46" t="s">
        <v>335</v>
      </c>
      <c r="D1146" s="47">
        <v>0</v>
      </c>
      <c r="E1146" s="47">
        <v>1.8</v>
      </c>
      <c r="F1146" s="47">
        <v>1.8</v>
      </c>
      <c r="G1146" s="47">
        <v>0</v>
      </c>
      <c r="H1146" s="47">
        <v>0</v>
      </c>
      <c r="I1146" s="47">
        <v>0</v>
      </c>
      <c r="J1146" s="55">
        <f t="shared" si="51"/>
        <v>1.8</v>
      </c>
      <c r="K1146" s="52">
        <f t="shared" si="52"/>
        <v>0</v>
      </c>
      <c r="L1146" s="50" t="s">
        <v>18</v>
      </c>
      <c r="M1146" s="48" t="str">
        <f t="shared" si="53"/>
        <v>TLFTotal Net Assets at the end of the period</v>
      </c>
    </row>
    <row r="1147" spans="1:13">
      <c r="A1147" s="45" t="s">
        <v>231</v>
      </c>
      <c r="B1147" s="46" t="s">
        <v>720</v>
      </c>
      <c r="C1147" s="46" t="s">
        <v>721</v>
      </c>
      <c r="D1147" s="47">
        <v>0</v>
      </c>
      <c r="E1147" s="47">
        <v>0</v>
      </c>
      <c r="F1147" s="47">
        <v>520000000</v>
      </c>
      <c r="G1147" s="47">
        <v>520000000</v>
      </c>
      <c r="H1147" s="47">
        <v>0</v>
      </c>
      <c r="I1147" s="47">
        <v>0</v>
      </c>
      <c r="J1147" s="55">
        <f t="shared" si="51"/>
        <v>0</v>
      </c>
      <c r="K1147" s="52">
        <f t="shared" si="52"/>
        <v>0</v>
      </c>
      <c r="L1147" s="50" t="s">
        <v>18</v>
      </c>
      <c r="M1147" s="48" t="str">
        <f t="shared" si="53"/>
        <v>TLFTotal Net Assets at the end of the period</v>
      </c>
    </row>
    <row r="1148" spans="1:13">
      <c r="A1148" s="45" t="s">
        <v>231</v>
      </c>
      <c r="B1148" s="46" t="s">
        <v>169</v>
      </c>
      <c r="C1148" s="46" t="s">
        <v>336</v>
      </c>
      <c r="D1148" s="47">
        <v>0</v>
      </c>
      <c r="E1148" s="47">
        <v>0</v>
      </c>
      <c r="F1148" s="47">
        <v>5296685.62</v>
      </c>
      <c r="G1148" s="47">
        <v>6077442.5199999996</v>
      </c>
      <c r="H1148" s="47">
        <v>0</v>
      </c>
      <c r="I1148" s="47">
        <v>780756.9</v>
      </c>
      <c r="J1148" s="55">
        <f t="shared" si="51"/>
        <v>-780756.89999999944</v>
      </c>
      <c r="K1148" s="52">
        <f t="shared" si="52"/>
        <v>-780756.9</v>
      </c>
      <c r="L1148" s="50" t="s">
        <v>18</v>
      </c>
      <c r="M1148" s="48" t="str">
        <f t="shared" si="53"/>
        <v>TLFTotal Net Assets at the end of the period</v>
      </c>
    </row>
    <row r="1149" spans="1:13">
      <c r="A1149" s="45" t="s">
        <v>231</v>
      </c>
      <c r="B1149" s="46" t="s">
        <v>222</v>
      </c>
      <c r="C1149" s="46" t="s">
        <v>337</v>
      </c>
      <c r="D1149" s="47">
        <v>0</v>
      </c>
      <c r="E1149" s="47">
        <v>8500</v>
      </c>
      <c r="F1149" s="47">
        <v>0</v>
      </c>
      <c r="G1149" s="47">
        <v>0</v>
      </c>
      <c r="H1149" s="47">
        <v>0</v>
      </c>
      <c r="I1149" s="47">
        <v>8500</v>
      </c>
      <c r="J1149" s="55">
        <f t="shared" si="51"/>
        <v>0</v>
      </c>
      <c r="K1149" s="52">
        <f t="shared" si="52"/>
        <v>-8500</v>
      </c>
      <c r="L1149" s="50" t="s">
        <v>18</v>
      </c>
      <c r="M1149" s="48" t="str">
        <f t="shared" si="53"/>
        <v>TLFTotal Net Assets at the end of the period</v>
      </c>
    </row>
    <row r="1150" spans="1:13">
      <c r="A1150" s="45" t="s">
        <v>231</v>
      </c>
      <c r="B1150" s="46" t="s">
        <v>172</v>
      </c>
      <c r="C1150" s="46" t="s">
        <v>339</v>
      </c>
      <c r="D1150" s="47">
        <v>0</v>
      </c>
      <c r="E1150" s="47">
        <v>3187848.09</v>
      </c>
      <c r="F1150" s="47">
        <v>14599026.390000001</v>
      </c>
      <c r="G1150" s="47">
        <v>12079809.43</v>
      </c>
      <c r="H1150" s="47">
        <v>0</v>
      </c>
      <c r="I1150" s="47">
        <v>668631.13</v>
      </c>
      <c r="J1150" s="55">
        <f t="shared" si="51"/>
        <v>2519216.9600000009</v>
      </c>
      <c r="K1150" s="52">
        <f t="shared" si="52"/>
        <v>-668631.13</v>
      </c>
      <c r="L1150" s="50" t="s">
        <v>18</v>
      </c>
      <c r="M1150" s="48" t="str">
        <f t="shared" si="53"/>
        <v>TLFTotal Net Assets at the end of the period</v>
      </c>
    </row>
    <row r="1151" spans="1:13">
      <c r="A1151" s="45" t="s">
        <v>231</v>
      </c>
      <c r="B1151" s="46" t="s">
        <v>173</v>
      </c>
      <c r="C1151" s="46" t="s">
        <v>340</v>
      </c>
      <c r="D1151" s="47">
        <v>0</v>
      </c>
      <c r="E1151" s="47">
        <v>60</v>
      </c>
      <c r="F1151" s="47">
        <v>1012</v>
      </c>
      <c r="G1151" s="47">
        <v>952</v>
      </c>
      <c r="H1151" s="47">
        <v>0</v>
      </c>
      <c r="I1151" s="47">
        <v>0</v>
      </c>
      <c r="J1151" s="55">
        <f t="shared" si="51"/>
        <v>60</v>
      </c>
      <c r="K1151" s="52">
        <f t="shared" si="52"/>
        <v>0</v>
      </c>
      <c r="L1151" s="50" t="s">
        <v>18</v>
      </c>
      <c r="M1151" s="48" t="str">
        <f t="shared" si="53"/>
        <v>TLFTotal Net Assets at the end of the period</v>
      </c>
    </row>
    <row r="1152" spans="1:13">
      <c r="A1152" s="45" t="s">
        <v>231</v>
      </c>
      <c r="B1152" s="46" t="s">
        <v>174</v>
      </c>
      <c r="C1152" s="46" t="s">
        <v>341</v>
      </c>
      <c r="D1152" s="47">
        <v>0</v>
      </c>
      <c r="E1152" s="47">
        <v>1217.04</v>
      </c>
      <c r="F1152" s="47">
        <v>253599.99</v>
      </c>
      <c r="G1152" s="47">
        <v>252382.95</v>
      </c>
      <c r="H1152" s="47">
        <v>0</v>
      </c>
      <c r="I1152" s="47">
        <v>0</v>
      </c>
      <c r="J1152" s="55">
        <f t="shared" si="51"/>
        <v>1217.039999999979</v>
      </c>
      <c r="K1152" s="52">
        <f t="shared" si="52"/>
        <v>0</v>
      </c>
      <c r="L1152" s="50" t="s">
        <v>18</v>
      </c>
      <c r="M1152" s="48" t="str">
        <f t="shared" si="53"/>
        <v>TLFTotal Net Assets at the end of the period</v>
      </c>
    </row>
    <row r="1153" spans="1:13">
      <c r="A1153" s="45" t="s">
        <v>231</v>
      </c>
      <c r="B1153" s="46" t="s">
        <v>183</v>
      </c>
      <c r="C1153" s="46" t="s">
        <v>342</v>
      </c>
      <c r="D1153" s="47">
        <v>305145221.01999998</v>
      </c>
      <c r="E1153" s="47">
        <v>0</v>
      </c>
      <c r="F1153" s="47">
        <v>6670772368.5</v>
      </c>
      <c r="G1153" s="47">
        <v>6975917583.7299995</v>
      </c>
      <c r="H1153" s="47">
        <v>5.79</v>
      </c>
      <c r="I1153" s="47">
        <v>0</v>
      </c>
      <c r="J1153" s="55">
        <f t="shared" si="51"/>
        <v>-305145215.22999954</v>
      </c>
      <c r="K1153" s="52">
        <f t="shared" si="52"/>
        <v>5.79</v>
      </c>
      <c r="L1153" s="50" t="s">
        <v>18</v>
      </c>
      <c r="M1153" s="48" t="str">
        <f t="shared" si="53"/>
        <v>TLFTotal Net Assets at the end of the period</v>
      </c>
    </row>
    <row r="1154" spans="1:13">
      <c r="A1154" s="45" t="s">
        <v>231</v>
      </c>
      <c r="B1154" s="46" t="s">
        <v>184</v>
      </c>
      <c r="C1154" s="46" t="s">
        <v>343</v>
      </c>
      <c r="D1154" s="47">
        <v>0</v>
      </c>
      <c r="E1154" s="47">
        <v>49555747.439999998</v>
      </c>
      <c r="F1154" s="47">
        <v>37904901822.529999</v>
      </c>
      <c r="G1154" s="47">
        <v>37855346094.370003</v>
      </c>
      <c r="H1154" s="47">
        <v>0</v>
      </c>
      <c r="I1154" s="47">
        <v>19.28</v>
      </c>
      <c r="J1154" s="55">
        <f t="shared" si="51"/>
        <v>49555728.159996033</v>
      </c>
      <c r="K1154" s="52">
        <f t="shared" si="52"/>
        <v>-19.28</v>
      </c>
      <c r="L1154" s="50" t="s">
        <v>18</v>
      </c>
      <c r="M1154" s="48" t="str">
        <f t="shared" si="53"/>
        <v>TLFTotal Net Assets at the end of the period</v>
      </c>
    </row>
    <row r="1155" spans="1:13">
      <c r="A1155" s="45" t="s">
        <v>231</v>
      </c>
      <c r="B1155" s="46" t="s">
        <v>243</v>
      </c>
      <c r="C1155" s="46" t="s">
        <v>499</v>
      </c>
      <c r="D1155" s="47">
        <v>0</v>
      </c>
      <c r="E1155" s="47">
        <v>118280.65</v>
      </c>
      <c r="F1155" s="47">
        <v>55476811.630000003</v>
      </c>
      <c r="G1155" s="47">
        <v>55745626.979999997</v>
      </c>
      <c r="H1155" s="47">
        <v>0</v>
      </c>
      <c r="I1155" s="47">
        <v>387096</v>
      </c>
      <c r="J1155" s="55">
        <f t="shared" ref="J1155:J1218" si="54">+F1155-G1155</f>
        <v>-268815.34999999404</v>
      </c>
      <c r="K1155" s="52">
        <f t="shared" ref="K1155:K1218" si="55">H1155-I1155</f>
        <v>-387096</v>
      </c>
      <c r="L1155" s="50" t="s">
        <v>18</v>
      </c>
      <c r="M1155" s="48" t="str">
        <f t="shared" ref="M1155:M1218" si="56">A1155&amp;L1155</f>
        <v>TLFTotal Net Assets at the end of the period</v>
      </c>
    </row>
    <row r="1156" spans="1:13">
      <c r="A1156" s="45" t="s">
        <v>231</v>
      </c>
      <c r="B1156" s="46" t="s">
        <v>531</v>
      </c>
      <c r="C1156" s="46" t="s">
        <v>532</v>
      </c>
      <c r="D1156" s="47">
        <v>0</v>
      </c>
      <c r="E1156" s="47">
        <v>10009268</v>
      </c>
      <c r="F1156" s="47">
        <v>652021153.86000001</v>
      </c>
      <c r="G1156" s="47">
        <v>667516119.86000001</v>
      </c>
      <c r="H1156" s="47">
        <v>0</v>
      </c>
      <c r="I1156" s="47">
        <v>25504234</v>
      </c>
      <c r="J1156" s="55">
        <f t="shared" si="54"/>
        <v>-15494966</v>
      </c>
      <c r="K1156" s="52">
        <f t="shared" si="55"/>
        <v>-25504234</v>
      </c>
      <c r="L1156" s="50" t="s">
        <v>15</v>
      </c>
      <c r="M1156" s="48" t="str">
        <f t="shared" si="56"/>
        <v>TLFUnit Capital at the end of the period</v>
      </c>
    </row>
    <row r="1157" spans="1:13">
      <c r="A1157" s="45" t="s">
        <v>231</v>
      </c>
      <c r="B1157" s="46" t="s">
        <v>479</v>
      </c>
      <c r="C1157" s="46" t="s">
        <v>480</v>
      </c>
      <c r="D1157" s="47">
        <v>0</v>
      </c>
      <c r="E1157" s="47">
        <v>39174613</v>
      </c>
      <c r="F1157" s="47">
        <v>163726196.84999999</v>
      </c>
      <c r="G1157" s="47">
        <v>166932860.84999999</v>
      </c>
      <c r="H1157" s="47">
        <v>0</v>
      </c>
      <c r="I1157" s="47">
        <v>42381277</v>
      </c>
      <c r="J1157" s="55">
        <f t="shared" si="54"/>
        <v>-3206664</v>
      </c>
      <c r="K1157" s="52">
        <f t="shared" si="55"/>
        <v>-42381277</v>
      </c>
      <c r="L1157" s="50" t="s">
        <v>15</v>
      </c>
      <c r="M1157" s="48" t="str">
        <f t="shared" si="56"/>
        <v>TLFUnit Capital at the end of the period</v>
      </c>
    </row>
    <row r="1158" spans="1:13">
      <c r="A1158" s="45" t="s">
        <v>231</v>
      </c>
      <c r="B1158" s="46" t="s">
        <v>344</v>
      </c>
      <c r="C1158" s="46" t="s">
        <v>345</v>
      </c>
      <c r="D1158" s="47">
        <v>0</v>
      </c>
      <c r="E1158" s="47">
        <v>1935963</v>
      </c>
      <c r="F1158" s="47">
        <v>28769106.73</v>
      </c>
      <c r="G1158" s="47">
        <v>27564114.73</v>
      </c>
      <c r="H1158" s="47">
        <v>0</v>
      </c>
      <c r="I1158" s="47">
        <v>730971</v>
      </c>
      <c r="J1158" s="55">
        <f t="shared" si="54"/>
        <v>1204992</v>
      </c>
      <c r="K1158" s="52">
        <f t="shared" si="55"/>
        <v>-730971</v>
      </c>
      <c r="L1158" s="50" t="s">
        <v>15</v>
      </c>
      <c r="M1158" s="48" t="str">
        <f t="shared" si="56"/>
        <v>TLFUnit Capital at the end of the period</v>
      </c>
    </row>
    <row r="1159" spans="1:13">
      <c r="A1159" s="45" t="s">
        <v>231</v>
      </c>
      <c r="B1159" s="46" t="s">
        <v>346</v>
      </c>
      <c r="C1159" s="46" t="s">
        <v>347</v>
      </c>
      <c r="D1159" s="47">
        <v>0</v>
      </c>
      <c r="E1159" s="47">
        <v>20957973</v>
      </c>
      <c r="F1159" s="47">
        <v>144812517.15000001</v>
      </c>
      <c r="G1159" s="47">
        <v>134298195.15000001</v>
      </c>
      <c r="H1159" s="47">
        <v>0</v>
      </c>
      <c r="I1159" s="47">
        <v>10443651</v>
      </c>
      <c r="J1159" s="55">
        <f t="shared" si="54"/>
        <v>10514322</v>
      </c>
      <c r="K1159" s="52">
        <f t="shared" si="55"/>
        <v>-10443651</v>
      </c>
      <c r="L1159" s="50" t="s">
        <v>15</v>
      </c>
      <c r="M1159" s="48" t="str">
        <f t="shared" si="56"/>
        <v>TLFUnit Capital at the end of the period</v>
      </c>
    </row>
    <row r="1160" spans="1:13">
      <c r="A1160" s="45" t="s">
        <v>231</v>
      </c>
      <c r="B1160" s="46" t="s">
        <v>533</v>
      </c>
      <c r="C1160" s="46" t="s">
        <v>534</v>
      </c>
      <c r="D1160" s="47">
        <v>0</v>
      </c>
      <c r="E1160" s="47">
        <v>738113201</v>
      </c>
      <c r="F1160" s="47">
        <v>75149673320.559998</v>
      </c>
      <c r="G1160" s="47">
        <v>76369809483.559998</v>
      </c>
      <c r="H1160" s="47">
        <v>0</v>
      </c>
      <c r="I1160" s="47">
        <v>1958249364</v>
      </c>
      <c r="J1160" s="55">
        <f t="shared" si="54"/>
        <v>-1220136163</v>
      </c>
      <c r="K1160" s="52">
        <f t="shared" si="55"/>
        <v>-1958249364</v>
      </c>
      <c r="L1160" s="50" t="s">
        <v>15</v>
      </c>
      <c r="M1160" s="48" t="str">
        <f t="shared" si="56"/>
        <v>TLFUnit Capital at the end of the period</v>
      </c>
    </row>
    <row r="1161" spans="1:13">
      <c r="A1161" s="45" t="s">
        <v>231</v>
      </c>
      <c r="B1161" s="46" t="s">
        <v>535</v>
      </c>
      <c r="C1161" s="46" t="s">
        <v>536</v>
      </c>
      <c r="D1161" s="47">
        <v>0</v>
      </c>
      <c r="E1161" s="47">
        <v>3576675346</v>
      </c>
      <c r="F1161" s="47">
        <v>188324873003.57999</v>
      </c>
      <c r="G1161" s="47">
        <v>191397503750.57999</v>
      </c>
      <c r="H1161" s="47">
        <v>0</v>
      </c>
      <c r="I1161" s="47">
        <v>6649306093</v>
      </c>
      <c r="J1161" s="55">
        <f t="shared" si="54"/>
        <v>-3072630747</v>
      </c>
      <c r="K1161" s="52">
        <f t="shared" si="55"/>
        <v>-6649306093</v>
      </c>
      <c r="L1161" s="50" t="s">
        <v>15</v>
      </c>
      <c r="M1161" s="48" t="str">
        <f t="shared" si="56"/>
        <v>TLFUnit Capital at the end of the period</v>
      </c>
    </row>
    <row r="1162" spans="1:13">
      <c r="A1162" s="45" t="s">
        <v>231</v>
      </c>
      <c r="B1162" s="46" t="s">
        <v>537</v>
      </c>
      <c r="C1162" s="46" t="s">
        <v>538</v>
      </c>
      <c r="D1162" s="47">
        <v>0</v>
      </c>
      <c r="E1162" s="47">
        <v>450150779</v>
      </c>
      <c r="F1162" s="47">
        <v>1384804082.8599999</v>
      </c>
      <c r="G1162" s="47">
        <v>970943433.89999998</v>
      </c>
      <c r="H1162" s="47">
        <v>0</v>
      </c>
      <c r="I1162" s="47">
        <v>36290130.039999999</v>
      </c>
      <c r="J1162" s="55">
        <f t="shared" si="54"/>
        <v>413860648.95999992</v>
      </c>
      <c r="K1162" s="52">
        <f t="shared" si="55"/>
        <v>-36290130.039999999</v>
      </c>
      <c r="L1162" s="50" t="s">
        <v>15</v>
      </c>
      <c r="M1162" s="48" t="str">
        <f t="shared" si="56"/>
        <v>TLFUnit Capital at the end of the period</v>
      </c>
    </row>
    <row r="1163" spans="1:13">
      <c r="A1163" s="45" t="s">
        <v>231</v>
      </c>
      <c r="B1163" s="46" t="s">
        <v>539</v>
      </c>
      <c r="C1163" s="46" t="s">
        <v>540</v>
      </c>
      <c r="D1163" s="47">
        <v>18033.71</v>
      </c>
      <c r="E1163" s="47">
        <v>0</v>
      </c>
      <c r="F1163" s="47">
        <v>30231</v>
      </c>
      <c r="G1163" s="47">
        <v>20679.03</v>
      </c>
      <c r="H1163" s="47">
        <v>27585.68</v>
      </c>
      <c r="I1163" s="47">
        <v>0</v>
      </c>
      <c r="J1163" s="55">
        <f t="shared" si="54"/>
        <v>9551.9700000000012</v>
      </c>
      <c r="K1163" s="52">
        <f t="shared" si="55"/>
        <v>27585.68</v>
      </c>
      <c r="L1163" s="50" t="s">
        <v>141</v>
      </c>
      <c r="M1163" s="48" t="str">
        <f t="shared" si="56"/>
        <v>TLFDummy</v>
      </c>
    </row>
    <row r="1164" spans="1:13">
      <c r="A1164" s="45" t="s">
        <v>231</v>
      </c>
      <c r="B1164" s="46" t="s">
        <v>541</v>
      </c>
      <c r="C1164" s="46" t="s">
        <v>542</v>
      </c>
      <c r="D1164" s="47">
        <v>0</v>
      </c>
      <c r="E1164" s="47">
        <v>1136515.3</v>
      </c>
      <c r="F1164" s="47">
        <v>7932861.0599999996</v>
      </c>
      <c r="G1164" s="47">
        <v>9066419.7899999991</v>
      </c>
      <c r="H1164" s="47">
        <v>0</v>
      </c>
      <c r="I1164" s="47">
        <v>2270074.0299999998</v>
      </c>
      <c r="J1164" s="55">
        <f t="shared" si="54"/>
        <v>-1133558.7299999995</v>
      </c>
      <c r="K1164" s="52">
        <f t="shared" si="55"/>
        <v>-2270074.0299999998</v>
      </c>
      <c r="L1164" s="50" t="s">
        <v>141</v>
      </c>
      <c r="M1164" s="48" t="str">
        <f t="shared" si="56"/>
        <v>TLFDummy</v>
      </c>
    </row>
    <row r="1165" spans="1:13">
      <c r="A1165" s="45" t="s">
        <v>231</v>
      </c>
      <c r="B1165" s="46" t="s">
        <v>348</v>
      </c>
      <c r="C1165" s="46" t="s">
        <v>349</v>
      </c>
      <c r="D1165" s="47">
        <v>0</v>
      </c>
      <c r="E1165" s="47">
        <v>1301.51</v>
      </c>
      <c r="F1165" s="47">
        <v>34938.81</v>
      </c>
      <c r="G1165" s="47">
        <v>33585.230000000003</v>
      </c>
      <c r="H1165" s="47">
        <v>52.07</v>
      </c>
      <c r="I1165" s="47">
        <v>0</v>
      </c>
      <c r="J1165" s="55">
        <f t="shared" si="54"/>
        <v>1353.5799999999945</v>
      </c>
      <c r="K1165" s="52">
        <f t="shared" si="55"/>
        <v>52.07</v>
      </c>
      <c r="L1165" s="50" t="s">
        <v>141</v>
      </c>
      <c r="M1165" s="48" t="str">
        <f t="shared" si="56"/>
        <v>TLFDummy</v>
      </c>
    </row>
    <row r="1166" spans="1:13">
      <c r="A1166" s="45" t="s">
        <v>231</v>
      </c>
      <c r="B1166" s="46" t="s">
        <v>350</v>
      </c>
      <c r="C1166" s="46" t="s">
        <v>351</v>
      </c>
      <c r="D1166" s="47">
        <v>877863.77</v>
      </c>
      <c r="E1166" s="47">
        <v>0</v>
      </c>
      <c r="F1166" s="47">
        <v>25439579.41</v>
      </c>
      <c r="G1166" s="47">
        <v>22435619.739999998</v>
      </c>
      <c r="H1166" s="47">
        <v>3881823.44</v>
      </c>
      <c r="I1166" s="47">
        <v>0</v>
      </c>
      <c r="J1166" s="55">
        <f t="shared" si="54"/>
        <v>3003959.6700000018</v>
      </c>
      <c r="K1166" s="52">
        <f t="shared" si="55"/>
        <v>3881823.44</v>
      </c>
      <c r="L1166" s="50" t="s">
        <v>141</v>
      </c>
      <c r="M1166" s="48" t="str">
        <f t="shared" si="56"/>
        <v>TLFDummy</v>
      </c>
    </row>
    <row r="1167" spans="1:13">
      <c r="A1167" s="45" t="s">
        <v>231</v>
      </c>
      <c r="B1167" s="46" t="s">
        <v>543</v>
      </c>
      <c r="C1167" s="46" t="s">
        <v>544</v>
      </c>
      <c r="D1167" s="47">
        <v>0</v>
      </c>
      <c r="E1167" s="47">
        <v>5305.44</v>
      </c>
      <c r="F1167" s="47">
        <v>2912755.75</v>
      </c>
      <c r="G1167" s="47">
        <v>2959327.81</v>
      </c>
      <c r="H1167" s="47">
        <v>0</v>
      </c>
      <c r="I1167" s="47">
        <v>51877.5</v>
      </c>
      <c r="J1167" s="55">
        <f t="shared" si="54"/>
        <v>-46572.060000000056</v>
      </c>
      <c r="K1167" s="52">
        <f t="shared" si="55"/>
        <v>-51877.5</v>
      </c>
      <c r="L1167" s="50" t="s">
        <v>141</v>
      </c>
      <c r="M1167" s="48" t="str">
        <f t="shared" si="56"/>
        <v>TLFDummy</v>
      </c>
    </row>
    <row r="1168" spans="1:13">
      <c r="A1168" s="45" t="s">
        <v>231</v>
      </c>
      <c r="B1168" s="46" t="s">
        <v>545</v>
      </c>
      <c r="C1168" s="46" t="s">
        <v>546</v>
      </c>
      <c r="D1168" s="47">
        <v>34961925.689999998</v>
      </c>
      <c r="E1168" s="47">
        <v>0</v>
      </c>
      <c r="F1168" s="47">
        <v>5676546000.6999998</v>
      </c>
      <c r="G1168" s="47">
        <v>5658834640.8800001</v>
      </c>
      <c r="H1168" s="47">
        <v>52673285.509999998</v>
      </c>
      <c r="I1168" s="47">
        <v>0</v>
      </c>
      <c r="J1168" s="55">
        <f t="shared" si="54"/>
        <v>17711359.819999695</v>
      </c>
      <c r="K1168" s="52">
        <f t="shared" si="55"/>
        <v>52673285.509999998</v>
      </c>
      <c r="L1168" s="50" t="s">
        <v>141</v>
      </c>
      <c r="M1168" s="48" t="str">
        <f t="shared" si="56"/>
        <v>TLFDummy</v>
      </c>
    </row>
    <row r="1169" spans="1:13">
      <c r="A1169" s="45" t="s">
        <v>231</v>
      </c>
      <c r="B1169" s="46" t="s">
        <v>547</v>
      </c>
      <c r="C1169" s="46" t="s">
        <v>548</v>
      </c>
      <c r="D1169" s="47">
        <v>0</v>
      </c>
      <c r="E1169" s="47">
        <v>299811.26</v>
      </c>
      <c r="F1169" s="47">
        <v>1082522.32</v>
      </c>
      <c r="G1169" s="47">
        <v>397987.54</v>
      </c>
      <c r="H1169" s="47">
        <v>384723.52</v>
      </c>
      <c r="I1169" s="47">
        <v>0</v>
      </c>
      <c r="J1169" s="55">
        <f t="shared" si="54"/>
        <v>684534.78</v>
      </c>
      <c r="K1169" s="52">
        <f t="shared" si="55"/>
        <v>384723.52</v>
      </c>
      <c r="L1169" s="50" t="s">
        <v>141</v>
      </c>
      <c r="M1169" s="48" t="str">
        <f t="shared" si="56"/>
        <v>TLFDummy</v>
      </c>
    </row>
    <row r="1170" spans="1:13">
      <c r="A1170" s="45" t="s">
        <v>231</v>
      </c>
      <c r="B1170" s="46" t="s">
        <v>549</v>
      </c>
      <c r="C1170" s="46" t="s">
        <v>550</v>
      </c>
      <c r="D1170" s="47">
        <v>29940.32</v>
      </c>
      <c r="E1170" s="47">
        <v>0</v>
      </c>
      <c r="F1170" s="47">
        <v>0</v>
      </c>
      <c r="G1170" s="47">
        <v>0</v>
      </c>
      <c r="H1170" s="47">
        <v>29940.32</v>
      </c>
      <c r="I1170" s="47">
        <v>0</v>
      </c>
      <c r="J1170" s="55">
        <f t="shared" si="54"/>
        <v>0</v>
      </c>
      <c r="K1170" s="52">
        <f t="shared" si="55"/>
        <v>29940.32</v>
      </c>
      <c r="L1170" s="50" t="s">
        <v>141</v>
      </c>
      <c r="M1170" s="48" t="str">
        <f t="shared" si="56"/>
        <v>TLFDummy</v>
      </c>
    </row>
    <row r="1171" spans="1:13">
      <c r="A1171" s="45" t="s">
        <v>231</v>
      </c>
      <c r="B1171" s="46" t="s">
        <v>551</v>
      </c>
      <c r="C1171" s="46" t="s">
        <v>552</v>
      </c>
      <c r="D1171" s="47">
        <v>230682.89</v>
      </c>
      <c r="E1171" s="47">
        <v>0</v>
      </c>
      <c r="F1171" s="47">
        <v>0</v>
      </c>
      <c r="G1171" s="47">
        <v>0</v>
      </c>
      <c r="H1171" s="47">
        <v>230682.89</v>
      </c>
      <c r="I1171" s="47">
        <v>0</v>
      </c>
      <c r="J1171" s="55">
        <f t="shared" si="54"/>
        <v>0</v>
      </c>
      <c r="K1171" s="52">
        <f t="shared" si="55"/>
        <v>230682.89</v>
      </c>
      <c r="L1171" s="50" t="s">
        <v>141</v>
      </c>
      <c r="M1171" s="48" t="str">
        <f t="shared" si="56"/>
        <v>TLFDummy</v>
      </c>
    </row>
    <row r="1172" spans="1:13">
      <c r="A1172" s="45" t="s">
        <v>231</v>
      </c>
      <c r="B1172" s="46" t="s">
        <v>352</v>
      </c>
      <c r="C1172" s="46" t="s">
        <v>353</v>
      </c>
      <c r="D1172" s="47">
        <v>38160.71</v>
      </c>
      <c r="E1172" s="47">
        <v>0</v>
      </c>
      <c r="F1172" s="47">
        <v>0</v>
      </c>
      <c r="G1172" s="47">
        <v>0</v>
      </c>
      <c r="H1172" s="47">
        <v>38160.71</v>
      </c>
      <c r="I1172" s="47">
        <v>0</v>
      </c>
      <c r="J1172" s="55">
        <f t="shared" si="54"/>
        <v>0</v>
      </c>
      <c r="K1172" s="52">
        <f t="shared" si="55"/>
        <v>38160.71</v>
      </c>
      <c r="L1172" s="50" t="s">
        <v>141</v>
      </c>
      <c r="M1172" s="48" t="str">
        <f t="shared" si="56"/>
        <v>TLFDummy</v>
      </c>
    </row>
    <row r="1173" spans="1:13">
      <c r="A1173" s="45" t="s">
        <v>231</v>
      </c>
      <c r="B1173" s="46" t="s">
        <v>354</v>
      </c>
      <c r="C1173" s="46" t="s">
        <v>355</v>
      </c>
      <c r="D1173" s="47">
        <v>0</v>
      </c>
      <c r="E1173" s="47">
        <v>3715893.75</v>
      </c>
      <c r="F1173" s="47">
        <v>0</v>
      </c>
      <c r="G1173" s="47">
        <v>0</v>
      </c>
      <c r="H1173" s="47">
        <v>0</v>
      </c>
      <c r="I1173" s="47">
        <v>3715893.75</v>
      </c>
      <c r="J1173" s="55">
        <f t="shared" si="54"/>
        <v>0</v>
      </c>
      <c r="K1173" s="52">
        <f t="shared" si="55"/>
        <v>-3715893.75</v>
      </c>
      <c r="L1173" s="50" t="s">
        <v>141</v>
      </c>
      <c r="M1173" s="48" t="str">
        <f t="shared" si="56"/>
        <v>TLFDummy</v>
      </c>
    </row>
    <row r="1174" spans="1:13">
      <c r="A1174" s="45" t="s">
        <v>231</v>
      </c>
      <c r="B1174" s="46" t="s">
        <v>553</v>
      </c>
      <c r="C1174" s="46" t="s">
        <v>554</v>
      </c>
      <c r="D1174" s="47">
        <v>69689.52</v>
      </c>
      <c r="E1174" s="47">
        <v>0</v>
      </c>
      <c r="F1174" s="47">
        <v>0</v>
      </c>
      <c r="G1174" s="47">
        <v>0</v>
      </c>
      <c r="H1174" s="47">
        <v>69689.52</v>
      </c>
      <c r="I1174" s="47">
        <v>0</v>
      </c>
      <c r="J1174" s="55">
        <f t="shared" si="54"/>
        <v>0</v>
      </c>
      <c r="K1174" s="52">
        <f t="shared" si="55"/>
        <v>69689.52</v>
      </c>
      <c r="L1174" s="50" t="s">
        <v>141</v>
      </c>
      <c r="M1174" s="48" t="str">
        <f t="shared" si="56"/>
        <v>TLFDummy</v>
      </c>
    </row>
    <row r="1175" spans="1:13">
      <c r="A1175" s="45" t="s">
        <v>231</v>
      </c>
      <c r="B1175" s="46" t="s">
        <v>555</v>
      </c>
      <c r="C1175" s="46" t="s">
        <v>556</v>
      </c>
      <c r="D1175" s="47">
        <v>10640072.35</v>
      </c>
      <c r="E1175" s="47">
        <v>0</v>
      </c>
      <c r="F1175" s="47">
        <v>0</v>
      </c>
      <c r="G1175" s="47">
        <v>0</v>
      </c>
      <c r="H1175" s="47">
        <v>10640072.35</v>
      </c>
      <c r="I1175" s="47">
        <v>0</v>
      </c>
      <c r="J1175" s="55">
        <f t="shared" si="54"/>
        <v>0</v>
      </c>
      <c r="K1175" s="52">
        <f t="shared" si="55"/>
        <v>10640072.35</v>
      </c>
      <c r="L1175" s="50" t="s">
        <v>141</v>
      </c>
      <c r="M1175" s="48" t="str">
        <f t="shared" si="56"/>
        <v>TLFDummy</v>
      </c>
    </row>
    <row r="1176" spans="1:13">
      <c r="A1176" s="45" t="s">
        <v>231</v>
      </c>
      <c r="B1176" s="46" t="s">
        <v>188</v>
      </c>
      <c r="C1176" s="46" t="s">
        <v>356</v>
      </c>
      <c r="D1176" s="47">
        <v>0</v>
      </c>
      <c r="E1176" s="47">
        <v>13042582.68</v>
      </c>
      <c r="F1176" s="47">
        <v>0</v>
      </c>
      <c r="G1176" s="47">
        <v>0</v>
      </c>
      <c r="H1176" s="47">
        <v>0</v>
      </c>
      <c r="I1176" s="47">
        <v>13042582.68</v>
      </c>
      <c r="J1176" s="55">
        <f t="shared" si="54"/>
        <v>0</v>
      </c>
      <c r="K1176" s="52">
        <f t="shared" si="55"/>
        <v>-13042582.68</v>
      </c>
      <c r="L1176" s="50" t="s">
        <v>141</v>
      </c>
      <c r="M1176" s="48" t="str">
        <f t="shared" si="56"/>
        <v>TLFDummy</v>
      </c>
    </row>
    <row r="1177" spans="1:13">
      <c r="A1177" s="45" t="s">
        <v>231</v>
      </c>
      <c r="B1177" s="46" t="s">
        <v>557</v>
      </c>
      <c r="C1177" s="46" t="s">
        <v>558</v>
      </c>
      <c r="D1177" s="47">
        <v>180985.99</v>
      </c>
      <c r="E1177" s="47">
        <v>0</v>
      </c>
      <c r="F1177" s="47">
        <v>424569.01</v>
      </c>
      <c r="G1177" s="47">
        <v>9232.8799999999992</v>
      </c>
      <c r="H1177" s="47">
        <v>596322.12</v>
      </c>
      <c r="I1177" s="47">
        <v>0</v>
      </c>
      <c r="J1177" s="55">
        <f t="shared" si="54"/>
        <v>415336.13</v>
      </c>
      <c r="K1177" s="52">
        <f t="shared" si="55"/>
        <v>596322.12</v>
      </c>
      <c r="L1177" s="50" t="s">
        <v>141</v>
      </c>
      <c r="M1177" s="48" t="str">
        <f t="shared" si="56"/>
        <v>TLFDummy</v>
      </c>
    </row>
    <row r="1178" spans="1:13">
      <c r="A1178" s="45" t="s">
        <v>231</v>
      </c>
      <c r="B1178" s="46" t="s">
        <v>500</v>
      </c>
      <c r="C1178" s="46" t="s">
        <v>501</v>
      </c>
      <c r="D1178" s="47">
        <v>77432.72</v>
      </c>
      <c r="E1178" s="47">
        <v>0</v>
      </c>
      <c r="F1178" s="47">
        <v>64098.12</v>
      </c>
      <c r="G1178" s="47">
        <v>1844.04</v>
      </c>
      <c r="H1178" s="47">
        <v>139686.79999999999</v>
      </c>
      <c r="I1178" s="47">
        <v>0</v>
      </c>
      <c r="J1178" s="55">
        <f t="shared" si="54"/>
        <v>62254.080000000002</v>
      </c>
      <c r="K1178" s="52">
        <f t="shared" si="55"/>
        <v>139686.79999999999</v>
      </c>
      <c r="L1178" s="50" t="s">
        <v>141</v>
      </c>
      <c r="M1178" s="48" t="str">
        <f t="shared" si="56"/>
        <v>TLFDummy</v>
      </c>
    </row>
    <row r="1179" spans="1:13">
      <c r="A1179" s="45" t="s">
        <v>231</v>
      </c>
      <c r="B1179" s="46" t="s">
        <v>559</v>
      </c>
      <c r="C1179" s="46" t="s">
        <v>560</v>
      </c>
      <c r="D1179" s="47">
        <v>15702097.640000001</v>
      </c>
      <c r="E1179" s="47">
        <v>0</v>
      </c>
      <c r="F1179" s="47">
        <v>48355452.670000002</v>
      </c>
      <c r="G1179" s="47">
        <v>541147.22</v>
      </c>
      <c r="H1179" s="47">
        <v>63516403.090000004</v>
      </c>
      <c r="I1179" s="47">
        <v>0</v>
      </c>
      <c r="J1179" s="55">
        <f t="shared" si="54"/>
        <v>47814305.450000003</v>
      </c>
      <c r="K1179" s="52">
        <f t="shared" si="55"/>
        <v>63516403.090000004</v>
      </c>
      <c r="L1179" s="50" t="s">
        <v>141</v>
      </c>
      <c r="M1179" s="48" t="str">
        <f t="shared" si="56"/>
        <v>TLFDummy</v>
      </c>
    </row>
    <row r="1180" spans="1:13">
      <c r="A1180" s="45" t="s">
        <v>231</v>
      </c>
      <c r="B1180" s="46" t="s">
        <v>561</v>
      </c>
      <c r="C1180" s="46" t="s">
        <v>562</v>
      </c>
      <c r="D1180" s="47">
        <v>635243.92000000004</v>
      </c>
      <c r="E1180" s="47">
        <v>0</v>
      </c>
      <c r="F1180" s="47">
        <v>4570505.42</v>
      </c>
      <c r="G1180" s="47">
        <v>0</v>
      </c>
      <c r="H1180" s="47">
        <v>5205749.34</v>
      </c>
      <c r="I1180" s="47">
        <v>0</v>
      </c>
      <c r="J1180" s="55">
        <f t="shared" si="54"/>
        <v>4570505.42</v>
      </c>
      <c r="K1180" s="52">
        <f t="shared" si="55"/>
        <v>5205749.34</v>
      </c>
      <c r="L1180" s="50" t="s">
        <v>141</v>
      </c>
      <c r="M1180" s="48" t="str">
        <f t="shared" si="56"/>
        <v>TLFDummy</v>
      </c>
    </row>
    <row r="1181" spans="1:13">
      <c r="A1181" s="45" t="s">
        <v>231</v>
      </c>
      <c r="B1181" s="46" t="s">
        <v>563</v>
      </c>
      <c r="C1181" s="46" t="s">
        <v>564</v>
      </c>
      <c r="D1181" s="47">
        <v>50100.55</v>
      </c>
      <c r="E1181" s="47">
        <v>0</v>
      </c>
      <c r="F1181" s="47">
        <v>117527</v>
      </c>
      <c r="G1181" s="47">
        <v>2556</v>
      </c>
      <c r="H1181" s="47">
        <v>165071.54999999999</v>
      </c>
      <c r="I1181" s="47">
        <v>0</v>
      </c>
      <c r="J1181" s="55">
        <f t="shared" si="54"/>
        <v>114971</v>
      </c>
      <c r="K1181" s="52">
        <f t="shared" si="55"/>
        <v>165071.54999999999</v>
      </c>
      <c r="L1181" s="50" t="s">
        <v>141</v>
      </c>
      <c r="M1181" s="48" t="str">
        <f t="shared" si="56"/>
        <v>TLFDummy</v>
      </c>
    </row>
    <row r="1182" spans="1:13">
      <c r="A1182" s="45" t="s">
        <v>231</v>
      </c>
      <c r="B1182" s="46" t="s">
        <v>502</v>
      </c>
      <c r="C1182" s="46" t="s">
        <v>503</v>
      </c>
      <c r="D1182" s="47">
        <v>21428.99</v>
      </c>
      <c r="E1182" s="47">
        <v>0</v>
      </c>
      <c r="F1182" s="47">
        <v>17742</v>
      </c>
      <c r="G1182" s="47">
        <v>510</v>
      </c>
      <c r="H1182" s="47">
        <v>38660.99</v>
      </c>
      <c r="I1182" s="47">
        <v>0</v>
      </c>
      <c r="J1182" s="55">
        <f t="shared" si="54"/>
        <v>17232</v>
      </c>
      <c r="K1182" s="52">
        <f t="shared" si="55"/>
        <v>38660.99</v>
      </c>
      <c r="L1182" s="50" t="s">
        <v>141</v>
      </c>
      <c r="M1182" s="48" t="str">
        <f t="shared" si="56"/>
        <v>TLFDummy</v>
      </c>
    </row>
    <row r="1183" spans="1:13">
      <c r="A1183" s="45" t="s">
        <v>231</v>
      </c>
      <c r="B1183" s="46" t="s">
        <v>565</v>
      </c>
      <c r="C1183" s="46" t="s">
        <v>566</v>
      </c>
      <c r="D1183" s="47">
        <v>4346538.6900000004</v>
      </c>
      <c r="E1183" s="47">
        <v>0</v>
      </c>
      <c r="F1183" s="47">
        <v>13385414</v>
      </c>
      <c r="G1183" s="47">
        <v>151242.26</v>
      </c>
      <c r="H1183" s="47">
        <v>17580710.43</v>
      </c>
      <c r="I1183" s="47">
        <v>0</v>
      </c>
      <c r="J1183" s="55">
        <f t="shared" si="54"/>
        <v>13234171.74</v>
      </c>
      <c r="K1183" s="52">
        <f t="shared" si="55"/>
        <v>17580710.43</v>
      </c>
      <c r="L1183" s="50" t="s">
        <v>141</v>
      </c>
      <c r="M1183" s="48" t="str">
        <f t="shared" si="56"/>
        <v>TLFDummy</v>
      </c>
    </row>
    <row r="1184" spans="1:13">
      <c r="A1184" s="45" t="s">
        <v>231</v>
      </c>
      <c r="B1184" s="46" t="s">
        <v>567</v>
      </c>
      <c r="C1184" s="46" t="s">
        <v>568</v>
      </c>
      <c r="D1184" s="47">
        <v>175844</v>
      </c>
      <c r="E1184" s="47">
        <v>0</v>
      </c>
      <c r="F1184" s="47">
        <v>1265174</v>
      </c>
      <c r="G1184" s="47">
        <v>0</v>
      </c>
      <c r="H1184" s="47">
        <v>1441018</v>
      </c>
      <c r="I1184" s="47">
        <v>0</v>
      </c>
      <c r="J1184" s="55">
        <f t="shared" si="54"/>
        <v>1265174</v>
      </c>
      <c r="K1184" s="52">
        <f t="shared" si="55"/>
        <v>1441018</v>
      </c>
      <c r="L1184" s="50" t="s">
        <v>141</v>
      </c>
      <c r="M1184" s="48" t="str">
        <f t="shared" si="56"/>
        <v>TLFDummy</v>
      </c>
    </row>
    <row r="1185" spans="1:13">
      <c r="A1185" s="45" t="s">
        <v>231</v>
      </c>
      <c r="B1185" s="46" t="s">
        <v>445</v>
      </c>
      <c r="C1185" s="46" t="s">
        <v>446</v>
      </c>
      <c r="D1185" s="47">
        <v>1063.06</v>
      </c>
      <c r="E1185" s="47">
        <v>0</v>
      </c>
      <c r="F1185" s="47">
        <v>9579552.8399999999</v>
      </c>
      <c r="G1185" s="47">
        <v>9494606.4499999993</v>
      </c>
      <c r="H1185" s="47">
        <v>86009.45</v>
      </c>
      <c r="I1185" s="47">
        <v>0</v>
      </c>
      <c r="J1185" s="55">
        <f t="shared" si="54"/>
        <v>84946.390000000596</v>
      </c>
      <c r="K1185" s="52">
        <f t="shared" si="55"/>
        <v>86009.45</v>
      </c>
      <c r="L1185" s="50" t="s">
        <v>141</v>
      </c>
      <c r="M1185" s="48" t="str">
        <f t="shared" si="56"/>
        <v>TLFDummy</v>
      </c>
    </row>
    <row r="1186" spans="1:13">
      <c r="A1186" s="45" t="s">
        <v>231</v>
      </c>
      <c r="B1186" s="46" t="s">
        <v>447</v>
      </c>
      <c r="C1186" s="46" t="s">
        <v>448</v>
      </c>
      <c r="D1186" s="47">
        <v>0</v>
      </c>
      <c r="E1186" s="47">
        <v>4.16</v>
      </c>
      <c r="F1186" s="47">
        <v>2261476.89</v>
      </c>
      <c r="G1186" s="47">
        <v>2258845.09</v>
      </c>
      <c r="H1186" s="47">
        <v>2627.64</v>
      </c>
      <c r="I1186" s="47">
        <v>0</v>
      </c>
      <c r="J1186" s="55">
        <f t="shared" si="54"/>
        <v>2631.8000000002794</v>
      </c>
      <c r="K1186" s="52">
        <f t="shared" si="55"/>
        <v>2627.64</v>
      </c>
      <c r="L1186" s="50" t="s">
        <v>141</v>
      </c>
      <c r="M1186" s="48" t="str">
        <f t="shared" si="56"/>
        <v>TLFDummy</v>
      </c>
    </row>
    <row r="1187" spans="1:13">
      <c r="A1187" s="45" t="s">
        <v>231</v>
      </c>
      <c r="B1187" s="46" t="s">
        <v>655</v>
      </c>
      <c r="C1187" s="46" t="s">
        <v>656</v>
      </c>
      <c r="D1187" s="47">
        <v>0</v>
      </c>
      <c r="E1187" s="47">
        <v>0</v>
      </c>
      <c r="F1187" s="47">
        <v>431200</v>
      </c>
      <c r="G1187" s="47">
        <v>562800</v>
      </c>
      <c r="H1187" s="47">
        <v>0</v>
      </c>
      <c r="I1187" s="47">
        <v>131600</v>
      </c>
      <c r="J1187" s="55">
        <f t="shared" si="54"/>
        <v>-131600</v>
      </c>
      <c r="K1187" s="52">
        <f t="shared" si="55"/>
        <v>-131600</v>
      </c>
      <c r="L1187" s="50" t="s">
        <v>141</v>
      </c>
      <c r="M1187" s="48" t="str">
        <f t="shared" si="56"/>
        <v>TLFDummy</v>
      </c>
    </row>
    <row r="1188" spans="1:13">
      <c r="A1188" s="45" t="s">
        <v>231</v>
      </c>
      <c r="B1188" s="46" t="s">
        <v>481</v>
      </c>
      <c r="C1188" s="46" t="s">
        <v>482</v>
      </c>
      <c r="D1188" s="47">
        <v>751345</v>
      </c>
      <c r="E1188" s="47">
        <v>0</v>
      </c>
      <c r="F1188" s="47">
        <v>61157425</v>
      </c>
      <c r="G1188" s="47">
        <v>62193200</v>
      </c>
      <c r="H1188" s="47">
        <v>0</v>
      </c>
      <c r="I1188" s="47">
        <v>284430</v>
      </c>
      <c r="J1188" s="55">
        <f t="shared" si="54"/>
        <v>-1035775</v>
      </c>
      <c r="K1188" s="52">
        <f t="shared" si="55"/>
        <v>-284430</v>
      </c>
      <c r="L1188" s="50" t="s">
        <v>141</v>
      </c>
      <c r="M1188" s="48" t="str">
        <f t="shared" si="56"/>
        <v>TLFDummy</v>
      </c>
    </row>
    <row r="1189" spans="1:13">
      <c r="A1189" s="45" t="s">
        <v>231</v>
      </c>
      <c r="B1189" s="46" t="s">
        <v>504</v>
      </c>
      <c r="C1189" s="46" t="s">
        <v>505</v>
      </c>
      <c r="D1189" s="47">
        <v>0</v>
      </c>
      <c r="E1189" s="47">
        <v>5929624.7699999996</v>
      </c>
      <c r="F1189" s="47">
        <v>0</v>
      </c>
      <c r="G1189" s="47">
        <v>0</v>
      </c>
      <c r="H1189" s="47">
        <v>0</v>
      </c>
      <c r="I1189" s="47">
        <v>5929624.7699999996</v>
      </c>
      <c r="J1189" s="55">
        <f t="shared" si="54"/>
        <v>0</v>
      </c>
      <c r="K1189" s="52">
        <f t="shared" si="55"/>
        <v>-5929624.7699999996</v>
      </c>
      <c r="L1189" s="50" t="s">
        <v>56</v>
      </c>
      <c r="M1189" s="48" t="str">
        <f t="shared" si="56"/>
        <v>TLFInterest</v>
      </c>
    </row>
    <row r="1190" spans="1:13">
      <c r="A1190" s="45" t="s">
        <v>231</v>
      </c>
      <c r="B1190" s="46" t="s">
        <v>361</v>
      </c>
      <c r="C1190" s="46" t="s">
        <v>362</v>
      </c>
      <c r="D1190" s="47">
        <v>0</v>
      </c>
      <c r="E1190" s="47">
        <v>5511643.8499999996</v>
      </c>
      <c r="F1190" s="47">
        <v>4134895821.9299998</v>
      </c>
      <c r="G1190" s="47">
        <v>4151713013.7199998</v>
      </c>
      <c r="H1190" s="47">
        <v>0</v>
      </c>
      <c r="I1190" s="47">
        <v>22328835.640000001</v>
      </c>
      <c r="J1190" s="55">
        <f t="shared" si="54"/>
        <v>-16817191.789999962</v>
      </c>
      <c r="K1190" s="52">
        <f t="shared" si="55"/>
        <v>-22328835.640000001</v>
      </c>
      <c r="L1190" s="50" t="s">
        <v>56</v>
      </c>
      <c r="M1190" s="48" t="str">
        <f t="shared" si="56"/>
        <v>TLFInterest</v>
      </c>
    </row>
    <row r="1191" spans="1:13">
      <c r="A1191" s="45" t="s">
        <v>231</v>
      </c>
      <c r="B1191" s="46" t="s">
        <v>506</v>
      </c>
      <c r="C1191" s="46" t="s">
        <v>507</v>
      </c>
      <c r="D1191" s="47">
        <v>0</v>
      </c>
      <c r="E1191" s="47">
        <v>806849.32</v>
      </c>
      <c r="F1191" s="47">
        <v>3599726.01</v>
      </c>
      <c r="G1191" s="47">
        <v>4499657.51</v>
      </c>
      <c r="H1191" s="47">
        <v>0</v>
      </c>
      <c r="I1191" s="47">
        <v>1706780.82</v>
      </c>
      <c r="J1191" s="55">
        <f t="shared" si="54"/>
        <v>-899931.5</v>
      </c>
      <c r="K1191" s="52">
        <f t="shared" si="55"/>
        <v>-1706780.82</v>
      </c>
      <c r="L1191" s="50" t="s">
        <v>56</v>
      </c>
      <c r="M1191" s="48" t="str">
        <f t="shared" si="56"/>
        <v>TLFInterest</v>
      </c>
    </row>
    <row r="1192" spans="1:13">
      <c r="A1192" s="45" t="s">
        <v>231</v>
      </c>
      <c r="B1192" s="46" t="s">
        <v>363</v>
      </c>
      <c r="C1192" s="46" t="s">
        <v>364</v>
      </c>
      <c r="D1192" s="47">
        <v>0</v>
      </c>
      <c r="E1192" s="47">
        <v>22454670.890000001</v>
      </c>
      <c r="F1192" s="47">
        <v>802733.3</v>
      </c>
      <c r="G1192" s="47">
        <v>45960112.840000004</v>
      </c>
      <c r="H1192" s="47">
        <v>0</v>
      </c>
      <c r="I1192" s="47">
        <v>67612050.430000007</v>
      </c>
      <c r="J1192" s="55">
        <f t="shared" si="54"/>
        <v>-45157379.540000007</v>
      </c>
      <c r="K1192" s="52">
        <f t="shared" si="55"/>
        <v>-67612050.430000007</v>
      </c>
      <c r="L1192" s="50" t="s">
        <v>56</v>
      </c>
      <c r="M1192" s="48" t="str">
        <f t="shared" si="56"/>
        <v>TLFInterest</v>
      </c>
    </row>
    <row r="1193" spans="1:13">
      <c r="A1193" s="45" t="s">
        <v>231</v>
      </c>
      <c r="B1193" s="46" t="s">
        <v>569</v>
      </c>
      <c r="C1193" s="46" t="s">
        <v>570</v>
      </c>
      <c r="D1193" s="47">
        <v>0</v>
      </c>
      <c r="E1193" s="47">
        <v>127747.41</v>
      </c>
      <c r="F1193" s="47">
        <v>0</v>
      </c>
      <c r="G1193" s="47">
        <v>770217.64</v>
      </c>
      <c r="H1193" s="47">
        <v>0</v>
      </c>
      <c r="I1193" s="47">
        <v>897965.05</v>
      </c>
      <c r="J1193" s="55">
        <f t="shared" si="54"/>
        <v>-770217.64</v>
      </c>
      <c r="K1193" s="52">
        <f t="shared" si="55"/>
        <v>-897965.05</v>
      </c>
      <c r="L1193" s="50" t="s">
        <v>57</v>
      </c>
      <c r="M1193" s="48" t="str">
        <f t="shared" si="56"/>
        <v>TLFProfit/(Loss) on sale /redemption of investments (other than inter scheme transfer/sale)</v>
      </c>
    </row>
    <row r="1194" spans="1:13">
      <c r="A1194" s="45" t="s">
        <v>231</v>
      </c>
      <c r="B1194" s="46" t="s">
        <v>485</v>
      </c>
      <c r="C1194" s="46" t="s">
        <v>486</v>
      </c>
      <c r="D1194" s="47">
        <v>0</v>
      </c>
      <c r="E1194" s="47">
        <v>350</v>
      </c>
      <c r="F1194" s="47">
        <v>0</v>
      </c>
      <c r="G1194" s="47">
        <v>125639.1</v>
      </c>
      <c r="H1194" s="47">
        <v>0</v>
      </c>
      <c r="I1194" s="47">
        <v>125989.1</v>
      </c>
      <c r="J1194" s="55">
        <f t="shared" si="54"/>
        <v>-125639.1</v>
      </c>
      <c r="K1194" s="52">
        <f t="shared" si="55"/>
        <v>-125989.1</v>
      </c>
      <c r="L1194" s="50" t="s">
        <v>57</v>
      </c>
      <c r="M1194" s="48" t="str">
        <f t="shared" si="56"/>
        <v>TLFProfit/(Loss) on sale /redemption of investments (other than inter scheme transfer/sale)</v>
      </c>
    </row>
    <row r="1195" spans="1:13">
      <c r="A1195" s="45" t="s">
        <v>231</v>
      </c>
      <c r="B1195" s="46" t="s">
        <v>571</v>
      </c>
      <c r="C1195" s="46" t="s">
        <v>572</v>
      </c>
      <c r="D1195" s="47">
        <v>0</v>
      </c>
      <c r="E1195" s="47">
        <v>54000</v>
      </c>
      <c r="F1195" s="47">
        <v>91500</v>
      </c>
      <c r="G1195" s="47">
        <v>553600</v>
      </c>
      <c r="H1195" s="47">
        <v>0</v>
      </c>
      <c r="I1195" s="47">
        <v>516100</v>
      </c>
      <c r="J1195" s="55">
        <f t="shared" si="54"/>
        <v>-462100</v>
      </c>
      <c r="K1195" s="52">
        <f t="shared" si="55"/>
        <v>-516100</v>
      </c>
      <c r="L1195" s="50" t="s">
        <v>57</v>
      </c>
      <c r="M1195" s="48" t="str">
        <f t="shared" si="56"/>
        <v>TLFProfit/(Loss) on sale /redemption of investments (other than inter scheme transfer/sale)</v>
      </c>
    </row>
    <row r="1196" spans="1:13">
      <c r="A1196" s="45" t="s">
        <v>231</v>
      </c>
      <c r="B1196" s="46" t="s">
        <v>487</v>
      </c>
      <c r="C1196" s="46" t="s">
        <v>488</v>
      </c>
      <c r="D1196" s="47">
        <v>0</v>
      </c>
      <c r="E1196" s="47">
        <v>37.17</v>
      </c>
      <c r="F1196" s="47">
        <v>2.41</v>
      </c>
      <c r="G1196" s="47">
        <v>17.87</v>
      </c>
      <c r="H1196" s="47">
        <v>0</v>
      </c>
      <c r="I1196" s="47">
        <v>52.63</v>
      </c>
      <c r="J1196" s="55">
        <f t="shared" si="54"/>
        <v>-15.46</v>
      </c>
      <c r="K1196" s="52">
        <f t="shared" si="55"/>
        <v>-52.63</v>
      </c>
      <c r="L1196" s="50" t="s">
        <v>58</v>
      </c>
      <c r="M1196" s="48" t="str">
        <f t="shared" si="56"/>
        <v>TLFProfit/(Loss) on inter scheme transfer/sale of investments</v>
      </c>
    </row>
    <row r="1197" spans="1:13">
      <c r="A1197" s="45" t="s">
        <v>231</v>
      </c>
      <c r="B1197" s="46" t="s">
        <v>461</v>
      </c>
      <c r="C1197" s="46" t="s">
        <v>462</v>
      </c>
      <c r="D1197" s="47">
        <v>0</v>
      </c>
      <c r="E1197" s="47">
        <v>27.16</v>
      </c>
      <c r="F1197" s="47">
        <v>0</v>
      </c>
      <c r="G1197" s="47">
        <v>32588.34</v>
      </c>
      <c r="H1197" s="47">
        <v>0</v>
      </c>
      <c r="I1197" s="47">
        <v>32615.5</v>
      </c>
      <c r="J1197" s="55">
        <f t="shared" si="54"/>
        <v>-32588.34</v>
      </c>
      <c r="K1197" s="52">
        <f t="shared" si="55"/>
        <v>-32615.5</v>
      </c>
      <c r="L1197" s="50" t="s">
        <v>58</v>
      </c>
      <c r="M1197" s="48" t="str">
        <f t="shared" si="56"/>
        <v>TLFProfit/(Loss) on inter scheme transfer/sale of investments</v>
      </c>
    </row>
    <row r="1198" spans="1:13">
      <c r="A1198" s="45" t="s">
        <v>231</v>
      </c>
      <c r="B1198" s="46" t="s">
        <v>722</v>
      </c>
      <c r="C1198" s="46" t="s">
        <v>723</v>
      </c>
      <c r="D1198" s="47">
        <v>0</v>
      </c>
      <c r="E1198" s="47">
        <v>0</v>
      </c>
      <c r="F1198" s="47">
        <v>0</v>
      </c>
      <c r="G1198" s="47">
        <v>695750</v>
      </c>
      <c r="H1198" s="47">
        <v>0</v>
      </c>
      <c r="I1198" s="47">
        <v>695750</v>
      </c>
      <c r="J1198" s="55">
        <f t="shared" si="54"/>
        <v>-695750</v>
      </c>
      <c r="K1198" s="52">
        <f t="shared" si="55"/>
        <v>-695750</v>
      </c>
      <c r="L1198" s="50" t="s">
        <v>57</v>
      </c>
      <c r="M1198" s="48" t="str">
        <f t="shared" si="56"/>
        <v>TLFProfit/(Loss) on sale /redemption of investments (other than inter scheme transfer/sale)</v>
      </c>
    </row>
    <row r="1199" spans="1:13">
      <c r="A1199" s="45" t="s">
        <v>231</v>
      </c>
      <c r="B1199" s="46" t="s">
        <v>724</v>
      </c>
      <c r="C1199" s="46" t="s">
        <v>725</v>
      </c>
      <c r="D1199" s="47">
        <v>0</v>
      </c>
      <c r="E1199" s="47">
        <v>0</v>
      </c>
      <c r="F1199" s="47">
        <v>1538918.12</v>
      </c>
      <c r="G1199" s="47">
        <v>74256.62</v>
      </c>
      <c r="H1199" s="47">
        <v>1464661.5</v>
      </c>
      <c r="I1199" s="47">
        <v>0</v>
      </c>
      <c r="J1199" s="55">
        <f t="shared" si="54"/>
        <v>1464661.5</v>
      </c>
      <c r="K1199" s="52">
        <f t="shared" si="55"/>
        <v>1464661.5</v>
      </c>
      <c r="L1199" s="50" t="s">
        <v>56</v>
      </c>
      <c r="M1199" s="48" t="str">
        <f t="shared" si="56"/>
        <v>TLFInterest</v>
      </c>
    </row>
    <row r="1200" spans="1:13">
      <c r="A1200" s="45" t="s">
        <v>231</v>
      </c>
      <c r="B1200" s="46" t="s">
        <v>368</v>
      </c>
      <c r="C1200" s="46" t="s">
        <v>369</v>
      </c>
      <c r="D1200" s="47">
        <v>0</v>
      </c>
      <c r="E1200" s="47">
        <v>31940820.25</v>
      </c>
      <c r="F1200" s="47">
        <v>996562.61</v>
      </c>
      <c r="G1200" s="47">
        <v>166363027.97</v>
      </c>
      <c r="H1200" s="47">
        <v>0</v>
      </c>
      <c r="I1200" s="47">
        <v>197307285.61000001</v>
      </c>
      <c r="J1200" s="55">
        <f t="shared" si="54"/>
        <v>-165366465.35999998</v>
      </c>
      <c r="K1200" s="52">
        <f t="shared" si="55"/>
        <v>-197307285.61000001</v>
      </c>
      <c r="L1200" s="50" t="s">
        <v>56</v>
      </c>
      <c r="M1200" s="48" t="str">
        <f t="shared" si="56"/>
        <v>TLFInterest</v>
      </c>
    </row>
    <row r="1201" spans="1:13">
      <c r="A1201" s="45" t="s">
        <v>231</v>
      </c>
      <c r="B1201" s="46" t="s">
        <v>449</v>
      </c>
      <c r="C1201" s="46" t="s">
        <v>450</v>
      </c>
      <c r="D1201" s="47">
        <v>0</v>
      </c>
      <c r="E1201" s="47">
        <v>50302045.229999997</v>
      </c>
      <c r="F1201" s="47">
        <v>1756393.98</v>
      </c>
      <c r="G1201" s="47">
        <v>186639626.97</v>
      </c>
      <c r="H1201" s="47">
        <v>0</v>
      </c>
      <c r="I1201" s="47">
        <v>235185278.22</v>
      </c>
      <c r="J1201" s="55">
        <f t="shared" si="54"/>
        <v>-184883232.99000001</v>
      </c>
      <c r="K1201" s="52">
        <f t="shared" si="55"/>
        <v>-235185278.22</v>
      </c>
      <c r="L1201" s="50" t="s">
        <v>56</v>
      </c>
      <c r="M1201" s="48" t="str">
        <f t="shared" si="56"/>
        <v>TLFInterest</v>
      </c>
    </row>
    <row r="1202" spans="1:13">
      <c r="A1202" s="45" t="s">
        <v>231</v>
      </c>
      <c r="B1202" s="46" t="s">
        <v>489</v>
      </c>
      <c r="C1202" s="46" t="s">
        <v>490</v>
      </c>
      <c r="D1202" s="47">
        <v>0</v>
      </c>
      <c r="E1202" s="47">
        <v>0</v>
      </c>
      <c r="F1202" s="47">
        <v>115783.2</v>
      </c>
      <c r="G1202" s="47">
        <v>352495.54</v>
      </c>
      <c r="H1202" s="47">
        <v>0</v>
      </c>
      <c r="I1202" s="47">
        <v>236712.34</v>
      </c>
      <c r="J1202" s="55">
        <f t="shared" si="54"/>
        <v>-236712.33999999997</v>
      </c>
      <c r="K1202" s="52">
        <f t="shared" si="55"/>
        <v>-236712.34</v>
      </c>
      <c r="L1202" s="50" t="s">
        <v>56</v>
      </c>
      <c r="M1202" s="48" t="str">
        <f t="shared" si="56"/>
        <v>TLFInterest</v>
      </c>
    </row>
    <row r="1203" spans="1:13">
      <c r="A1203" s="45" t="s">
        <v>231</v>
      </c>
      <c r="B1203" s="46" t="s">
        <v>425</v>
      </c>
      <c r="C1203" s="46" t="s">
        <v>426</v>
      </c>
      <c r="D1203" s="47">
        <v>1287054.67</v>
      </c>
      <c r="E1203" s="47">
        <v>0</v>
      </c>
      <c r="F1203" s="47">
        <v>32.42</v>
      </c>
      <c r="G1203" s="47">
        <v>32.42</v>
      </c>
      <c r="H1203" s="47">
        <v>1287054.67</v>
      </c>
      <c r="I1203" s="47">
        <v>0</v>
      </c>
      <c r="J1203" s="55">
        <f t="shared" si="54"/>
        <v>0</v>
      </c>
      <c r="K1203" s="52">
        <f t="shared" si="55"/>
        <v>1287054.67</v>
      </c>
      <c r="L1203" s="50" t="s">
        <v>59</v>
      </c>
      <c r="M1203" s="48" t="str">
        <f t="shared" si="56"/>
        <v>TLFOther income  @</v>
      </c>
    </row>
    <row r="1204" spans="1:13">
      <c r="A1204" s="45" t="s">
        <v>231</v>
      </c>
      <c r="B1204" s="46" t="s">
        <v>508</v>
      </c>
      <c r="C1204" s="46" t="s">
        <v>509</v>
      </c>
      <c r="D1204" s="47">
        <v>598383.02</v>
      </c>
      <c r="E1204" s="47">
        <v>0</v>
      </c>
      <c r="F1204" s="47">
        <v>65982.34</v>
      </c>
      <c r="G1204" s="47">
        <v>0</v>
      </c>
      <c r="H1204" s="47">
        <v>664365.36</v>
      </c>
      <c r="I1204" s="47">
        <v>0</v>
      </c>
      <c r="J1204" s="55">
        <f t="shared" si="54"/>
        <v>65982.34</v>
      </c>
      <c r="K1204" s="52">
        <f t="shared" si="55"/>
        <v>664365.36</v>
      </c>
      <c r="L1204" s="48" t="s">
        <v>59</v>
      </c>
      <c r="M1204" s="48" t="str">
        <f t="shared" si="56"/>
        <v>TLFOther income  @</v>
      </c>
    </row>
    <row r="1205" spans="1:13">
      <c r="A1205" s="45" t="s">
        <v>231</v>
      </c>
      <c r="B1205" s="46" t="s">
        <v>510</v>
      </c>
      <c r="C1205" s="46" t="s">
        <v>511</v>
      </c>
      <c r="D1205" s="47">
        <v>1938.88</v>
      </c>
      <c r="E1205" s="47">
        <v>0</v>
      </c>
      <c r="F1205" s="47">
        <v>2097024.09</v>
      </c>
      <c r="G1205" s="47">
        <v>0</v>
      </c>
      <c r="H1205" s="47">
        <v>2098962.9700000002</v>
      </c>
      <c r="I1205" s="47">
        <v>0</v>
      </c>
      <c r="J1205" s="55">
        <f t="shared" si="54"/>
        <v>2097024.09</v>
      </c>
      <c r="K1205" s="52">
        <f t="shared" si="55"/>
        <v>2098962.9700000002</v>
      </c>
      <c r="L1205" s="50" t="s">
        <v>57</v>
      </c>
      <c r="M1205" s="48" t="str">
        <f t="shared" si="56"/>
        <v>TLFProfit/(Loss) on sale /redemption of investments (other than inter scheme transfer/sale)</v>
      </c>
    </row>
    <row r="1206" spans="1:13">
      <c r="A1206" s="45" t="s">
        <v>231</v>
      </c>
      <c r="B1206" s="46" t="s">
        <v>491</v>
      </c>
      <c r="C1206" s="46" t="s">
        <v>492</v>
      </c>
      <c r="D1206" s="47">
        <v>262156.42</v>
      </c>
      <c r="E1206" s="47">
        <v>0</v>
      </c>
      <c r="F1206" s="47">
        <v>71127.56</v>
      </c>
      <c r="G1206" s="47">
        <v>0</v>
      </c>
      <c r="H1206" s="47">
        <v>333283.98</v>
      </c>
      <c r="I1206" s="47">
        <v>0</v>
      </c>
      <c r="J1206" s="55">
        <f t="shared" si="54"/>
        <v>71127.56</v>
      </c>
      <c r="K1206" s="52">
        <f t="shared" si="55"/>
        <v>333283.98</v>
      </c>
      <c r="L1206" s="50" t="s">
        <v>57</v>
      </c>
      <c r="M1206" s="48" t="str">
        <f t="shared" si="56"/>
        <v>TLFProfit/(Loss) on sale /redemption of investments (other than inter scheme transfer/sale)</v>
      </c>
    </row>
    <row r="1207" spans="1:13">
      <c r="A1207" s="45" t="s">
        <v>231</v>
      </c>
      <c r="B1207" s="46" t="s">
        <v>573</v>
      </c>
      <c r="C1207" s="46" t="s">
        <v>574</v>
      </c>
      <c r="D1207" s="47">
        <v>170500</v>
      </c>
      <c r="E1207" s="47">
        <v>0</v>
      </c>
      <c r="F1207" s="47">
        <v>25000</v>
      </c>
      <c r="G1207" s="47">
        <v>0</v>
      </c>
      <c r="H1207" s="47">
        <v>195500</v>
      </c>
      <c r="I1207" s="47">
        <v>0</v>
      </c>
      <c r="J1207" s="55">
        <f t="shared" si="54"/>
        <v>25000</v>
      </c>
      <c r="K1207" s="52">
        <f t="shared" si="55"/>
        <v>195500</v>
      </c>
      <c r="L1207" s="50" t="s">
        <v>57</v>
      </c>
      <c r="M1207" s="48" t="str">
        <f t="shared" si="56"/>
        <v>TLFProfit/(Loss) on sale /redemption of investments (other than inter scheme transfer/sale)</v>
      </c>
    </row>
    <row r="1208" spans="1:13">
      <c r="A1208" s="45" t="s">
        <v>231</v>
      </c>
      <c r="B1208" s="46" t="s">
        <v>726</v>
      </c>
      <c r="C1208" s="46" t="s">
        <v>727</v>
      </c>
      <c r="D1208" s="47">
        <v>0</v>
      </c>
      <c r="E1208" s="47">
        <v>0</v>
      </c>
      <c r="F1208" s="47">
        <v>1430000</v>
      </c>
      <c r="G1208" s="47">
        <v>0</v>
      </c>
      <c r="H1208" s="47">
        <v>1430000</v>
      </c>
      <c r="I1208" s="47">
        <v>0</v>
      </c>
      <c r="J1208" s="55">
        <f t="shared" si="54"/>
        <v>1430000</v>
      </c>
      <c r="K1208" s="52">
        <f t="shared" si="55"/>
        <v>1430000</v>
      </c>
      <c r="L1208" s="50" t="s">
        <v>57</v>
      </c>
      <c r="M1208" s="48" t="str">
        <f t="shared" si="56"/>
        <v>TLFProfit/(Loss) on sale /redemption of investments (other than inter scheme transfer/sale)</v>
      </c>
    </row>
    <row r="1209" spans="1:13">
      <c r="A1209" s="45" t="s">
        <v>231</v>
      </c>
      <c r="B1209" s="46" t="s">
        <v>374</v>
      </c>
      <c r="C1209" s="46" t="s">
        <v>375</v>
      </c>
      <c r="D1209" s="47">
        <v>10300.700000000001</v>
      </c>
      <c r="E1209" s="47">
        <v>0</v>
      </c>
      <c r="F1209" s="47">
        <v>210585.39</v>
      </c>
      <c r="G1209" s="47">
        <v>0</v>
      </c>
      <c r="H1209" s="47">
        <v>220886.09</v>
      </c>
      <c r="I1209" s="47">
        <v>0</v>
      </c>
      <c r="J1209" s="55">
        <f t="shared" si="54"/>
        <v>210585.39</v>
      </c>
      <c r="K1209" s="52">
        <f t="shared" si="55"/>
        <v>220886.09</v>
      </c>
      <c r="L1209" s="50" t="s">
        <v>58</v>
      </c>
      <c r="M1209" s="48" t="str">
        <f t="shared" si="56"/>
        <v>TLFProfit/(Loss) on inter scheme transfer/sale of investments</v>
      </c>
    </row>
    <row r="1210" spans="1:13">
      <c r="A1210" s="45" t="s">
        <v>231</v>
      </c>
      <c r="B1210" s="46" t="s">
        <v>463</v>
      </c>
      <c r="C1210" s="46" t="s">
        <v>464</v>
      </c>
      <c r="D1210" s="47">
        <v>26.44</v>
      </c>
      <c r="E1210" s="47">
        <v>0</v>
      </c>
      <c r="F1210" s="47">
        <v>54789.65</v>
      </c>
      <c r="G1210" s="47">
        <v>0</v>
      </c>
      <c r="H1210" s="47">
        <v>54816.09</v>
      </c>
      <c r="I1210" s="47">
        <v>0</v>
      </c>
      <c r="J1210" s="55">
        <f t="shared" si="54"/>
        <v>54789.65</v>
      </c>
      <c r="K1210" s="52">
        <f t="shared" si="55"/>
        <v>54816.09</v>
      </c>
      <c r="L1210" s="50" t="s">
        <v>58</v>
      </c>
      <c r="M1210" s="48" t="str">
        <f t="shared" si="56"/>
        <v>TLFProfit/(Loss) on inter scheme transfer/sale of investments</v>
      </c>
    </row>
    <row r="1211" spans="1:13">
      <c r="A1211" s="45" t="s">
        <v>231</v>
      </c>
      <c r="B1211" s="46" t="s">
        <v>198</v>
      </c>
      <c r="C1211" s="46" t="s">
        <v>378</v>
      </c>
      <c r="D1211" s="47">
        <v>0</v>
      </c>
      <c r="E1211" s="47">
        <v>0</v>
      </c>
      <c r="F1211" s="47">
        <v>4964931.43</v>
      </c>
      <c r="G1211" s="47">
        <v>0</v>
      </c>
      <c r="H1211" s="47">
        <v>4964931.43</v>
      </c>
      <c r="I1211" s="47">
        <v>0</v>
      </c>
      <c r="J1211" s="55">
        <f t="shared" si="54"/>
        <v>4964931.43</v>
      </c>
      <c r="K1211" s="52">
        <f t="shared" si="55"/>
        <v>4964931.43</v>
      </c>
      <c r="L1211" s="50" t="s">
        <v>61</v>
      </c>
      <c r="M1211" s="48" t="str">
        <f t="shared" si="56"/>
        <v>TLFManagement Fees</v>
      </c>
    </row>
    <row r="1212" spans="1:13">
      <c r="A1212" s="45" t="s">
        <v>231</v>
      </c>
      <c r="B1212" s="46" t="s">
        <v>575</v>
      </c>
      <c r="C1212" s="46" t="s">
        <v>576</v>
      </c>
      <c r="D1212" s="47">
        <v>499079.14</v>
      </c>
      <c r="E1212" s="47">
        <v>0</v>
      </c>
      <c r="F1212" s="47">
        <v>0</v>
      </c>
      <c r="G1212" s="47">
        <v>0</v>
      </c>
      <c r="H1212" s="47">
        <v>499079.14</v>
      </c>
      <c r="I1212" s="47">
        <v>0</v>
      </c>
      <c r="J1212" s="55">
        <f t="shared" si="54"/>
        <v>0</v>
      </c>
      <c r="K1212" s="52">
        <f t="shared" si="55"/>
        <v>499079.14</v>
      </c>
      <c r="L1212" s="50" t="s">
        <v>61</v>
      </c>
      <c r="M1212" s="48" t="str">
        <f t="shared" si="56"/>
        <v>TLFManagement Fees</v>
      </c>
    </row>
    <row r="1213" spans="1:13">
      <c r="A1213" s="45" t="s">
        <v>231</v>
      </c>
      <c r="B1213" s="46" t="s">
        <v>203</v>
      </c>
      <c r="C1213" s="46" t="s">
        <v>379</v>
      </c>
      <c r="D1213" s="47">
        <v>0</v>
      </c>
      <c r="E1213" s="47">
        <v>0</v>
      </c>
      <c r="F1213" s="47">
        <v>129748.43</v>
      </c>
      <c r="G1213" s="47">
        <v>13157114.57</v>
      </c>
      <c r="H1213" s="47">
        <v>0</v>
      </c>
      <c r="I1213" s="47">
        <v>13027366.140000001</v>
      </c>
      <c r="J1213" s="55">
        <f t="shared" si="54"/>
        <v>-13027366.140000001</v>
      </c>
      <c r="K1213" s="52">
        <f t="shared" si="55"/>
        <v>-13027366.140000001</v>
      </c>
      <c r="L1213" s="50" t="s">
        <v>63</v>
      </c>
      <c r="M1213" s="48" t="str">
        <f t="shared" si="56"/>
        <v>TLFTotal Recurring Expenses (including 6.1 and 6.2)</v>
      </c>
    </row>
    <row r="1214" spans="1:13">
      <c r="A1214" s="45" t="s">
        <v>231</v>
      </c>
      <c r="B1214" s="46" t="s">
        <v>577</v>
      </c>
      <c r="C1214" s="46" t="s">
        <v>578</v>
      </c>
      <c r="D1214" s="47">
        <v>11556.09</v>
      </c>
      <c r="E1214" s="47">
        <v>0</v>
      </c>
      <c r="F1214" s="47">
        <v>23708.76</v>
      </c>
      <c r="G1214" s="47">
        <v>302.63</v>
      </c>
      <c r="H1214" s="47">
        <v>34962.22</v>
      </c>
      <c r="I1214" s="47">
        <v>0</v>
      </c>
      <c r="J1214" s="55">
        <f t="shared" si="54"/>
        <v>23406.129999999997</v>
      </c>
      <c r="K1214" s="52">
        <f t="shared" si="55"/>
        <v>34962.22</v>
      </c>
      <c r="L1214" s="50" t="s">
        <v>63</v>
      </c>
      <c r="M1214" s="48" t="str">
        <f t="shared" si="56"/>
        <v>TLFTotal Recurring Expenses (including 6.1 and 6.2)</v>
      </c>
    </row>
    <row r="1215" spans="1:13">
      <c r="A1215" s="45" t="s">
        <v>231</v>
      </c>
      <c r="B1215" s="46" t="s">
        <v>495</v>
      </c>
      <c r="C1215" s="46" t="s">
        <v>496</v>
      </c>
      <c r="D1215" s="47">
        <v>9665.36</v>
      </c>
      <c r="E1215" s="47">
        <v>0</v>
      </c>
      <c r="F1215" s="47">
        <v>29739.8</v>
      </c>
      <c r="G1215" s="47">
        <v>384.21</v>
      </c>
      <c r="H1215" s="47">
        <v>39020.949999999997</v>
      </c>
      <c r="I1215" s="47">
        <v>0</v>
      </c>
      <c r="J1215" s="55">
        <f t="shared" si="54"/>
        <v>29355.59</v>
      </c>
      <c r="K1215" s="52">
        <f t="shared" si="55"/>
        <v>39020.949999999997</v>
      </c>
      <c r="L1215" s="50" t="s">
        <v>63</v>
      </c>
      <c r="M1215" s="48" t="str">
        <f t="shared" si="56"/>
        <v>TLFTotal Recurring Expenses (including 6.1 and 6.2)</v>
      </c>
    </row>
    <row r="1216" spans="1:13">
      <c r="A1216" s="45" t="s">
        <v>231</v>
      </c>
      <c r="B1216" s="46" t="s">
        <v>455</v>
      </c>
      <c r="C1216" s="46" t="s">
        <v>456</v>
      </c>
      <c r="D1216" s="47">
        <v>5466.5</v>
      </c>
      <c r="E1216" s="47">
        <v>0</v>
      </c>
      <c r="F1216" s="47">
        <v>4432.0200000000004</v>
      </c>
      <c r="G1216" s="47">
        <v>34.130000000000003</v>
      </c>
      <c r="H1216" s="47">
        <v>9864.39</v>
      </c>
      <c r="I1216" s="47">
        <v>0</v>
      </c>
      <c r="J1216" s="55">
        <f t="shared" si="54"/>
        <v>4397.8900000000003</v>
      </c>
      <c r="K1216" s="52">
        <f t="shared" si="55"/>
        <v>9864.39</v>
      </c>
      <c r="L1216" s="50" t="s">
        <v>63</v>
      </c>
      <c r="M1216" s="48" t="str">
        <f t="shared" si="56"/>
        <v>TLFTotal Recurring Expenses (including 6.1 and 6.2)</v>
      </c>
    </row>
    <row r="1217" spans="1:13">
      <c r="A1217" s="45" t="s">
        <v>231</v>
      </c>
      <c r="B1217" s="46" t="s">
        <v>457</v>
      </c>
      <c r="C1217" s="46" t="s">
        <v>458</v>
      </c>
      <c r="D1217" s="47">
        <v>32896.620000000003</v>
      </c>
      <c r="E1217" s="47">
        <v>0</v>
      </c>
      <c r="F1217" s="47">
        <v>55046.6</v>
      </c>
      <c r="G1217" s="47">
        <v>823.14</v>
      </c>
      <c r="H1217" s="47">
        <v>87120.08</v>
      </c>
      <c r="I1217" s="47">
        <v>0</v>
      </c>
      <c r="J1217" s="55">
        <f t="shared" si="54"/>
        <v>54223.46</v>
      </c>
      <c r="K1217" s="52">
        <f t="shared" si="55"/>
        <v>87120.08</v>
      </c>
      <c r="L1217" s="50" t="s">
        <v>63</v>
      </c>
      <c r="M1217" s="48" t="str">
        <f t="shared" si="56"/>
        <v>TLFTotal Recurring Expenses (including 6.1 and 6.2)</v>
      </c>
    </row>
    <row r="1218" spans="1:13">
      <c r="A1218" s="45" t="s">
        <v>231</v>
      </c>
      <c r="B1218" s="46" t="s">
        <v>579</v>
      </c>
      <c r="C1218" s="46" t="s">
        <v>580</v>
      </c>
      <c r="D1218" s="47">
        <v>620764.75</v>
      </c>
      <c r="E1218" s="47">
        <v>0</v>
      </c>
      <c r="F1218" s="47">
        <v>1902629.54</v>
      </c>
      <c r="G1218" s="47">
        <v>23432.240000000002</v>
      </c>
      <c r="H1218" s="47">
        <v>2499962.0499999998</v>
      </c>
      <c r="I1218" s="47">
        <v>0</v>
      </c>
      <c r="J1218" s="55">
        <f t="shared" si="54"/>
        <v>1879197.3</v>
      </c>
      <c r="K1218" s="52">
        <f t="shared" si="55"/>
        <v>2499962.0499999998</v>
      </c>
      <c r="L1218" s="50" t="s">
        <v>63</v>
      </c>
      <c r="M1218" s="48" t="str">
        <f t="shared" si="56"/>
        <v>TLFTotal Recurring Expenses (including 6.1 and 6.2)</v>
      </c>
    </row>
    <row r="1219" spans="1:13">
      <c r="A1219" s="45" t="s">
        <v>231</v>
      </c>
      <c r="B1219" s="46" t="s">
        <v>581</v>
      </c>
      <c r="C1219" s="46" t="s">
        <v>582</v>
      </c>
      <c r="D1219" s="47">
        <v>1255729.46</v>
      </c>
      <c r="E1219" s="47">
        <v>0</v>
      </c>
      <c r="F1219" s="47">
        <v>9800262.7200000007</v>
      </c>
      <c r="G1219" s="47">
        <v>186049.7</v>
      </c>
      <c r="H1219" s="47">
        <v>10869942.48</v>
      </c>
      <c r="I1219" s="47">
        <v>0</v>
      </c>
      <c r="J1219" s="55">
        <f t="shared" ref="J1219:J1282" si="57">+F1219-G1219</f>
        <v>9614213.0200000014</v>
      </c>
      <c r="K1219" s="52">
        <f t="shared" ref="K1219:K1282" si="58">H1219-I1219</f>
        <v>10869942.48</v>
      </c>
      <c r="L1219" s="50" t="s">
        <v>63</v>
      </c>
      <c r="M1219" s="48" t="str">
        <f t="shared" ref="M1219:M1282" si="59">A1219&amp;L1219</f>
        <v>TLFTotal Recurring Expenses (including 6.1 and 6.2)</v>
      </c>
    </row>
    <row r="1220" spans="1:13">
      <c r="A1220" s="45" t="s">
        <v>231</v>
      </c>
      <c r="B1220" s="46" t="s">
        <v>583</v>
      </c>
      <c r="C1220" s="46" t="s">
        <v>584</v>
      </c>
      <c r="D1220" s="47">
        <v>10596.16</v>
      </c>
      <c r="E1220" s="47">
        <v>0</v>
      </c>
      <c r="F1220" s="47">
        <v>148704.22</v>
      </c>
      <c r="G1220" s="47">
        <v>4175.26</v>
      </c>
      <c r="H1220" s="47">
        <v>155125.12</v>
      </c>
      <c r="I1220" s="47">
        <v>0</v>
      </c>
      <c r="J1220" s="55">
        <f t="shared" si="57"/>
        <v>144528.95999999999</v>
      </c>
      <c r="K1220" s="52">
        <f t="shared" si="58"/>
        <v>155125.12</v>
      </c>
      <c r="L1220" s="50" t="s">
        <v>63</v>
      </c>
      <c r="M1220" s="48" t="str">
        <f t="shared" si="59"/>
        <v>TLFTotal Recurring Expenses (including 6.1 and 6.2)</v>
      </c>
    </row>
    <row r="1221" spans="1:13">
      <c r="A1221" s="45" t="s">
        <v>231</v>
      </c>
      <c r="B1221" s="46" t="s">
        <v>380</v>
      </c>
      <c r="C1221" s="46" t="s">
        <v>381</v>
      </c>
      <c r="D1221" s="47">
        <v>51406</v>
      </c>
      <c r="E1221" s="47">
        <v>0</v>
      </c>
      <c r="F1221" s="47">
        <v>511387</v>
      </c>
      <c r="G1221" s="47">
        <v>0</v>
      </c>
      <c r="H1221" s="47">
        <v>562793</v>
      </c>
      <c r="I1221" s="47">
        <v>0</v>
      </c>
      <c r="J1221" s="55">
        <f t="shared" si="57"/>
        <v>511387</v>
      </c>
      <c r="K1221" s="52">
        <f t="shared" si="58"/>
        <v>562793</v>
      </c>
      <c r="L1221" s="50" t="s">
        <v>63</v>
      </c>
      <c r="M1221" s="48" t="str">
        <f t="shared" si="59"/>
        <v>TLFTotal Recurring Expenses (including 6.1 and 6.2)</v>
      </c>
    </row>
    <row r="1222" spans="1:13">
      <c r="A1222" s="45" t="s">
        <v>231</v>
      </c>
      <c r="B1222" s="46" t="s">
        <v>465</v>
      </c>
      <c r="C1222" s="46" t="s">
        <v>466</v>
      </c>
      <c r="D1222" s="47">
        <v>0</v>
      </c>
      <c r="E1222" s="47">
        <v>1083010.71</v>
      </c>
      <c r="F1222" s="47">
        <v>3725607.3</v>
      </c>
      <c r="G1222" s="47">
        <v>2642596.59</v>
      </c>
      <c r="H1222" s="47">
        <v>0</v>
      </c>
      <c r="I1222" s="47">
        <v>0</v>
      </c>
      <c r="J1222" s="55">
        <f t="shared" si="57"/>
        <v>1083010.71</v>
      </c>
      <c r="K1222" s="52">
        <f t="shared" si="58"/>
        <v>0</v>
      </c>
      <c r="L1222" s="50" t="s">
        <v>63</v>
      </c>
      <c r="M1222" s="48" t="str">
        <f t="shared" si="59"/>
        <v>TLFTotal Recurring Expenses (including 6.1 and 6.2)</v>
      </c>
    </row>
    <row r="1223" spans="1:13">
      <c r="A1223" s="45" t="s">
        <v>231</v>
      </c>
      <c r="B1223" s="46" t="s">
        <v>427</v>
      </c>
      <c r="C1223" s="46" t="s">
        <v>428</v>
      </c>
      <c r="D1223" s="47">
        <v>113827.09</v>
      </c>
      <c r="E1223" s="47">
        <v>0</v>
      </c>
      <c r="F1223" s="47">
        <v>2159185.23</v>
      </c>
      <c r="G1223" s="47">
        <v>0</v>
      </c>
      <c r="H1223" s="47">
        <v>2273012.3199999998</v>
      </c>
      <c r="I1223" s="47">
        <v>0</v>
      </c>
      <c r="J1223" s="55">
        <f t="shared" si="57"/>
        <v>2159185.23</v>
      </c>
      <c r="K1223" s="52">
        <f t="shared" si="58"/>
        <v>2273012.3199999998</v>
      </c>
      <c r="L1223" s="50" t="s">
        <v>63</v>
      </c>
      <c r="M1223" s="48" t="str">
        <f t="shared" si="59"/>
        <v>TLFTotal Recurring Expenses (including 6.1 and 6.2)</v>
      </c>
    </row>
    <row r="1224" spans="1:13">
      <c r="A1224" s="45" t="s">
        <v>231</v>
      </c>
      <c r="B1224" s="46" t="s">
        <v>382</v>
      </c>
      <c r="C1224" s="46" t="s">
        <v>383</v>
      </c>
      <c r="D1224" s="47">
        <v>199870.76</v>
      </c>
      <c r="E1224" s="47">
        <v>0</v>
      </c>
      <c r="F1224" s="47">
        <v>1948412.95</v>
      </c>
      <c r="G1224" s="47">
        <v>0</v>
      </c>
      <c r="H1224" s="47">
        <v>2148283.71</v>
      </c>
      <c r="I1224" s="47">
        <v>0</v>
      </c>
      <c r="J1224" s="55">
        <f t="shared" si="57"/>
        <v>1948412.95</v>
      </c>
      <c r="K1224" s="52">
        <f t="shared" si="58"/>
        <v>2148283.71</v>
      </c>
      <c r="L1224" s="50" t="s">
        <v>63</v>
      </c>
      <c r="M1224" s="48" t="str">
        <f t="shared" si="59"/>
        <v>TLFTotal Recurring Expenses (including 6.1 and 6.2)</v>
      </c>
    </row>
    <row r="1225" spans="1:13">
      <c r="A1225" s="45" t="s">
        <v>231</v>
      </c>
      <c r="B1225" s="46" t="s">
        <v>692</v>
      </c>
      <c r="C1225" s="46" t="s">
        <v>693</v>
      </c>
      <c r="D1225" s="47">
        <v>0</v>
      </c>
      <c r="E1225" s="47">
        <v>0</v>
      </c>
      <c r="F1225" s="47">
        <v>14913.36</v>
      </c>
      <c r="G1225" s="47">
        <v>14913.36</v>
      </c>
      <c r="H1225" s="47">
        <v>0</v>
      </c>
      <c r="I1225" s="47">
        <v>0</v>
      </c>
      <c r="J1225" s="55">
        <f t="shared" si="57"/>
        <v>0</v>
      </c>
      <c r="K1225" s="52">
        <f t="shared" si="58"/>
        <v>0</v>
      </c>
      <c r="L1225" s="50" t="s">
        <v>63</v>
      </c>
      <c r="M1225" s="48" t="str">
        <f t="shared" si="59"/>
        <v>TLFTotal Recurring Expenses (including 6.1 and 6.2)</v>
      </c>
    </row>
    <row r="1226" spans="1:13">
      <c r="A1226" s="45" t="s">
        <v>231</v>
      </c>
      <c r="B1226" s="46" t="s">
        <v>384</v>
      </c>
      <c r="C1226" s="46" t="s">
        <v>385</v>
      </c>
      <c r="D1226" s="47">
        <v>2774.1</v>
      </c>
      <c r="E1226" s="47">
        <v>0</v>
      </c>
      <c r="F1226" s="47">
        <v>4779.99</v>
      </c>
      <c r="G1226" s="47">
        <v>110.06</v>
      </c>
      <c r="H1226" s="47">
        <v>7444.03</v>
      </c>
      <c r="I1226" s="47">
        <v>0</v>
      </c>
      <c r="J1226" s="55">
        <f t="shared" si="57"/>
        <v>4669.9299999999994</v>
      </c>
      <c r="K1226" s="52">
        <f t="shared" si="58"/>
        <v>7444.03</v>
      </c>
      <c r="L1226" s="50" t="s">
        <v>63</v>
      </c>
      <c r="M1226" s="48" t="str">
        <f t="shared" si="59"/>
        <v>TLFTotal Recurring Expenses (including 6.1 and 6.2)</v>
      </c>
    </row>
    <row r="1227" spans="1:13">
      <c r="A1227" s="45" t="s">
        <v>231</v>
      </c>
      <c r="B1227" s="46" t="s">
        <v>386</v>
      </c>
      <c r="C1227" s="46" t="s">
        <v>387</v>
      </c>
      <c r="D1227" s="47">
        <v>157442.35</v>
      </c>
      <c r="E1227" s="47">
        <v>0</v>
      </c>
      <c r="F1227" s="47">
        <v>463397.59</v>
      </c>
      <c r="G1227" s="47">
        <v>0</v>
      </c>
      <c r="H1227" s="47">
        <v>620839.93999999994</v>
      </c>
      <c r="I1227" s="47">
        <v>0</v>
      </c>
      <c r="J1227" s="55">
        <f t="shared" si="57"/>
        <v>463397.59</v>
      </c>
      <c r="K1227" s="52">
        <f t="shared" si="58"/>
        <v>620839.93999999994</v>
      </c>
      <c r="L1227" s="50" t="s">
        <v>63</v>
      </c>
      <c r="M1227" s="48" t="str">
        <f t="shared" si="59"/>
        <v>TLFTotal Recurring Expenses (including 6.1 and 6.2)</v>
      </c>
    </row>
    <row r="1228" spans="1:13">
      <c r="A1228" s="45" t="s">
        <v>231</v>
      </c>
      <c r="B1228" s="46" t="s">
        <v>388</v>
      </c>
      <c r="C1228" s="46" t="s">
        <v>389</v>
      </c>
      <c r="D1228" s="47">
        <v>1004.38</v>
      </c>
      <c r="E1228" s="47">
        <v>0</v>
      </c>
      <c r="F1228" s="47">
        <v>1139.9100000000001</v>
      </c>
      <c r="G1228" s="47">
        <v>0</v>
      </c>
      <c r="H1228" s="47">
        <v>2144.29</v>
      </c>
      <c r="I1228" s="47">
        <v>0</v>
      </c>
      <c r="J1228" s="55">
        <f t="shared" si="57"/>
        <v>1139.9100000000001</v>
      </c>
      <c r="K1228" s="52">
        <f t="shared" si="58"/>
        <v>2144.29</v>
      </c>
      <c r="L1228" s="50" t="s">
        <v>63</v>
      </c>
      <c r="M1228" s="48" t="str">
        <f t="shared" si="59"/>
        <v>TLFTotal Recurring Expenses (including 6.1 and 6.2)</v>
      </c>
    </row>
    <row r="1229" spans="1:13">
      <c r="A1229" s="45" t="s">
        <v>231</v>
      </c>
      <c r="B1229" s="46" t="s">
        <v>390</v>
      </c>
      <c r="C1229" s="46" t="s">
        <v>391</v>
      </c>
      <c r="D1229" s="47">
        <v>4294.75</v>
      </c>
      <c r="E1229" s="47">
        <v>0</v>
      </c>
      <c r="F1229" s="47">
        <v>4432.16</v>
      </c>
      <c r="G1229" s="47">
        <v>0</v>
      </c>
      <c r="H1229" s="47">
        <v>8726.91</v>
      </c>
      <c r="I1229" s="47">
        <v>0</v>
      </c>
      <c r="J1229" s="55">
        <f t="shared" si="57"/>
        <v>4432.16</v>
      </c>
      <c r="K1229" s="52">
        <f t="shared" si="58"/>
        <v>8726.91</v>
      </c>
      <c r="L1229" s="50" t="s">
        <v>63</v>
      </c>
      <c r="M1229" s="48" t="str">
        <f t="shared" si="59"/>
        <v>TLFTotal Recurring Expenses (including 6.1 and 6.2)</v>
      </c>
    </row>
    <row r="1230" spans="1:13">
      <c r="A1230" s="45" t="s">
        <v>231</v>
      </c>
      <c r="B1230" s="46" t="s">
        <v>392</v>
      </c>
      <c r="C1230" s="46" t="s">
        <v>393</v>
      </c>
      <c r="D1230" s="47">
        <v>300.17</v>
      </c>
      <c r="E1230" s="47">
        <v>0</v>
      </c>
      <c r="F1230" s="47">
        <v>5267.71</v>
      </c>
      <c r="G1230" s="47">
        <v>0</v>
      </c>
      <c r="H1230" s="47">
        <v>5567.88</v>
      </c>
      <c r="I1230" s="47">
        <v>0</v>
      </c>
      <c r="J1230" s="55">
        <f t="shared" si="57"/>
        <v>5267.71</v>
      </c>
      <c r="K1230" s="52">
        <f t="shared" si="58"/>
        <v>5567.88</v>
      </c>
      <c r="L1230" s="50" t="s">
        <v>63</v>
      </c>
      <c r="M1230" s="48" t="str">
        <f t="shared" si="59"/>
        <v>TLFTotal Recurring Expenses (including 6.1 and 6.2)</v>
      </c>
    </row>
    <row r="1231" spans="1:13">
      <c r="A1231" s="45" t="s">
        <v>231</v>
      </c>
      <c r="B1231" s="46" t="s">
        <v>394</v>
      </c>
      <c r="C1231" s="46" t="s">
        <v>395</v>
      </c>
      <c r="D1231" s="47">
        <v>221955.61</v>
      </c>
      <c r="E1231" s="47">
        <v>0</v>
      </c>
      <c r="F1231" s="47">
        <v>531478.04</v>
      </c>
      <c r="G1231" s="47">
        <v>0</v>
      </c>
      <c r="H1231" s="47">
        <v>753433.65</v>
      </c>
      <c r="I1231" s="47">
        <v>0</v>
      </c>
      <c r="J1231" s="55">
        <f t="shared" si="57"/>
        <v>531478.04</v>
      </c>
      <c r="K1231" s="52">
        <f t="shared" si="58"/>
        <v>753433.65</v>
      </c>
      <c r="L1231" s="50" t="s">
        <v>63</v>
      </c>
      <c r="M1231" s="48" t="str">
        <f t="shared" si="59"/>
        <v>TLFTotal Recurring Expenses (including 6.1 and 6.2)</v>
      </c>
    </row>
    <row r="1232" spans="1:13">
      <c r="A1232" s="45" t="s">
        <v>231</v>
      </c>
      <c r="B1232" s="46" t="s">
        <v>396</v>
      </c>
      <c r="C1232" s="46" t="s">
        <v>397</v>
      </c>
      <c r="D1232" s="47">
        <v>508.06</v>
      </c>
      <c r="E1232" s="47">
        <v>0</v>
      </c>
      <c r="F1232" s="47">
        <v>12046.39</v>
      </c>
      <c r="G1232" s="47">
        <v>0</v>
      </c>
      <c r="H1232" s="47">
        <v>12554.45</v>
      </c>
      <c r="I1232" s="47">
        <v>0</v>
      </c>
      <c r="J1232" s="55">
        <f t="shared" si="57"/>
        <v>12046.39</v>
      </c>
      <c r="K1232" s="52">
        <f t="shared" si="58"/>
        <v>12554.45</v>
      </c>
      <c r="L1232" s="50" t="s">
        <v>63</v>
      </c>
      <c r="M1232" s="48" t="str">
        <f t="shared" si="59"/>
        <v>TLFTotal Recurring Expenses (including 6.1 and 6.2)</v>
      </c>
    </row>
    <row r="1233" spans="1:13">
      <c r="A1233" s="45" t="s">
        <v>231</v>
      </c>
      <c r="B1233" s="46" t="s">
        <v>398</v>
      </c>
      <c r="C1233" s="46" t="s">
        <v>399</v>
      </c>
      <c r="D1233" s="47">
        <v>59381.5</v>
      </c>
      <c r="E1233" s="47">
        <v>0</v>
      </c>
      <c r="F1233" s="47">
        <v>0</v>
      </c>
      <c r="G1233" s="47">
        <v>0</v>
      </c>
      <c r="H1233" s="47">
        <v>59381.5</v>
      </c>
      <c r="I1233" s="47">
        <v>0</v>
      </c>
      <c r="J1233" s="55">
        <f t="shared" si="57"/>
        <v>0</v>
      </c>
      <c r="K1233" s="52">
        <f t="shared" si="58"/>
        <v>59381.5</v>
      </c>
      <c r="L1233" s="50" t="s">
        <v>62</v>
      </c>
      <c r="M1233" s="48" t="str">
        <f t="shared" si="59"/>
        <v>TLFTrustee Fees #</v>
      </c>
    </row>
    <row r="1234" spans="1:13">
      <c r="A1234" s="45" t="s">
        <v>231</v>
      </c>
      <c r="B1234" s="46" t="s">
        <v>400</v>
      </c>
      <c r="C1234" s="46" t="s">
        <v>401</v>
      </c>
      <c r="D1234" s="47">
        <v>6116</v>
      </c>
      <c r="E1234" s="47">
        <v>0</v>
      </c>
      <c r="F1234" s="47">
        <v>0</v>
      </c>
      <c r="G1234" s="47">
        <v>0</v>
      </c>
      <c r="H1234" s="47">
        <v>6116</v>
      </c>
      <c r="I1234" s="47">
        <v>0</v>
      </c>
      <c r="J1234" s="55">
        <f t="shared" si="57"/>
        <v>0</v>
      </c>
      <c r="K1234" s="52">
        <f t="shared" si="58"/>
        <v>6116</v>
      </c>
      <c r="L1234" s="50" t="s">
        <v>63</v>
      </c>
      <c r="M1234" s="48" t="str">
        <f t="shared" si="59"/>
        <v>TLFTotal Recurring Expenses (including 6.1 and 6.2)</v>
      </c>
    </row>
    <row r="1235" spans="1:13">
      <c r="A1235" s="45" t="s">
        <v>231</v>
      </c>
      <c r="B1235" s="46" t="s">
        <v>402</v>
      </c>
      <c r="C1235" s="46" t="s">
        <v>403</v>
      </c>
      <c r="D1235" s="47">
        <v>219.44</v>
      </c>
      <c r="E1235" s="47">
        <v>0</v>
      </c>
      <c r="F1235" s="47">
        <v>0</v>
      </c>
      <c r="G1235" s="47">
        <v>0</v>
      </c>
      <c r="H1235" s="47">
        <v>219.44</v>
      </c>
      <c r="I1235" s="47">
        <v>0</v>
      </c>
      <c r="J1235" s="55">
        <f t="shared" si="57"/>
        <v>0</v>
      </c>
      <c r="K1235" s="52">
        <f t="shared" si="58"/>
        <v>219.44</v>
      </c>
      <c r="L1235" s="50" t="s">
        <v>63</v>
      </c>
      <c r="M1235" s="48" t="str">
        <f t="shared" si="59"/>
        <v>TLFTotal Recurring Expenses (including 6.1 and 6.2)</v>
      </c>
    </row>
    <row r="1236" spans="1:13">
      <c r="A1236" s="45" t="s">
        <v>231</v>
      </c>
      <c r="B1236" s="46" t="s">
        <v>404</v>
      </c>
      <c r="C1236" s="46" t="s">
        <v>405</v>
      </c>
      <c r="D1236" s="47">
        <v>397.42</v>
      </c>
      <c r="E1236" s="47">
        <v>0</v>
      </c>
      <c r="F1236" s="47">
        <v>0</v>
      </c>
      <c r="G1236" s="47">
        <v>0</v>
      </c>
      <c r="H1236" s="47">
        <v>397.42</v>
      </c>
      <c r="I1236" s="47">
        <v>0</v>
      </c>
      <c r="J1236" s="55">
        <f t="shared" si="57"/>
        <v>0</v>
      </c>
      <c r="K1236" s="52">
        <f t="shared" si="58"/>
        <v>397.42</v>
      </c>
      <c r="L1236" s="50" t="s">
        <v>63</v>
      </c>
      <c r="M1236" s="48" t="str">
        <f t="shared" si="59"/>
        <v>TLFTotal Recurring Expenses (including 6.1 and 6.2)</v>
      </c>
    </row>
    <row r="1237" spans="1:13">
      <c r="A1237" s="45" t="s">
        <v>231</v>
      </c>
      <c r="B1237" s="46" t="s">
        <v>406</v>
      </c>
      <c r="C1237" s="46" t="s">
        <v>407</v>
      </c>
      <c r="D1237" s="47">
        <v>260522.31</v>
      </c>
      <c r="E1237" s="47">
        <v>0</v>
      </c>
      <c r="F1237" s="47">
        <v>775073.24</v>
      </c>
      <c r="G1237" s="47">
        <v>36600.11</v>
      </c>
      <c r="H1237" s="47">
        <v>998995.44</v>
      </c>
      <c r="I1237" s="47">
        <v>0</v>
      </c>
      <c r="J1237" s="55">
        <f t="shared" si="57"/>
        <v>738473.13</v>
      </c>
      <c r="K1237" s="52">
        <f t="shared" si="58"/>
        <v>998995.44</v>
      </c>
      <c r="L1237" s="50" t="s">
        <v>63</v>
      </c>
      <c r="M1237" s="48" t="str">
        <f t="shared" si="59"/>
        <v>TLFTotal Recurring Expenses (including 6.1 and 6.2)</v>
      </c>
    </row>
    <row r="1238" spans="1:13">
      <c r="A1238" s="45" t="s">
        <v>231</v>
      </c>
      <c r="B1238" s="46" t="s">
        <v>694</v>
      </c>
      <c r="C1238" s="46" t="s">
        <v>695</v>
      </c>
      <c r="D1238" s="47">
        <v>0</v>
      </c>
      <c r="E1238" s="47">
        <v>0</v>
      </c>
      <c r="F1238" s="47">
        <v>595203.69999999995</v>
      </c>
      <c r="G1238" s="47">
        <v>0</v>
      </c>
      <c r="H1238" s="47">
        <v>595203.69999999995</v>
      </c>
      <c r="I1238" s="47">
        <v>0</v>
      </c>
      <c r="J1238" s="55">
        <f t="shared" si="57"/>
        <v>595203.69999999995</v>
      </c>
      <c r="K1238" s="52">
        <f t="shared" si="58"/>
        <v>595203.69999999995</v>
      </c>
      <c r="L1238" s="50" t="s">
        <v>63</v>
      </c>
      <c r="M1238" s="48" t="str">
        <f t="shared" si="59"/>
        <v>TLFTotal Recurring Expenses (including 6.1 and 6.2)</v>
      </c>
    </row>
    <row r="1239" spans="1:13">
      <c r="A1239" s="45" t="s">
        <v>231</v>
      </c>
      <c r="B1239" s="46" t="s">
        <v>408</v>
      </c>
      <c r="C1239" s="46" t="s">
        <v>409</v>
      </c>
      <c r="D1239" s="47">
        <v>578.88</v>
      </c>
      <c r="E1239" s="47">
        <v>0</v>
      </c>
      <c r="F1239" s="47">
        <v>0</v>
      </c>
      <c r="G1239" s="47">
        <v>0</v>
      </c>
      <c r="H1239" s="47">
        <v>578.88</v>
      </c>
      <c r="I1239" s="47">
        <v>0</v>
      </c>
      <c r="J1239" s="55">
        <f t="shared" si="57"/>
        <v>0</v>
      </c>
      <c r="K1239" s="52">
        <f t="shared" si="58"/>
        <v>578.88</v>
      </c>
      <c r="L1239" s="50" t="s">
        <v>63</v>
      </c>
      <c r="M1239" s="48" t="str">
        <f t="shared" si="59"/>
        <v>TLFTotal Recurring Expenses (including 6.1 and 6.2)</v>
      </c>
    </row>
    <row r="1240" spans="1:13">
      <c r="A1240" s="45" t="s">
        <v>231</v>
      </c>
      <c r="B1240" s="46" t="s">
        <v>410</v>
      </c>
      <c r="C1240" s="46" t="s">
        <v>411</v>
      </c>
      <c r="D1240" s="47">
        <v>2411.89</v>
      </c>
      <c r="E1240" s="47">
        <v>0</v>
      </c>
      <c r="F1240" s="47">
        <v>4330.26</v>
      </c>
      <c r="G1240" s="47">
        <v>0</v>
      </c>
      <c r="H1240" s="47">
        <v>6742.15</v>
      </c>
      <c r="I1240" s="47">
        <v>0</v>
      </c>
      <c r="J1240" s="55">
        <f t="shared" si="57"/>
        <v>4330.26</v>
      </c>
      <c r="K1240" s="52">
        <f t="shared" si="58"/>
        <v>6742.15</v>
      </c>
      <c r="L1240" s="50" t="s">
        <v>63</v>
      </c>
      <c r="M1240" s="48" t="str">
        <f t="shared" si="59"/>
        <v>TLFTotal Recurring Expenses (including 6.1 and 6.2)</v>
      </c>
    </row>
    <row r="1241" spans="1:13">
      <c r="A1241" s="45" t="s">
        <v>264</v>
      </c>
      <c r="B1241" s="46" t="s">
        <v>429</v>
      </c>
      <c r="C1241" s="46" t="s">
        <v>430</v>
      </c>
      <c r="D1241" s="47">
        <v>3380262204.5599999</v>
      </c>
      <c r="E1241" s="47">
        <v>0</v>
      </c>
      <c r="F1241" s="47">
        <v>42314722675.019997</v>
      </c>
      <c r="G1241" s="47">
        <v>44179196272.849998</v>
      </c>
      <c r="H1241" s="47">
        <v>1515788606.73</v>
      </c>
      <c r="I1241" s="47">
        <v>0</v>
      </c>
      <c r="J1241" s="55">
        <f t="shared" si="57"/>
        <v>-1864473597.8300018</v>
      </c>
      <c r="K1241" s="52">
        <f t="shared" si="58"/>
        <v>1515788606.73</v>
      </c>
      <c r="L1241" s="50" t="s">
        <v>18</v>
      </c>
      <c r="M1241" s="48" t="str">
        <f t="shared" si="59"/>
        <v>TLFPLUSTotal Net Assets at the end of the period</v>
      </c>
    </row>
    <row r="1242" spans="1:13">
      <c r="A1242" s="45" t="s">
        <v>264</v>
      </c>
      <c r="B1242" s="46" t="s">
        <v>431</v>
      </c>
      <c r="C1242" s="46" t="s">
        <v>432</v>
      </c>
      <c r="D1242" s="47">
        <v>2134502593.6400001</v>
      </c>
      <c r="E1242" s="47">
        <v>0</v>
      </c>
      <c r="F1242" s="47">
        <v>33348608046.700001</v>
      </c>
      <c r="G1242" s="47">
        <v>35522200963.980003</v>
      </c>
      <c r="H1242" s="47">
        <v>0</v>
      </c>
      <c r="I1242" s="47">
        <v>39090323.640000001</v>
      </c>
      <c r="J1242" s="55">
        <f t="shared" si="57"/>
        <v>-2173592917.2800026</v>
      </c>
      <c r="K1242" s="52">
        <f t="shared" si="58"/>
        <v>-39090323.640000001</v>
      </c>
      <c r="L1242" s="50" t="s">
        <v>18</v>
      </c>
      <c r="M1242" s="48" t="str">
        <f t="shared" si="59"/>
        <v>TLFPLUSTotal Net Assets at the end of the period</v>
      </c>
    </row>
    <row r="1243" spans="1:13">
      <c r="A1243" s="45" t="s">
        <v>264</v>
      </c>
      <c r="B1243" s="46" t="s">
        <v>643</v>
      </c>
      <c r="C1243" s="46" t="s">
        <v>644</v>
      </c>
      <c r="D1243" s="47">
        <v>0</v>
      </c>
      <c r="E1243" s="47">
        <v>0</v>
      </c>
      <c r="F1243" s="47">
        <v>130000000</v>
      </c>
      <c r="G1243" s="47">
        <v>0</v>
      </c>
      <c r="H1243" s="47">
        <v>130000000</v>
      </c>
      <c r="I1243" s="47">
        <v>0</v>
      </c>
      <c r="J1243" s="55">
        <f t="shared" si="57"/>
        <v>130000000</v>
      </c>
      <c r="K1243" s="52">
        <f t="shared" si="58"/>
        <v>130000000</v>
      </c>
      <c r="L1243" s="50" t="s">
        <v>18</v>
      </c>
      <c r="M1243" s="48" t="str">
        <f t="shared" si="59"/>
        <v>TLFPLUSTotal Net Assets at the end of the period</v>
      </c>
    </row>
    <row r="1244" spans="1:13">
      <c r="A1244" s="45" t="s">
        <v>264</v>
      </c>
      <c r="B1244" s="46" t="s">
        <v>467</v>
      </c>
      <c r="C1244" s="46" t="s">
        <v>468</v>
      </c>
      <c r="D1244" s="47">
        <v>1450109600</v>
      </c>
      <c r="E1244" s="47">
        <v>0</v>
      </c>
      <c r="F1244" s="47">
        <v>3842911670</v>
      </c>
      <c r="G1244" s="47">
        <v>4445538670</v>
      </c>
      <c r="H1244" s="47">
        <v>847482600</v>
      </c>
      <c r="I1244" s="47">
        <v>0</v>
      </c>
      <c r="J1244" s="55">
        <f t="shared" si="57"/>
        <v>-602627000</v>
      </c>
      <c r="K1244" s="52">
        <f t="shared" si="58"/>
        <v>847482600</v>
      </c>
      <c r="L1244" s="50" t="s">
        <v>18</v>
      </c>
      <c r="M1244" s="48" t="str">
        <f t="shared" si="59"/>
        <v>TLFPLUSTotal Net Assets at the end of the period</v>
      </c>
    </row>
    <row r="1245" spans="1:13">
      <c r="A1245" s="45" t="s">
        <v>264</v>
      </c>
      <c r="B1245" s="46" t="s">
        <v>728</v>
      </c>
      <c r="C1245" s="46" t="s">
        <v>729</v>
      </c>
      <c r="D1245" s="47">
        <v>0</v>
      </c>
      <c r="E1245" s="47">
        <v>0</v>
      </c>
      <c r="F1245" s="47">
        <v>1012058729.22</v>
      </c>
      <c r="G1245" s="47">
        <v>506029364.5</v>
      </c>
      <c r="H1245" s="47">
        <v>506029364.72000003</v>
      </c>
      <c r="I1245" s="47">
        <v>0</v>
      </c>
      <c r="J1245" s="55">
        <f t="shared" si="57"/>
        <v>506029364.72000003</v>
      </c>
      <c r="K1245" s="52">
        <f t="shared" si="58"/>
        <v>506029364.72000003</v>
      </c>
      <c r="L1245" s="50" t="s">
        <v>18</v>
      </c>
      <c r="M1245" s="48" t="str">
        <f t="shared" si="59"/>
        <v>TLFPLUSTotal Net Assets at the end of the period</v>
      </c>
    </row>
    <row r="1246" spans="1:13">
      <c r="A1246" s="45" t="s">
        <v>264</v>
      </c>
      <c r="B1246" s="46" t="s">
        <v>712</v>
      </c>
      <c r="C1246" s="46" t="s">
        <v>713</v>
      </c>
      <c r="D1246" s="47">
        <v>0</v>
      </c>
      <c r="E1246" s="47">
        <v>0</v>
      </c>
      <c r="F1246" s="47">
        <v>1270000000</v>
      </c>
      <c r="G1246" s="47">
        <v>1270000000</v>
      </c>
      <c r="H1246" s="47">
        <v>0</v>
      </c>
      <c r="I1246" s="47">
        <v>0</v>
      </c>
      <c r="J1246" s="55">
        <f t="shared" si="57"/>
        <v>0</v>
      </c>
      <c r="K1246" s="52">
        <f t="shared" si="58"/>
        <v>0</v>
      </c>
      <c r="L1246" s="50" t="s">
        <v>18</v>
      </c>
      <c r="M1246" s="48" t="str">
        <f t="shared" si="59"/>
        <v>TLFPLUSTotal Net Assets at the end of the period</v>
      </c>
    </row>
    <row r="1247" spans="1:13">
      <c r="A1247" s="45" t="s">
        <v>264</v>
      </c>
      <c r="B1247" s="46" t="s">
        <v>469</v>
      </c>
      <c r="C1247" s="46" t="s">
        <v>470</v>
      </c>
      <c r="D1247" s="47">
        <v>0</v>
      </c>
      <c r="E1247" s="47">
        <v>0</v>
      </c>
      <c r="F1247" s="47">
        <v>3241170000</v>
      </c>
      <c r="G1247" s="47">
        <v>2601170000</v>
      </c>
      <c r="H1247" s="47">
        <v>640000000</v>
      </c>
      <c r="I1247" s="47">
        <v>0</v>
      </c>
      <c r="J1247" s="55">
        <f t="shared" si="57"/>
        <v>640000000</v>
      </c>
      <c r="K1247" s="52">
        <f t="shared" si="58"/>
        <v>640000000</v>
      </c>
      <c r="L1247" s="50" t="s">
        <v>18</v>
      </c>
      <c r="M1247" s="48" t="str">
        <f t="shared" si="59"/>
        <v>TLFPLUSTotal Net Assets at the end of the period</v>
      </c>
    </row>
    <row r="1248" spans="1:13">
      <c r="A1248" s="45" t="s">
        <v>264</v>
      </c>
      <c r="B1248" s="46" t="s">
        <v>433</v>
      </c>
      <c r="C1248" s="46" t="s">
        <v>434</v>
      </c>
      <c r="D1248" s="47">
        <v>0</v>
      </c>
      <c r="E1248" s="47">
        <v>1800782.92</v>
      </c>
      <c r="F1248" s="47">
        <v>729604492.71000004</v>
      </c>
      <c r="G1248" s="47">
        <v>728796190.05999994</v>
      </c>
      <c r="H1248" s="47">
        <v>0</v>
      </c>
      <c r="I1248" s="47">
        <v>992480.27</v>
      </c>
      <c r="J1248" s="55">
        <f t="shared" si="57"/>
        <v>808302.65000009537</v>
      </c>
      <c r="K1248" s="52">
        <f t="shared" si="58"/>
        <v>-992480.27</v>
      </c>
      <c r="L1248" s="50" t="s">
        <v>18</v>
      </c>
      <c r="M1248" s="48" t="str">
        <f t="shared" si="59"/>
        <v>TLFPLUSTotal Net Assets at the end of the period</v>
      </c>
    </row>
    <row r="1249" spans="1:13">
      <c r="A1249" s="45" t="s">
        <v>264</v>
      </c>
      <c r="B1249" s="46" t="s">
        <v>435</v>
      </c>
      <c r="C1249" s="46" t="s">
        <v>436</v>
      </c>
      <c r="D1249" s="47">
        <v>3364192.03</v>
      </c>
      <c r="E1249" s="47">
        <v>0</v>
      </c>
      <c r="F1249" s="47">
        <v>885478313.19000006</v>
      </c>
      <c r="G1249" s="47">
        <v>888842505.22000003</v>
      </c>
      <c r="H1249" s="47">
        <v>0</v>
      </c>
      <c r="I1249" s="47">
        <v>0</v>
      </c>
      <c r="J1249" s="55">
        <f t="shared" si="57"/>
        <v>-3364192.0299999714</v>
      </c>
      <c r="K1249" s="52">
        <f t="shared" si="58"/>
        <v>0</v>
      </c>
      <c r="L1249" s="50" t="s">
        <v>18</v>
      </c>
      <c r="M1249" s="48" t="str">
        <f t="shared" si="59"/>
        <v>TLFPLUSTotal Net Assets at the end of the period</v>
      </c>
    </row>
    <row r="1250" spans="1:13">
      <c r="A1250" s="45" t="s">
        <v>264</v>
      </c>
      <c r="B1250" s="46" t="s">
        <v>645</v>
      </c>
      <c r="C1250" s="46" t="s">
        <v>646</v>
      </c>
      <c r="D1250" s="47">
        <v>0</v>
      </c>
      <c r="E1250" s="47">
        <v>0</v>
      </c>
      <c r="F1250" s="47">
        <v>50126900</v>
      </c>
      <c r="G1250" s="47">
        <v>48313200</v>
      </c>
      <c r="H1250" s="47">
        <v>1813700</v>
      </c>
      <c r="I1250" s="47">
        <v>0</v>
      </c>
      <c r="J1250" s="55">
        <f t="shared" si="57"/>
        <v>1813700</v>
      </c>
      <c r="K1250" s="52">
        <f t="shared" si="58"/>
        <v>1813700</v>
      </c>
      <c r="L1250" s="50" t="s">
        <v>18</v>
      </c>
      <c r="M1250" s="48" t="str">
        <f t="shared" si="59"/>
        <v>TLFPLUSTotal Net Assets at the end of the period</v>
      </c>
    </row>
    <row r="1251" spans="1:13">
      <c r="A1251" s="45" t="s">
        <v>264</v>
      </c>
      <c r="B1251" s="46" t="s">
        <v>471</v>
      </c>
      <c r="C1251" s="46" t="s">
        <v>472</v>
      </c>
      <c r="D1251" s="47">
        <v>0</v>
      </c>
      <c r="E1251" s="47">
        <v>2404776</v>
      </c>
      <c r="F1251" s="47">
        <v>1704382096.9000001</v>
      </c>
      <c r="G1251" s="47">
        <v>1707294416.4000001</v>
      </c>
      <c r="H1251" s="47">
        <v>0</v>
      </c>
      <c r="I1251" s="47">
        <v>5317095.5</v>
      </c>
      <c r="J1251" s="55">
        <f t="shared" si="57"/>
        <v>-2912319.5</v>
      </c>
      <c r="K1251" s="52">
        <f t="shared" si="58"/>
        <v>-5317095.5</v>
      </c>
      <c r="L1251" s="50" t="s">
        <v>18</v>
      </c>
      <c r="M1251" s="48" t="str">
        <f t="shared" si="59"/>
        <v>TLFPLUSTotal Net Assets at the end of the period</v>
      </c>
    </row>
    <row r="1252" spans="1:13">
      <c r="A1252" s="45" t="s">
        <v>264</v>
      </c>
      <c r="B1252" s="46" t="s">
        <v>730</v>
      </c>
      <c r="C1252" s="46" t="s">
        <v>731</v>
      </c>
      <c r="D1252" s="47">
        <v>0</v>
      </c>
      <c r="E1252" s="47">
        <v>0</v>
      </c>
      <c r="F1252" s="47">
        <v>525425373.93000001</v>
      </c>
      <c r="G1252" s="47">
        <v>525967827.88</v>
      </c>
      <c r="H1252" s="47">
        <v>0</v>
      </c>
      <c r="I1252" s="47">
        <v>542453.94999999995</v>
      </c>
      <c r="J1252" s="55">
        <f t="shared" si="57"/>
        <v>-542453.94999998808</v>
      </c>
      <c r="K1252" s="52">
        <f t="shared" si="58"/>
        <v>-542453.94999999995</v>
      </c>
      <c r="L1252" s="50" t="s">
        <v>18</v>
      </c>
      <c r="M1252" s="48" t="str">
        <f t="shared" si="59"/>
        <v>TLFPLUSTotal Net Assets at the end of the period</v>
      </c>
    </row>
    <row r="1253" spans="1:13">
      <c r="A1253" s="45" t="s">
        <v>264</v>
      </c>
      <c r="B1253" s="46" t="s">
        <v>473</v>
      </c>
      <c r="C1253" s="46" t="s">
        <v>474</v>
      </c>
      <c r="D1253" s="47">
        <v>0</v>
      </c>
      <c r="E1253" s="47">
        <v>0</v>
      </c>
      <c r="F1253" s="47">
        <v>2881110</v>
      </c>
      <c r="G1253" s="47">
        <v>2881110</v>
      </c>
      <c r="H1253" s="47">
        <v>0</v>
      </c>
      <c r="I1253" s="47">
        <v>0</v>
      </c>
      <c r="J1253" s="55">
        <f t="shared" si="57"/>
        <v>0</v>
      </c>
      <c r="K1253" s="52">
        <f t="shared" si="58"/>
        <v>0</v>
      </c>
      <c r="L1253" s="50" t="s">
        <v>18</v>
      </c>
      <c r="M1253" s="48" t="str">
        <f t="shared" si="59"/>
        <v>TLFPLUSTotal Net Assets at the end of the period</v>
      </c>
    </row>
    <row r="1254" spans="1:13">
      <c r="A1254" s="45" t="s">
        <v>264</v>
      </c>
      <c r="B1254" s="46" t="s">
        <v>437</v>
      </c>
      <c r="C1254" s="46" t="s">
        <v>438</v>
      </c>
      <c r="D1254" s="47">
        <v>1080068487.5899999</v>
      </c>
      <c r="E1254" s="47">
        <v>0</v>
      </c>
      <c r="F1254" s="47">
        <v>61965372994.879997</v>
      </c>
      <c r="G1254" s="47">
        <v>63045441482.5</v>
      </c>
      <c r="H1254" s="47">
        <v>0</v>
      </c>
      <c r="I1254" s="47">
        <v>0.03</v>
      </c>
      <c r="J1254" s="55">
        <f t="shared" si="57"/>
        <v>-1080068487.6200027</v>
      </c>
      <c r="K1254" s="52">
        <f t="shared" si="58"/>
        <v>-0.03</v>
      </c>
      <c r="L1254" s="50" t="s">
        <v>18</v>
      </c>
      <c r="M1254" s="48" t="str">
        <f t="shared" si="59"/>
        <v>TLFPLUSTotal Net Assets at the end of the period</v>
      </c>
    </row>
    <row r="1255" spans="1:13">
      <c r="A1255" s="45" t="s">
        <v>264</v>
      </c>
      <c r="B1255" s="46" t="s">
        <v>412</v>
      </c>
      <c r="C1255" s="46" t="s">
        <v>413</v>
      </c>
      <c r="D1255" s="47">
        <v>0</v>
      </c>
      <c r="E1255" s="47">
        <v>5.18</v>
      </c>
      <c r="F1255" s="47">
        <v>5.18</v>
      </c>
      <c r="G1255" s="47">
        <v>0</v>
      </c>
      <c r="H1255" s="47">
        <v>0</v>
      </c>
      <c r="I1255" s="47">
        <v>0</v>
      </c>
      <c r="J1255" s="55">
        <f t="shared" si="57"/>
        <v>5.18</v>
      </c>
      <c r="K1255" s="52">
        <f t="shared" si="58"/>
        <v>0</v>
      </c>
      <c r="L1255" s="50" t="s">
        <v>18</v>
      </c>
      <c r="M1255" s="48" t="str">
        <f t="shared" si="59"/>
        <v>TLFPLUSTotal Net Assets at the end of the period</v>
      </c>
    </row>
    <row r="1256" spans="1:13">
      <c r="A1256" s="45" t="s">
        <v>264</v>
      </c>
      <c r="B1256" s="46" t="s">
        <v>288</v>
      </c>
      <c r="C1256" s="46" t="s">
        <v>289</v>
      </c>
      <c r="D1256" s="47">
        <v>3477.17</v>
      </c>
      <c r="E1256" s="47">
        <v>0</v>
      </c>
      <c r="F1256" s="47">
        <v>43903213486.559998</v>
      </c>
      <c r="G1256" s="47">
        <v>43903216963.730003</v>
      </c>
      <c r="H1256" s="47">
        <v>0</v>
      </c>
      <c r="I1256" s="47">
        <v>0</v>
      </c>
      <c r="J1256" s="55">
        <f t="shared" si="57"/>
        <v>-3477.1700057983398</v>
      </c>
      <c r="K1256" s="52">
        <f t="shared" si="58"/>
        <v>0</v>
      </c>
      <c r="L1256" s="50" t="s">
        <v>18</v>
      </c>
      <c r="M1256" s="48" t="str">
        <f t="shared" si="59"/>
        <v>TLFPLUSTotal Net Assets at the end of the period</v>
      </c>
    </row>
    <row r="1257" spans="1:13">
      <c r="A1257" s="45" t="s">
        <v>264</v>
      </c>
      <c r="B1257" s="46" t="s">
        <v>292</v>
      </c>
      <c r="C1257" s="46" t="s">
        <v>293</v>
      </c>
      <c r="D1257" s="47">
        <v>7608409.0800000001</v>
      </c>
      <c r="E1257" s="47">
        <v>0</v>
      </c>
      <c r="F1257" s="47">
        <v>195010922012.25</v>
      </c>
      <c r="G1257" s="47">
        <v>195017733967.16</v>
      </c>
      <c r="H1257" s="47">
        <v>796454.17</v>
      </c>
      <c r="I1257" s="47">
        <v>0</v>
      </c>
      <c r="J1257" s="55">
        <f t="shared" si="57"/>
        <v>-6811954.9100036621</v>
      </c>
      <c r="K1257" s="52">
        <f t="shared" si="58"/>
        <v>796454.17</v>
      </c>
      <c r="L1257" s="50" t="s">
        <v>18</v>
      </c>
      <c r="M1257" s="48" t="str">
        <f t="shared" si="59"/>
        <v>TLFPLUSTotal Net Assets at the end of the period</v>
      </c>
    </row>
    <row r="1258" spans="1:13">
      <c r="A1258" s="45" t="s">
        <v>264</v>
      </c>
      <c r="B1258" s="46" t="s">
        <v>294</v>
      </c>
      <c r="C1258" s="46" t="s">
        <v>295</v>
      </c>
      <c r="D1258" s="47">
        <v>0</v>
      </c>
      <c r="E1258" s="47">
        <v>176994.85</v>
      </c>
      <c r="F1258" s="47">
        <v>4922094.1500000004</v>
      </c>
      <c r="G1258" s="47">
        <v>4567763.6100000003</v>
      </c>
      <c r="H1258" s="47">
        <v>177335.69</v>
      </c>
      <c r="I1258" s="47">
        <v>0</v>
      </c>
      <c r="J1258" s="55">
        <f t="shared" si="57"/>
        <v>354330.54000000004</v>
      </c>
      <c r="K1258" s="52">
        <f t="shared" si="58"/>
        <v>177335.69</v>
      </c>
      <c r="L1258" s="50" t="s">
        <v>18</v>
      </c>
      <c r="M1258" s="48" t="str">
        <f t="shared" si="59"/>
        <v>TLFPLUSTotal Net Assets at the end of the period</v>
      </c>
    </row>
    <row r="1259" spans="1:13">
      <c r="A1259" s="45" t="s">
        <v>264</v>
      </c>
      <c r="B1259" s="46" t="s">
        <v>296</v>
      </c>
      <c r="C1259" s="46" t="s">
        <v>297</v>
      </c>
      <c r="D1259" s="47">
        <v>0</v>
      </c>
      <c r="E1259" s="47">
        <v>42861.13</v>
      </c>
      <c r="F1259" s="47">
        <v>5370993.8799999999</v>
      </c>
      <c r="G1259" s="47">
        <v>5371001.1500000004</v>
      </c>
      <c r="H1259" s="47">
        <v>0</v>
      </c>
      <c r="I1259" s="47">
        <v>42868.4</v>
      </c>
      <c r="J1259" s="55">
        <f t="shared" si="57"/>
        <v>-7.2700000004842877</v>
      </c>
      <c r="K1259" s="52">
        <f t="shared" si="58"/>
        <v>-42868.4</v>
      </c>
      <c r="L1259" s="50" t="s">
        <v>18</v>
      </c>
      <c r="M1259" s="48" t="str">
        <f t="shared" si="59"/>
        <v>TLFPLUSTotal Net Assets at the end of the period</v>
      </c>
    </row>
    <row r="1260" spans="1:13">
      <c r="A1260" s="45" t="s">
        <v>264</v>
      </c>
      <c r="B1260" s="46" t="s">
        <v>298</v>
      </c>
      <c r="C1260" s="46" t="s">
        <v>299</v>
      </c>
      <c r="D1260" s="47">
        <v>42858.57</v>
      </c>
      <c r="E1260" s="47">
        <v>0</v>
      </c>
      <c r="F1260" s="47">
        <v>0</v>
      </c>
      <c r="G1260" s="47">
        <v>42858.57</v>
      </c>
      <c r="H1260" s="47">
        <v>0</v>
      </c>
      <c r="I1260" s="47">
        <v>0</v>
      </c>
      <c r="J1260" s="55">
        <f t="shared" si="57"/>
        <v>-42858.57</v>
      </c>
      <c r="K1260" s="52">
        <f t="shared" si="58"/>
        <v>0</v>
      </c>
      <c r="L1260" s="50" t="s">
        <v>18</v>
      </c>
      <c r="M1260" s="48" t="str">
        <f t="shared" si="59"/>
        <v>TLFPLUSTotal Net Assets at the end of the period</v>
      </c>
    </row>
    <row r="1261" spans="1:13">
      <c r="A1261" s="45" t="s">
        <v>264</v>
      </c>
      <c r="B1261" s="46" t="s">
        <v>522</v>
      </c>
      <c r="C1261" s="46" t="s">
        <v>523</v>
      </c>
      <c r="D1261" s="47">
        <v>0</v>
      </c>
      <c r="E1261" s="47">
        <v>0</v>
      </c>
      <c r="F1261" s="47">
        <v>92200000</v>
      </c>
      <c r="G1261" s="47">
        <v>92200000</v>
      </c>
      <c r="H1261" s="47">
        <v>0</v>
      </c>
      <c r="I1261" s="47">
        <v>0</v>
      </c>
      <c r="J1261" s="55">
        <f t="shared" si="57"/>
        <v>0</v>
      </c>
      <c r="K1261" s="52">
        <f t="shared" si="58"/>
        <v>0</v>
      </c>
      <c r="L1261" s="50" t="s">
        <v>18</v>
      </c>
      <c r="M1261" s="48" t="str">
        <f t="shared" si="59"/>
        <v>TLFPLUSTotal Net Assets at the end of the period</v>
      </c>
    </row>
    <row r="1262" spans="1:13">
      <c r="A1262" s="45" t="s">
        <v>264</v>
      </c>
      <c r="B1262" s="46" t="s">
        <v>416</v>
      </c>
      <c r="C1262" s="46" t="s">
        <v>417</v>
      </c>
      <c r="D1262" s="47">
        <v>2000</v>
      </c>
      <c r="E1262" s="47">
        <v>0</v>
      </c>
      <c r="F1262" s="47">
        <v>812585000</v>
      </c>
      <c r="G1262" s="47">
        <v>812586000</v>
      </c>
      <c r="H1262" s="47">
        <v>1000</v>
      </c>
      <c r="I1262" s="47">
        <v>0</v>
      </c>
      <c r="J1262" s="55">
        <f t="shared" si="57"/>
        <v>-1000</v>
      </c>
      <c r="K1262" s="52">
        <f t="shared" si="58"/>
        <v>1000</v>
      </c>
      <c r="L1262" s="50" t="s">
        <v>18</v>
      </c>
      <c r="M1262" s="48" t="str">
        <f t="shared" si="59"/>
        <v>TLFPLUSTotal Net Assets at the end of the period</v>
      </c>
    </row>
    <row r="1263" spans="1:13">
      <c r="A1263" s="45" t="s">
        <v>264</v>
      </c>
      <c r="B1263" s="46" t="s">
        <v>514</v>
      </c>
      <c r="C1263" s="46" t="s">
        <v>515</v>
      </c>
      <c r="D1263" s="47">
        <v>0</v>
      </c>
      <c r="E1263" s="47">
        <v>0</v>
      </c>
      <c r="F1263" s="47">
        <v>1014900000</v>
      </c>
      <c r="G1263" s="47">
        <v>1014900000</v>
      </c>
      <c r="H1263" s="47">
        <v>0</v>
      </c>
      <c r="I1263" s="47">
        <v>0</v>
      </c>
      <c r="J1263" s="55">
        <f t="shared" si="57"/>
        <v>0</v>
      </c>
      <c r="K1263" s="52">
        <f t="shared" si="58"/>
        <v>0</v>
      </c>
      <c r="L1263" s="50" t="s">
        <v>18</v>
      </c>
      <c r="M1263" s="48" t="str">
        <f t="shared" si="59"/>
        <v>TLFPLUSTotal Net Assets at the end of the period</v>
      </c>
    </row>
    <row r="1264" spans="1:13">
      <c r="A1264" s="45" t="s">
        <v>264</v>
      </c>
      <c r="B1264" s="46" t="s">
        <v>585</v>
      </c>
      <c r="C1264" s="46" t="s">
        <v>586</v>
      </c>
      <c r="D1264" s="47">
        <v>0</v>
      </c>
      <c r="E1264" s="47">
        <v>0</v>
      </c>
      <c r="F1264" s="47">
        <v>1325454.4099999999</v>
      </c>
      <c r="G1264" s="47">
        <v>1325454.4099999999</v>
      </c>
      <c r="H1264" s="47">
        <v>0</v>
      </c>
      <c r="I1264" s="47">
        <v>0</v>
      </c>
      <c r="J1264" s="55">
        <f t="shared" si="57"/>
        <v>0</v>
      </c>
      <c r="K1264" s="52">
        <f t="shared" si="58"/>
        <v>0</v>
      </c>
      <c r="L1264" s="50" t="s">
        <v>18</v>
      </c>
      <c r="M1264" s="48" t="str">
        <f t="shared" si="59"/>
        <v>TLFPLUSTotal Net Assets at the end of the period</v>
      </c>
    </row>
    <row r="1265" spans="1:13">
      <c r="A1265" s="45" t="s">
        <v>264</v>
      </c>
      <c r="B1265" s="46" t="s">
        <v>300</v>
      </c>
      <c r="C1265" s="46" t="s">
        <v>301</v>
      </c>
      <c r="D1265" s="47">
        <v>0</v>
      </c>
      <c r="E1265" s="47">
        <v>0</v>
      </c>
      <c r="F1265" s="47">
        <v>9889392254.3199997</v>
      </c>
      <c r="G1265" s="47">
        <v>9889392254.3199997</v>
      </c>
      <c r="H1265" s="47">
        <v>0</v>
      </c>
      <c r="I1265" s="47">
        <v>0</v>
      </c>
      <c r="J1265" s="55">
        <f t="shared" si="57"/>
        <v>0</v>
      </c>
      <c r="K1265" s="52">
        <f t="shared" si="58"/>
        <v>0</v>
      </c>
      <c r="L1265" s="50" t="s">
        <v>18</v>
      </c>
      <c r="M1265" s="48" t="str">
        <f t="shared" si="59"/>
        <v>TLFPLUSTotal Net Assets at the end of the period</v>
      </c>
    </row>
    <row r="1266" spans="1:13">
      <c r="A1266" s="45" t="s">
        <v>264</v>
      </c>
      <c r="B1266" s="46" t="s">
        <v>302</v>
      </c>
      <c r="C1266" s="46" t="s">
        <v>303</v>
      </c>
      <c r="D1266" s="47">
        <v>0</v>
      </c>
      <c r="E1266" s="47">
        <v>0</v>
      </c>
      <c r="F1266" s="47">
        <v>182900000</v>
      </c>
      <c r="G1266" s="47">
        <v>182900000</v>
      </c>
      <c r="H1266" s="47">
        <v>0</v>
      </c>
      <c r="I1266" s="47">
        <v>0</v>
      </c>
      <c r="J1266" s="55">
        <f t="shared" si="57"/>
        <v>0</v>
      </c>
      <c r="K1266" s="52">
        <f t="shared" si="58"/>
        <v>0</v>
      </c>
      <c r="L1266" s="50" t="s">
        <v>18</v>
      </c>
      <c r="M1266" s="48" t="str">
        <f t="shared" si="59"/>
        <v>TLFPLUSTotal Net Assets at the end of the period</v>
      </c>
    </row>
    <row r="1267" spans="1:13">
      <c r="A1267" s="45" t="s">
        <v>264</v>
      </c>
      <c r="B1267" s="46" t="s">
        <v>714</v>
      </c>
      <c r="C1267" s="46" t="s">
        <v>715</v>
      </c>
      <c r="D1267" s="47">
        <v>0</v>
      </c>
      <c r="E1267" s="47">
        <v>0</v>
      </c>
      <c r="F1267" s="47">
        <v>536005000</v>
      </c>
      <c r="G1267" s="47">
        <v>536005000</v>
      </c>
      <c r="H1267" s="47">
        <v>0</v>
      </c>
      <c r="I1267" s="47">
        <v>0</v>
      </c>
      <c r="J1267" s="55">
        <f t="shared" si="57"/>
        <v>0</v>
      </c>
      <c r="K1267" s="52">
        <f t="shared" si="58"/>
        <v>0</v>
      </c>
      <c r="L1267" s="50" t="s">
        <v>18</v>
      </c>
      <c r="M1267" s="48" t="str">
        <f t="shared" si="59"/>
        <v>TLFPLUSTotal Net Assets at the end of the period</v>
      </c>
    </row>
    <row r="1268" spans="1:13">
      <c r="A1268" s="45" t="s">
        <v>264</v>
      </c>
      <c r="B1268" s="46" t="s">
        <v>524</v>
      </c>
      <c r="C1268" s="46" t="s">
        <v>525</v>
      </c>
      <c r="D1268" s="47">
        <v>0</v>
      </c>
      <c r="E1268" s="47">
        <v>0</v>
      </c>
      <c r="F1268" s="47">
        <v>130000000</v>
      </c>
      <c r="G1268" s="47">
        <v>130000000</v>
      </c>
      <c r="H1268" s="47">
        <v>0</v>
      </c>
      <c r="I1268" s="47">
        <v>0</v>
      </c>
      <c r="J1268" s="55">
        <f t="shared" si="57"/>
        <v>0</v>
      </c>
      <c r="K1268" s="52">
        <f t="shared" si="58"/>
        <v>0</v>
      </c>
      <c r="L1268" s="50" t="s">
        <v>18</v>
      </c>
      <c r="M1268" s="48" t="str">
        <f t="shared" si="59"/>
        <v>TLFPLUSTotal Net Assets at the end of the period</v>
      </c>
    </row>
    <row r="1269" spans="1:13">
      <c r="A1269" s="45" t="s">
        <v>264</v>
      </c>
      <c r="B1269" s="46" t="s">
        <v>234</v>
      </c>
      <c r="C1269" s="46" t="s">
        <v>304</v>
      </c>
      <c r="D1269" s="47">
        <v>3904433.5</v>
      </c>
      <c r="E1269" s="47">
        <v>0</v>
      </c>
      <c r="F1269" s="47">
        <v>87628570391.470001</v>
      </c>
      <c r="G1269" s="47">
        <v>87626464918.949997</v>
      </c>
      <c r="H1269" s="47">
        <v>6009906.0199999996</v>
      </c>
      <c r="I1269" s="47">
        <v>0</v>
      </c>
      <c r="J1269" s="55">
        <f t="shared" si="57"/>
        <v>2105472.5200042725</v>
      </c>
      <c r="K1269" s="52">
        <f t="shared" si="58"/>
        <v>6009906.0199999996</v>
      </c>
      <c r="L1269" s="50" t="s">
        <v>18</v>
      </c>
      <c r="M1269" s="48" t="str">
        <f t="shared" si="59"/>
        <v>TLFPLUSTotal Net Assets at the end of the period</v>
      </c>
    </row>
    <row r="1270" spans="1:13">
      <c r="A1270" s="45" t="s">
        <v>264</v>
      </c>
      <c r="B1270" s="46" t="s">
        <v>684</v>
      </c>
      <c r="C1270" s="46" t="s">
        <v>685</v>
      </c>
      <c r="D1270" s="47">
        <v>0</v>
      </c>
      <c r="E1270" s="47">
        <v>0</v>
      </c>
      <c r="F1270" s="47">
        <v>2957043.8</v>
      </c>
      <c r="G1270" s="47">
        <v>2957043.8</v>
      </c>
      <c r="H1270" s="47">
        <v>0</v>
      </c>
      <c r="I1270" s="47">
        <v>0</v>
      </c>
      <c r="J1270" s="55">
        <f t="shared" si="57"/>
        <v>0</v>
      </c>
      <c r="K1270" s="52">
        <f t="shared" si="58"/>
        <v>0</v>
      </c>
      <c r="L1270" s="50" t="s">
        <v>18</v>
      </c>
      <c r="M1270" s="48" t="str">
        <f t="shared" si="59"/>
        <v>TLFPLUSTotal Net Assets at the end of the period</v>
      </c>
    </row>
    <row r="1271" spans="1:13">
      <c r="A1271" s="45" t="s">
        <v>264</v>
      </c>
      <c r="B1271" s="46" t="s">
        <v>732</v>
      </c>
      <c r="C1271" s="46" t="s">
        <v>733</v>
      </c>
      <c r="D1271" s="47">
        <v>0</v>
      </c>
      <c r="E1271" s="47">
        <v>0</v>
      </c>
      <c r="F1271" s="47">
        <v>520000000</v>
      </c>
      <c r="G1271" s="47">
        <v>520000000</v>
      </c>
      <c r="H1271" s="47">
        <v>0</v>
      </c>
      <c r="I1271" s="47">
        <v>0</v>
      </c>
      <c r="J1271" s="55">
        <f t="shared" si="57"/>
        <v>0</v>
      </c>
      <c r="K1271" s="52">
        <f t="shared" si="58"/>
        <v>0</v>
      </c>
      <c r="L1271" s="50" t="s">
        <v>18</v>
      </c>
      <c r="M1271" s="48" t="str">
        <f t="shared" si="59"/>
        <v>TLFPLUSTotal Net Assets at the end of the period</v>
      </c>
    </row>
    <row r="1272" spans="1:13">
      <c r="A1272" s="45" t="s">
        <v>264</v>
      </c>
      <c r="B1272" s="46" t="s">
        <v>157</v>
      </c>
      <c r="C1272" s="46" t="s">
        <v>305</v>
      </c>
      <c r="D1272" s="47">
        <v>0</v>
      </c>
      <c r="E1272" s="47">
        <v>0</v>
      </c>
      <c r="F1272" s="47">
        <v>75604672896.860001</v>
      </c>
      <c r="G1272" s="47">
        <v>75604672896.860001</v>
      </c>
      <c r="H1272" s="47">
        <v>0</v>
      </c>
      <c r="I1272" s="47">
        <v>0</v>
      </c>
      <c r="J1272" s="55">
        <f t="shared" si="57"/>
        <v>0</v>
      </c>
      <c r="K1272" s="52">
        <f t="shared" si="58"/>
        <v>0</v>
      </c>
      <c r="L1272" s="50" t="s">
        <v>18</v>
      </c>
      <c r="M1272" s="48" t="str">
        <f t="shared" si="59"/>
        <v>TLFPLUSTotal Net Assets at the end of the period</v>
      </c>
    </row>
    <row r="1273" spans="1:13">
      <c r="A1273" s="45" t="s">
        <v>264</v>
      </c>
      <c r="B1273" s="46" t="s">
        <v>698</v>
      </c>
      <c r="C1273" s="46" t="s">
        <v>699</v>
      </c>
      <c r="D1273" s="47">
        <v>0</v>
      </c>
      <c r="E1273" s="47">
        <v>0</v>
      </c>
      <c r="F1273" s="47">
        <v>1987000000</v>
      </c>
      <c r="G1273" s="47">
        <v>1987000000</v>
      </c>
      <c r="H1273" s="47">
        <v>0</v>
      </c>
      <c r="I1273" s="47">
        <v>0</v>
      </c>
      <c r="J1273" s="55">
        <f t="shared" si="57"/>
        <v>0</v>
      </c>
      <c r="K1273" s="52">
        <f t="shared" si="58"/>
        <v>0</v>
      </c>
      <c r="L1273" s="50" t="s">
        <v>18</v>
      </c>
      <c r="M1273" s="48" t="str">
        <f t="shared" si="59"/>
        <v>TLFPLUSTotal Net Assets at the end of the period</v>
      </c>
    </row>
    <row r="1274" spans="1:13">
      <c r="A1274" s="45" t="s">
        <v>264</v>
      </c>
      <c r="B1274" s="46" t="s">
        <v>700</v>
      </c>
      <c r="C1274" s="46" t="s">
        <v>701</v>
      </c>
      <c r="D1274" s="47">
        <v>0</v>
      </c>
      <c r="E1274" s="47">
        <v>0</v>
      </c>
      <c r="F1274" s="47">
        <v>5115000000</v>
      </c>
      <c r="G1274" s="47">
        <v>5115000000</v>
      </c>
      <c r="H1274" s="47">
        <v>0</v>
      </c>
      <c r="I1274" s="47">
        <v>0</v>
      </c>
      <c r="J1274" s="55">
        <f t="shared" si="57"/>
        <v>0</v>
      </c>
      <c r="K1274" s="52">
        <f t="shared" si="58"/>
        <v>0</v>
      </c>
      <c r="L1274" s="50" t="s">
        <v>18</v>
      </c>
      <c r="M1274" s="48" t="str">
        <f t="shared" si="59"/>
        <v>TLFPLUSTotal Net Assets at the end of the period</v>
      </c>
    </row>
    <row r="1275" spans="1:13">
      <c r="A1275" s="45" t="s">
        <v>264</v>
      </c>
      <c r="B1275" s="46" t="s">
        <v>649</v>
      </c>
      <c r="C1275" s="46" t="s">
        <v>650</v>
      </c>
      <c r="D1275" s="47">
        <v>0</v>
      </c>
      <c r="E1275" s="47">
        <v>0</v>
      </c>
      <c r="F1275" s="47">
        <v>1270000000</v>
      </c>
      <c r="G1275" s="47">
        <v>1270000000</v>
      </c>
      <c r="H1275" s="47">
        <v>0</v>
      </c>
      <c r="I1275" s="47">
        <v>0</v>
      </c>
      <c r="J1275" s="55">
        <f t="shared" si="57"/>
        <v>0</v>
      </c>
      <c r="K1275" s="52">
        <f t="shared" si="58"/>
        <v>0</v>
      </c>
      <c r="L1275" s="50" t="s">
        <v>18</v>
      </c>
      <c r="M1275" s="48" t="str">
        <f t="shared" si="59"/>
        <v>TLFPLUSTotal Net Assets at the end of the period</v>
      </c>
    </row>
    <row r="1276" spans="1:13">
      <c r="A1276" s="45" t="s">
        <v>264</v>
      </c>
      <c r="B1276" s="46" t="s">
        <v>734</v>
      </c>
      <c r="C1276" s="46" t="s">
        <v>735</v>
      </c>
      <c r="D1276" s="47">
        <v>0</v>
      </c>
      <c r="E1276" s="47">
        <v>0</v>
      </c>
      <c r="F1276" s="47">
        <v>982519220</v>
      </c>
      <c r="G1276" s="47">
        <v>982519220</v>
      </c>
      <c r="H1276" s="47">
        <v>0</v>
      </c>
      <c r="I1276" s="47">
        <v>0</v>
      </c>
      <c r="J1276" s="55">
        <f t="shared" si="57"/>
        <v>0</v>
      </c>
      <c r="K1276" s="52">
        <f t="shared" si="58"/>
        <v>0</v>
      </c>
      <c r="L1276" s="50" t="s">
        <v>18</v>
      </c>
      <c r="M1276" s="48" t="str">
        <f t="shared" si="59"/>
        <v>TLFPLUSTotal Net Assets at the end of the period</v>
      </c>
    </row>
    <row r="1277" spans="1:13">
      <c r="A1277" s="45" t="s">
        <v>264</v>
      </c>
      <c r="B1277" s="46" t="s">
        <v>160</v>
      </c>
      <c r="C1277" s="46" t="s">
        <v>308</v>
      </c>
      <c r="D1277" s="47">
        <v>16044898.210000001</v>
      </c>
      <c r="E1277" s="47">
        <v>0</v>
      </c>
      <c r="F1277" s="47">
        <v>17260369539.59</v>
      </c>
      <c r="G1277" s="47">
        <v>17782938713.080002</v>
      </c>
      <c r="H1277" s="47">
        <v>0</v>
      </c>
      <c r="I1277" s="47">
        <v>506524275.27999997</v>
      </c>
      <c r="J1277" s="55">
        <f t="shared" si="57"/>
        <v>-522569173.49000168</v>
      </c>
      <c r="K1277" s="52">
        <f t="shared" si="58"/>
        <v>-506524275.27999997</v>
      </c>
      <c r="L1277" s="50" t="s">
        <v>18</v>
      </c>
      <c r="M1277" s="48" t="str">
        <f t="shared" si="59"/>
        <v>TLFPLUSTotal Net Assets at the end of the period</v>
      </c>
    </row>
    <row r="1278" spans="1:13">
      <c r="A1278" s="45" t="s">
        <v>264</v>
      </c>
      <c r="B1278" s="46" t="s">
        <v>526</v>
      </c>
      <c r="C1278" s="46" t="s">
        <v>527</v>
      </c>
      <c r="D1278" s="47">
        <v>164.57</v>
      </c>
      <c r="E1278" s="47">
        <v>0</v>
      </c>
      <c r="F1278" s="47">
        <v>0</v>
      </c>
      <c r="G1278" s="47">
        <v>0</v>
      </c>
      <c r="H1278" s="47">
        <v>164.57</v>
      </c>
      <c r="I1278" s="47">
        <v>0</v>
      </c>
      <c r="J1278" s="55">
        <f t="shared" si="57"/>
        <v>0</v>
      </c>
      <c r="K1278" s="52">
        <f t="shared" si="58"/>
        <v>164.57</v>
      </c>
      <c r="L1278" s="50" t="s">
        <v>18</v>
      </c>
      <c r="M1278" s="48" t="str">
        <f t="shared" si="59"/>
        <v>TLFPLUSTotal Net Assets at the end of the period</v>
      </c>
    </row>
    <row r="1279" spans="1:13">
      <c r="A1279" s="45" t="s">
        <v>264</v>
      </c>
      <c r="B1279" s="46" t="s">
        <v>311</v>
      </c>
      <c r="C1279" s="46" t="s">
        <v>312</v>
      </c>
      <c r="D1279" s="47">
        <v>40494931.5</v>
      </c>
      <c r="E1279" s="47">
        <v>0</v>
      </c>
      <c r="F1279" s="47">
        <v>14024572726.02</v>
      </c>
      <c r="G1279" s="47">
        <v>14003394917.790001</v>
      </c>
      <c r="H1279" s="47">
        <v>61672739.729999997</v>
      </c>
      <c r="I1279" s="47">
        <v>0</v>
      </c>
      <c r="J1279" s="55">
        <f t="shared" si="57"/>
        <v>21177808.229999542</v>
      </c>
      <c r="K1279" s="52">
        <f t="shared" si="58"/>
        <v>61672739.729999997</v>
      </c>
      <c r="L1279" s="50" t="s">
        <v>18</v>
      </c>
      <c r="M1279" s="48" t="str">
        <f t="shared" si="59"/>
        <v>TLFPLUSTotal Net Assets at the end of the period</v>
      </c>
    </row>
    <row r="1280" spans="1:13">
      <c r="A1280" s="45" t="s">
        <v>264</v>
      </c>
      <c r="B1280" s="46" t="s">
        <v>736</v>
      </c>
      <c r="C1280" s="46" t="s">
        <v>737</v>
      </c>
      <c r="D1280" s="47">
        <v>0</v>
      </c>
      <c r="E1280" s="47">
        <v>0</v>
      </c>
      <c r="F1280" s="47">
        <v>1997855910.0899999</v>
      </c>
      <c r="G1280" s="47">
        <v>1973867931.75</v>
      </c>
      <c r="H1280" s="47">
        <v>23987978.34</v>
      </c>
      <c r="I1280" s="47">
        <v>0</v>
      </c>
      <c r="J1280" s="55">
        <f t="shared" si="57"/>
        <v>23987978.339999914</v>
      </c>
      <c r="K1280" s="52">
        <f t="shared" si="58"/>
        <v>23987978.34</v>
      </c>
      <c r="L1280" s="50" t="s">
        <v>18</v>
      </c>
      <c r="M1280" s="48" t="str">
        <f t="shared" si="59"/>
        <v>TLFPLUSTotal Net Assets at the end of the period</v>
      </c>
    </row>
    <row r="1281" spans="1:13">
      <c r="A1281" s="45" t="s">
        <v>264</v>
      </c>
      <c r="B1281" s="46" t="s">
        <v>716</v>
      </c>
      <c r="C1281" s="46" t="s">
        <v>717</v>
      </c>
      <c r="D1281" s="47">
        <v>0</v>
      </c>
      <c r="E1281" s="47">
        <v>0</v>
      </c>
      <c r="F1281" s="47">
        <v>6332602.75</v>
      </c>
      <c r="G1281" s="47">
        <v>6332602.75</v>
      </c>
      <c r="H1281" s="47">
        <v>0</v>
      </c>
      <c r="I1281" s="47">
        <v>0</v>
      </c>
      <c r="J1281" s="55">
        <f t="shared" si="57"/>
        <v>0</v>
      </c>
      <c r="K1281" s="52">
        <f t="shared" si="58"/>
        <v>0</v>
      </c>
      <c r="L1281" s="50" t="s">
        <v>18</v>
      </c>
      <c r="M1281" s="48" t="str">
        <f t="shared" si="59"/>
        <v>TLFPLUSTotal Net Assets at the end of the period</v>
      </c>
    </row>
    <row r="1282" spans="1:13">
      <c r="A1282" s="45" t="s">
        <v>264</v>
      </c>
      <c r="B1282" s="46" t="s">
        <v>718</v>
      </c>
      <c r="C1282" s="46" t="s">
        <v>719</v>
      </c>
      <c r="D1282" s="47">
        <v>0</v>
      </c>
      <c r="E1282" s="47">
        <v>0</v>
      </c>
      <c r="F1282" s="47">
        <v>1583150.69</v>
      </c>
      <c r="G1282" s="47">
        <v>1583150.69</v>
      </c>
      <c r="H1282" s="47">
        <v>0</v>
      </c>
      <c r="I1282" s="47">
        <v>0</v>
      </c>
      <c r="J1282" s="55">
        <f t="shared" si="57"/>
        <v>0</v>
      </c>
      <c r="K1282" s="52">
        <f t="shared" si="58"/>
        <v>0</v>
      </c>
      <c r="L1282" s="50" t="s">
        <v>18</v>
      </c>
      <c r="M1282" s="48" t="str">
        <f t="shared" si="59"/>
        <v>TLFPLUSTotal Net Assets at the end of the period</v>
      </c>
    </row>
    <row r="1283" spans="1:13">
      <c r="A1283" s="45" t="s">
        <v>264</v>
      </c>
      <c r="B1283" s="46" t="s">
        <v>439</v>
      </c>
      <c r="C1283" s="46" t="s">
        <v>440</v>
      </c>
      <c r="D1283" s="47">
        <v>301853.26</v>
      </c>
      <c r="E1283" s="47">
        <v>0</v>
      </c>
      <c r="F1283" s="47">
        <v>13530917.66</v>
      </c>
      <c r="G1283" s="47">
        <v>13832770.92</v>
      </c>
      <c r="H1283" s="47">
        <v>0</v>
      </c>
      <c r="I1283" s="47">
        <v>0</v>
      </c>
      <c r="J1283" s="55">
        <f t="shared" ref="J1283:J1346" si="60">+F1283-G1283</f>
        <v>-301853.25999999978</v>
      </c>
      <c r="K1283" s="52">
        <f t="shared" ref="K1283:K1346" si="61">H1283-I1283</f>
        <v>0</v>
      </c>
      <c r="L1283" s="50" t="s">
        <v>18</v>
      </c>
      <c r="M1283" s="48" t="str">
        <f t="shared" ref="M1283:M1346" si="62">A1283&amp;L1283</f>
        <v>TLFPLUSTotal Net Assets at the end of the period</v>
      </c>
    </row>
    <row r="1284" spans="1:13">
      <c r="A1284" s="45" t="s">
        <v>264</v>
      </c>
      <c r="B1284" s="46" t="s">
        <v>441</v>
      </c>
      <c r="C1284" s="46" t="s">
        <v>442</v>
      </c>
      <c r="D1284" s="47">
        <v>45852282.880000003</v>
      </c>
      <c r="E1284" s="47">
        <v>0</v>
      </c>
      <c r="F1284" s="47">
        <v>125060345.81999999</v>
      </c>
      <c r="G1284" s="47">
        <v>130894440.11</v>
      </c>
      <c r="H1284" s="47">
        <v>40018188.590000004</v>
      </c>
      <c r="I1284" s="47">
        <v>0</v>
      </c>
      <c r="J1284" s="55">
        <f t="shared" si="60"/>
        <v>-5834094.2900000066</v>
      </c>
      <c r="K1284" s="52">
        <f t="shared" si="61"/>
        <v>40018188.590000004</v>
      </c>
      <c r="L1284" s="50" t="s">
        <v>18</v>
      </c>
      <c r="M1284" s="48" t="str">
        <f t="shared" si="62"/>
        <v>TLFPLUSTotal Net Assets at the end of the period</v>
      </c>
    </row>
    <row r="1285" spans="1:13">
      <c r="A1285" s="45" t="s">
        <v>264</v>
      </c>
      <c r="B1285" s="46" t="s">
        <v>443</v>
      </c>
      <c r="C1285" s="46" t="s">
        <v>444</v>
      </c>
      <c r="D1285" s="47">
        <v>46807919.710000001</v>
      </c>
      <c r="E1285" s="47">
        <v>0</v>
      </c>
      <c r="F1285" s="47">
        <v>140915052.5</v>
      </c>
      <c r="G1285" s="47">
        <v>148632648.56</v>
      </c>
      <c r="H1285" s="47">
        <v>39090323.649999999</v>
      </c>
      <c r="I1285" s="47">
        <v>0</v>
      </c>
      <c r="J1285" s="55">
        <f t="shared" si="60"/>
        <v>-7717596.0600000024</v>
      </c>
      <c r="K1285" s="52">
        <f t="shared" si="61"/>
        <v>39090323.649999999</v>
      </c>
      <c r="L1285" s="50" t="s">
        <v>18</v>
      </c>
      <c r="M1285" s="48" t="str">
        <f t="shared" si="62"/>
        <v>TLFPLUSTotal Net Assets at the end of the period</v>
      </c>
    </row>
    <row r="1286" spans="1:13">
      <c r="A1286" s="45" t="s">
        <v>264</v>
      </c>
      <c r="B1286" s="46" t="s">
        <v>475</v>
      </c>
      <c r="C1286" s="46" t="s">
        <v>476</v>
      </c>
      <c r="D1286" s="47">
        <v>0</v>
      </c>
      <c r="E1286" s="47">
        <v>0</v>
      </c>
      <c r="F1286" s="47">
        <v>2883248.74</v>
      </c>
      <c r="G1286" s="47">
        <v>2462426.7999999998</v>
      </c>
      <c r="H1286" s="47">
        <v>420821.94</v>
      </c>
      <c r="I1286" s="47">
        <v>0</v>
      </c>
      <c r="J1286" s="55">
        <f t="shared" si="60"/>
        <v>420821.94000000041</v>
      </c>
      <c r="K1286" s="52">
        <f t="shared" si="61"/>
        <v>420821.94</v>
      </c>
      <c r="L1286" s="50" t="s">
        <v>18</v>
      </c>
      <c r="M1286" s="48" t="str">
        <f t="shared" si="62"/>
        <v>TLFPLUSTotal Net Assets at the end of the period</v>
      </c>
    </row>
    <row r="1287" spans="1:13">
      <c r="A1287" s="45" t="s">
        <v>264</v>
      </c>
      <c r="B1287" s="46" t="s">
        <v>313</v>
      </c>
      <c r="C1287" s="46" t="s">
        <v>314</v>
      </c>
      <c r="D1287" s="47">
        <v>5608.52</v>
      </c>
      <c r="E1287" s="47">
        <v>0</v>
      </c>
      <c r="F1287" s="47">
        <v>2088170.02</v>
      </c>
      <c r="G1287" s="47">
        <v>2101457.75</v>
      </c>
      <c r="H1287" s="47">
        <v>0</v>
      </c>
      <c r="I1287" s="47">
        <v>7679.21</v>
      </c>
      <c r="J1287" s="55">
        <f t="shared" si="60"/>
        <v>-13287.729999999981</v>
      </c>
      <c r="K1287" s="52">
        <f t="shared" si="61"/>
        <v>-7679.21</v>
      </c>
      <c r="L1287" s="50" t="s">
        <v>18</v>
      </c>
      <c r="M1287" s="48" t="str">
        <f t="shared" si="62"/>
        <v>TLFPLUSTotal Net Assets at the end of the period</v>
      </c>
    </row>
    <row r="1288" spans="1:13">
      <c r="A1288" s="45" t="s">
        <v>264</v>
      </c>
      <c r="B1288" s="46" t="s">
        <v>587</v>
      </c>
      <c r="C1288" s="46" t="s">
        <v>588</v>
      </c>
      <c r="D1288" s="47">
        <v>40000000</v>
      </c>
      <c r="E1288" s="47">
        <v>0</v>
      </c>
      <c r="F1288" s="47">
        <v>0</v>
      </c>
      <c r="G1288" s="47">
        <v>0</v>
      </c>
      <c r="H1288" s="47">
        <v>40000000</v>
      </c>
      <c r="I1288" s="47">
        <v>0</v>
      </c>
      <c r="J1288" s="55">
        <f t="shared" si="60"/>
        <v>0</v>
      </c>
      <c r="K1288" s="52">
        <f t="shared" si="61"/>
        <v>40000000</v>
      </c>
      <c r="L1288" s="50" t="s">
        <v>18</v>
      </c>
      <c r="M1288" s="48" t="str">
        <f t="shared" si="62"/>
        <v>TLFPLUSTotal Net Assets at the end of the period</v>
      </c>
    </row>
    <row r="1289" spans="1:13">
      <c r="A1289" s="45" t="s">
        <v>264</v>
      </c>
      <c r="B1289" s="46" t="s">
        <v>528</v>
      </c>
      <c r="C1289" s="46" t="s">
        <v>529</v>
      </c>
      <c r="D1289" s="47">
        <v>0</v>
      </c>
      <c r="E1289" s="47">
        <v>0.02</v>
      </c>
      <c r="F1289" s="47">
        <v>100.92</v>
      </c>
      <c r="G1289" s="47">
        <v>100.9</v>
      </c>
      <c r="H1289" s="47">
        <v>0</v>
      </c>
      <c r="I1289" s="47">
        <v>0</v>
      </c>
      <c r="J1289" s="55">
        <f t="shared" si="60"/>
        <v>1.9999999999996021E-2</v>
      </c>
      <c r="K1289" s="52">
        <f t="shared" si="61"/>
        <v>0</v>
      </c>
      <c r="L1289" s="50" t="s">
        <v>18</v>
      </c>
      <c r="M1289" s="48" t="str">
        <f t="shared" si="62"/>
        <v>TLFPLUSTotal Net Assets at the end of the period</v>
      </c>
    </row>
    <row r="1290" spans="1:13">
      <c r="A1290" s="45" t="s">
        <v>264</v>
      </c>
      <c r="B1290" s="46" t="s">
        <v>477</v>
      </c>
      <c r="C1290" s="46" t="s">
        <v>478</v>
      </c>
      <c r="D1290" s="47">
        <v>0</v>
      </c>
      <c r="E1290" s="47">
        <v>0</v>
      </c>
      <c r="F1290" s="47">
        <v>268.38</v>
      </c>
      <c r="G1290" s="47">
        <v>134.19</v>
      </c>
      <c r="H1290" s="47">
        <v>134.19</v>
      </c>
      <c r="I1290" s="47">
        <v>0</v>
      </c>
      <c r="J1290" s="55">
        <f t="shared" si="60"/>
        <v>134.19</v>
      </c>
      <c r="K1290" s="52">
        <f t="shared" si="61"/>
        <v>134.19</v>
      </c>
      <c r="L1290" s="50" t="s">
        <v>18</v>
      </c>
      <c r="M1290" s="48" t="str">
        <f t="shared" si="62"/>
        <v>TLFPLUSTotal Net Assets at the end of the period</v>
      </c>
    </row>
    <row r="1291" spans="1:13">
      <c r="A1291" s="45" t="s">
        <v>264</v>
      </c>
      <c r="B1291" s="46" t="s">
        <v>167</v>
      </c>
      <c r="C1291" s="46" t="s">
        <v>424</v>
      </c>
      <c r="D1291" s="47">
        <v>0</v>
      </c>
      <c r="E1291" s="47">
        <v>0</v>
      </c>
      <c r="F1291" s="47">
        <v>84790222896.380005</v>
      </c>
      <c r="G1291" s="47">
        <v>84790222896.380005</v>
      </c>
      <c r="H1291" s="47">
        <v>0</v>
      </c>
      <c r="I1291" s="47">
        <v>0</v>
      </c>
      <c r="J1291" s="55">
        <f t="shared" si="60"/>
        <v>0</v>
      </c>
      <c r="K1291" s="52">
        <f t="shared" si="61"/>
        <v>0</v>
      </c>
      <c r="L1291" s="50" t="s">
        <v>18</v>
      </c>
      <c r="M1291" s="48" t="str">
        <f t="shared" si="62"/>
        <v>TLFPLUSTotal Net Assets at the end of the period</v>
      </c>
    </row>
    <row r="1292" spans="1:13">
      <c r="A1292" s="45" t="s">
        <v>264</v>
      </c>
      <c r="B1292" s="46" t="s">
        <v>168</v>
      </c>
      <c r="C1292" s="46" t="s">
        <v>317</v>
      </c>
      <c r="D1292" s="47">
        <v>0</v>
      </c>
      <c r="E1292" s="47">
        <v>214341682.13999999</v>
      </c>
      <c r="F1292" s="47">
        <v>45547991462.550003</v>
      </c>
      <c r="G1292" s="47">
        <v>45333649777.620003</v>
      </c>
      <c r="H1292" s="47">
        <v>2.79</v>
      </c>
      <c r="I1292" s="47">
        <v>0</v>
      </c>
      <c r="J1292" s="55">
        <f t="shared" si="60"/>
        <v>214341684.93000031</v>
      </c>
      <c r="K1292" s="52">
        <f t="shared" si="61"/>
        <v>2.79</v>
      </c>
      <c r="L1292" s="50" t="s">
        <v>18</v>
      </c>
      <c r="M1292" s="48" t="str">
        <f t="shared" si="62"/>
        <v>TLFPLUSTotal Net Assets at the end of the period</v>
      </c>
    </row>
    <row r="1293" spans="1:13">
      <c r="A1293" s="45" t="s">
        <v>264</v>
      </c>
      <c r="B1293" s="46" t="s">
        <v>239</v>
      </c>
      <c r="C1293" s="46" t="s">
        <v>530</v>
      </c>
      <c r="D1293" s="47">
        <v>0</v>
      </c>
      <c r="E1293" s="47">
        <v>0</v>
      </c>
      <c r="F1293" s="47">
        <v>65982.34</v>
      </c>
      <c r="G1293" s="47">
        <v>65982.34</v>
      </c>
      <c r="H1293" s="47">
        <v>0</v>
      </c>
      <c r="I1293" s="47">
        <v>0</v>
      </c>
      <c r="J1293" s="55">
        <f t="shared" si="60"/>
        <v>0</v>
      </c>
      <c r="K1293" s="52">
        <f t="shared" si="61"/>
        <v>0</v>
      </c>
      <c r="L1293" s="50" t="s">
        <v>18</v>
      </c>
      <c r="M1293" s="48" t="str">
        <f t="shared" si="62"/>
        <v>TLFPLUSTotal Net Assets at the end of the period</v>
      </c>
    </row>
    <row r="1294" spans="1:13">
      <c r="A1294" s="45" t="s">
        <v>264</v>
      </c>
      <c r="B1294" s="46" t="s">
        <v>459</v>
      </c>
      <c r="C1294" s="46" t="s">
        <v>460</v>
      </c>
      <c r="D1294" s="47">
        <v>24912716.890000001</v>
      </c>
      <c r="E1294" s="47">
        <v>0</v>
      </c>
      <c r="F1294" s="47">
        <v>5672911.3200000003</v>
      </c>
      <c r="G1294" s="47">
        <v>30585628.210000001</v>
      </c>
      <c r="H1294" s="47">
        <v>0</v>
      </c>
      <c r="I1294" s="47">
        <v>0</v>
      </c>
      <c r="J1294" s="55">
        <f t="shared" si="60"/>
        <v>-24912716.890000001</v>
      </c>
      <c r="K1294" s="52">
        <f t="shared" si="61"/>
        <v>0</v>
      </c>
      <c r="L1294" s="50" t="s">
        <v>18</v>
      </c>
      <c r="M1294" s="48" t="str">
        <f t="shared" si="62"/>
        <v>TLFPLUSTotal Net Assets at the end of the period</v>
      </c>
    </row>
    <row r="1295" spans="1:13">
      <c r="A1295" s="45" t="s">
        <v>264</v>
      </c>
      <c r="B1295" s="46" t="s">
        <v>497</v>
      </c>
      <c r="C1295" s="46" t="s">
        <v>498</v>
      </c>
      <c r="D1295" s="47">
        <v>0</v>
      </c>
      <c r="E1295" s="47">
        <v>478320.21</v>
      </c>
      <c r="F1295" s="47">
        <v>42457630.140000001</v>
      </c>
      <c r="G1295" s="47">
        <v>42162047.770000003</v>
      </c>
      <c r="H1295" s="47">
        <v>0</v>
      </c>
      <c r="I1295" s="47">
        <v>182737.84</v>
      </c>
      <c r="J1295" s="55">
        <f t="shared" si="60"/>
        <v>295582.36999999732</v>
      </c>
      <c r="K1295" s="52">
        <f t="shared" si="61"/>
        <v>-182737.84</v>
      </c>
      <c r="L1295" s="50" t="s">
        <v>18</v>
      </c>
      <c r="M1295" s="48" t="str">
        <f t="shared" si="62"/>
        <v>TLFPLUSTotal Net Assets at the end of the period</v>
      </c>
    </row>
    <row r="1296" spans="1:13">
      <c r="A1296" s="45" t="s">
        <v>264</v>
      </c>
      <c r="B1296" s="46" t="s">
        <v>322</v>
      </c>
      <c r="C1296" s="46" t="s">
        <v>323</v>
      </c>
      <c r="D1296" s="47">
        <v>0.28999999999999998</v>
      </c>
      <c r="E1296" s="47">
        <v>0</v>
      </c>
      <c r="F1296" s="47">
        <v>0</v>
      </c>
      <c r="G1296" s="47">
        <v>0.28999999999999998</v>
      </c>
      <c r="H1296" s="47">
        <v>0</v>
      </c>
      <c r="I1296" s="47">
        <v>0</v>
      </c>
      <c r="J1296" s="55">
        <f t="shared" si="60"/>
        <v>-0.28999999999999998</v>
      </c>
      <c r="K1296" s="52">
        <f t="shared" si="61"/>
        <v>0</v>
      </c>
      <c r="L1296" s="50" t="s">
        <v>18</v>
      </c>
      <c r="M1296" s="48" t="str">
        <f t="shared" si="62"/>
        <v>TLFPLUSTotal Net Assets at the end of the period</v>
      </c>
    </row>
    <row r="1297" spans="1:13">
      <c r="A1297" s="45" t="s">
        <v>264</v>
      </c>
      <c r="B1297" s="46" t="s">
        <v>324</v>
      </c>
      <c r="C1297" s="46" t="s">
        <v>325</v>
      </c>
      <c r="D1297" s="47">
        <v>0</v>
      </c>
      <c r="E1297" s="47">
        <v>1.02</v>
      </c>
      <c r="F1297" s="47">
        <v>23.67</v>
      </c>
      <c r="G1297" s="47">
        <v>22.65</v>
      </c>
      <c r="H1297" s="47">
        <v>0</v>
      </c>
      <c r="I1297" s="47">
        <v>0</v>
      </c>
      <c r="J1297" s="55">
        <f t="shared" si="60"/>
        <v>1.0200000000000031</v>
      </c>
      <c r="K1297" s="52">
        <f t="shared" si="61"/>
        <v>0</v>
      </c>
      <c r="L1297" s="50" t="s">
        <v>18</v>
      </c>
      <c r="M1297" s="48" t="str">
        <f t="shared" si="62"/>
        <v>TLFPLUSTotal Net Assets at the end of the period</v>
      </c>
    </row>
    <row r="1298" spans="1:13">
      <c r="A1298" s="45" t="s">
        <v>264</v>
      </c>
      <c r="B1298" s="46" t="s">
        <v>326</v>
      </c>
      <c r="C1298" s="46" t="s">
        <v>327</v>
      </c>
      <c r="D1298" s="47">
        <v>0</v>
      </c>
      <c r="E1298" s="47">
        <v>22916.29</v>
      </c>
      <c r="F1298" s="47">
        <v>0</v>
      </c>
      <c r="G1298" s="47">
        <v>0</v>
      </c>
      <c r="H1298" s="47">
        <v>0</v>
      </c>
      <c r="I1298" s="47">
        <v>22916.29</v>
      </c>
      <c r="J1298" s="55">
        <f t="shared" si="60"/>
        <v>0</v>
      </c>
      <c r="K1298" s="52">
        <f t="shared" si="61"/>
        <v>-22916.29</v>
      </c>
      <c r="L1298" s="50" t="s">
        <v>18</v>
      </c>
      <c r="M1298" s="48" t="str">
        <f t="shared" si="62"/>
        <v>TLFPLUSTotal Net Assets at the end of the period</v>
      </c>
    </row>
    <row r="1299" spans="1:13">
      <c r="A1299" s="45" t="s">
        <v>264</v>
      </c>
      <c r="B1299" s="46" t="s">
        <v>330</v>
      </c>
      <c r="C1299" s="46" t="s">
        <v>331</v>
      </c>
      <c r="D1299" s="47">
        <v>0</v>
      </c>
      <c r="E1299" s="47">
        <v>24747.29</v>
      </c>
      <c r="F1299" s="47">
        <v>24876.18</v>
      </c>
      <c r="G1299" s="47">
        <v>0</v>
      </c>
      <c r="H1299" s="47">
        <v>128.88999999999999</v>
      </c>
      <c r="I1299" s="47">
        <v>0</v>
      </c>
      <c r="J1299" s="55">
        <f t="shared" si="60"/>
        <v>24876.18</v>
      </c>
      <c r="K1299" s="52">
        <f t="shared" si="61"/>
        <v>128.88999999999999</v>
      </c>
      <c r="L1299" s="50" t="s">
        <v>18</v>
      </c>
      <c r="M1299" s="48" t="str">
        <f t="shared" si="62"/>
        <v>TLFPLUSTotal Net Assets at the end of the period</v>
      </c>
    </row>
    <row r="1300" spans="1:13">
      <c r="A1300" s="45" t="s">
        <v>264</v>
      </c>
      <c r="B1300" s="46" t="s">
        <v>332</v>
      </c>
      <c r="C1300" s="46" t="s">
        <v>333</v>
      </c>
      <c r="D1300" s="47">
        <v>0</v>
      </c>
      <c r="E1300" s="47">
        <v>77789</v>
      </c>
      <c r="F1300" s="47">
        <v>347445.78</v>
      </c>
      <c r="G1300" s="47">
        <v>359784.78</v>
      </c>
      <c r="H1300" s="47">
        <v>0</v>
      </c>
      <c r="I1300" s="47">
        <v>90128</v>
      </c>
      <c r="J1300" s="55">
        <f t="shared" si="60"/>
        <v>-12339</v>
      </c>
      <c r="K1300" s="52">
        <f t="shared" si="61"/>
        <v>-90128</v>
      </c>
      <c r="L1300" s="50" t="s">
        <v>18</v>
      </c>
      <c r="M1300" s="48" t="str">
        <f t="shared" si="62"/>
        <v>TLFPLUSTotal Net Assets at the end of the period</v>
      </c>
    </row>
    <row r="1301" spans="1:13">
      <c r="A1301" s="45" t="s">
        <v>264</v>
      </c>
      <c r="B1301" s="46" t="s">
        <v>169</v>
      </c>
      <c r="C1301" s="46" t="s">
        <v>336</v>
      </c>
      <c r="D1301" s="47">
        <v>8.6199999999999992</v>
      </c>
      <c r="E1301" s="47">
        <v>0</v>
      </c>
      <c r="F1301" s="47">
        <v>696055.68</v>
      </c>
      <c r="G1301" s="47">
        <v>948017.03</v>
      </c>
      <c r="H1301" s="47">
        <v>0</v>
      </c>
      <c r="I1301" s="47">
        <v>251952.73</v>
      </c>
      <c r="J1301" s="55">
        <f t="shared" si="60"/>
        <v>-251961.34999999998</v>
      </c>
      <c r="K1301" s="52">
        <f t="shared" si="61"/>
        <v>-251952.73</v>
      </c>
      <c r="L1301" s="50" t="s">
        <v>18</v>
      </c>
      <c r="M1301" s="48" t="str">
        <f t="shared" si="62"/>
        <v>TLFPLUSTotal Net Assets at the end of the period</v>
      </c>
    </row>
    <row r="1302" spans="1:13">
      <c r="A1302" s="45" t="s">
        <v>264</v>
      </c>
      <c r="B1302" s="46" t="s">
        <v>222</v>
      </c>
      <c r="C1302" s="46" t="s">
        <v>337</v>
      </c>
      <c r="D1302" s="47">
        <v>0</v>
      </c>
      <c r="E1302" s="47">
        <v>94000</v>
      </c>
      <c r="F1302" s="47">
        <v>101500</v>
      </c>
      <c r="G1302" s="47">
        <v>0</v>
      </c>
      <c r="H1302" s="47">
        <v>7500</v>
      </c>
      <c r="I1302" s="47">
        <v>0</v>
      </c>
      <c r="J1302" s="55">
        <f t="shared" si="60"/>
        <v>101500</v>
      </c>
      <c r="K1302" s="52">
        <f t="shared" si="61"/>
        <v>7500</v>
      </c>
      <c r="L1302" s="50" t="s">
        <v>18</v>
      </c>
      <c r="M1302" s="48" t="str">
        <f t="shared" si="62"/>
        <v>TLFPLUSTotal Net Assets at the end of the period</v>
      </c>
    </row>
    <row r="1303" spans="1:13">
      <c r="A1303" s="45" t="s">
        <v>264</v>
      </c>
      <c r="B1303" s="46" t="s">
        <v>172</v>
      </c>
      <c r="C1303" s="46" t="s">
        <v>339</v>
      </c>
      <c r="D1303" s="47">
        <v>0</v>
      </c>
      <c r="E1303" s="47">
        <v>18505730.370000001</v>
      </c>
      <c r="F1303" s="47">
        <v>36140160.07</v>
      </c>
      <c r="G1303" s="47">
        <v>5989447.8799999999</v>
      </c>
      <c r="H1303" s="47">
        <v>11644981.82</v>
      </c>
      <c r="I1303" s="47">
        <v>0</v>
      </c>
      <c r="J1303" s="55">
        <f t="shared" si="60"/>
        <v>30150712.190000001</v>
      </c>
      <c r="K1303" s="52">
        <f t="shared" si="61"/>
        <v>11644981.82</v>
      </c>
      <c r="L1303" s="50" t="s">
        <v>18</v>
      </c>
      <c r="M1303" s="48" t="str">
        <f t="shared" si="62"/>
        <v>TLFPLUSTotal Net Assets at the end of the period</v>
      </c>
    </row>
    <row r="1304" spans="1:13">
      <c r="A1304" s="45" t="s">
        <v>264</v>
      </c>
      <c r="B1304" s="46" t="s">
        <v>173</v>
      </c>
      <c r="C1304" s="46" t="s">
        <v>340</v>
      </c>
      <c r="D1304" s="47">
        <v>0</v>
      </c>
      <c r="E1304" s="47">
        <v>93</v>
      </c>
      <c r="F1304" s="47">
        <v>12243629</v>
      </c>
      <c r="G1304" s="47">
        <v>12243759</v>
      </c>
      <c r="H1304" s="47">
        <v>0</v>
      </c>
      <c r="I1304" s="47">
        <v>223</v>
      </c>
      <c r="J1304" s="55">
        <f t="shared" si="60"/>
        <v>-130</v>
      </c>
      <c r="K1304" s="52">
        <f t="shared" si="61"/>
        <v>-223</v>
      </c>
      <c r="L1304" s="50" t="s">
        <v>18</v>
      </c>
      <c r="M1304" s="48" t="str">
        <f t="shared" si="62"/>
        <v>TLFPLUSTotal Net Assets at the end of the period</v>
      </c>
    </row>
    <row r="1305" spans="1:13">
      <c r="A1305" s="45" t="s">
        <v>264</v>
      </c>
      <c r="B1305" s="46" t="s">
        <v>174</v>
      </c>
      <c r="C1305" s="46" t="s">
        <v>341</v>
      </c>
      <c r="D1305" s="47">
        <v>0</v>
      </c>
      <c r="E1305" s="47">
        <v>106923.29</v>
      </c>
      <c r="F1305" s="47">
        <v>740467.81</v>
      </c>
      <c r="G1305" s="47">
        <v>633544.52</v>
      </c>
      <c r="H1305" s="47">
        <v>0</v>
      </c>
      <c r="I1305" s="47">
        <v>0</v>
      </c>
      <c r="J1305" s="55">
        <f t="shared" si="60"/>
        <v>106923.29000000004</v>
      </c>
      <c r="K1305" s="52">
        <f t="shared" si="61"/>
        <v>0</v>
      </c>
      <c r="L1305" s="50" t="s">
        <v>18</v>
      </c>
      <c r="M1305" s="48" t="str">
        <f t="shared" si="62"/>
        <v>TLFPLUSTotal Net Assets at the end of the period</v>
      </c>
    </row>
    <row r="1306" spans="1:13">
      <c r="A1306" s="45" t="s">
        <v>264</v>
      </c>
      <c r="B1306" s="46" t="s">
        <v>183</v>
      </c>
      <c r="C1306" s="46" t="s">
        <v>342</v>
      </c>
      <c r="D1306" s="47">
        <v>50008603.539999999</v>
      </c>
      <c r="E1306" s="47">
        <v>0</v>
      </c>
      <c r="F1306" s="47">
        <v>34450926377.720001</v>
      </c>
      <c r="G1306" s="47">
        <v>34500934967.019997</v>
      </c>
      <c r="H1306" s="47">
        <v>14.24</v>
      </c>
      <c r="I1306" s="47">
        <v>0</v>
      </c>
      <c r="J1306" s="55">
        <f t="shared" si="60"/>
        <v>-50008589.299995422</v>
      </c>
      <c r="K1306" s="52">
        <f t="shared" si="61"/>
        <v>14.24</v>
      </c>
      <c r="L1306" s="50" t="s">
        <v>18</v>
      </c>
      <c r="M1306" s="48" t="str">
        <f t="shared" si="62"/>
        <v>TLFPLUSTotal Net Assets at the end of the period</v>
      </c>
    </row>
    <row r="1307" spans="1:13">
      <c r="A1307" s="45" t="s">
        <v>264</v>
      </c>
      <c r="B1307" s="46" t="s">
        <v>184</v>
      </c>
      <c r="C1307" s="46" t="s">
        <v>343</v>
      </c>
      <c r="D1307" s="47">
        <v>0</v>
      </c>
      <c r="E1307" s="47">
        <v>298394934.52999997</v>
      </c>
      <c r="F1307" s="47">
        <v>7402172965.4300003</v>
      </c>
      <c r="G1307" s="47">
        <v>7103778021.3299999</v>
      </c>
      <c r="H1307" s="47">
        <v>9.57</v>
      </c>
      <c r="I1307" s="47">
        <v>0</v>
      </c>
      <c r="J1307" s="55">
        <f t="shared" si="60"/>
        <v>298394944.10000038</v>
      </c>
      <c r="K1307" s="52">
        <f t="shared" si="61"/>
        <v>9.57</v>
      </c>
      <c r="L1307" s="50" t="s">
        <v>18</v>
      </c>
      <c r="M1307" s="48" t="str">
        <f t="shared" si="62"/>
        <v>TLFPLUSTotal Net Assets at the end of the period</v>
      </c>
    </row>
    <row r="1308" spans="1:13">
      <c r="A1308" s="45" t="s">
        <v>264</v>
      </c>
      <c r="B1308" s="46" t="s">
        <v>243</v>
      </c>
      <c r="C1308" s="46" t="s">
        <v>499</v>
      </c>
      <c r="D1308" s="47">
        <v>0</v>
      </c>
      <c r="E1308" s="47">
        <v>38.61</v>
      </c>
      <c r="F1308" s="47">
        <v>175302592.83000001</v>
      </c>
      <c r="G1308" s="47">
        <v>175465644.28</v>
      </c>
      <c r="H1308" s="47">
        <v>0</v>
      </c>
      <c r="I1308" s="47">
        <v>163090.06</v>
      </c>
      <c r="J1308" s="55">
        <f t="shared" si="60"/>
        <v>-163051.44999998808</v>
      </c>
      <c r="K1308" s="52">
        <f t="shared" si="61"/>
        <v>-163090.06</v>
      </c>
      <c r="L1308" s="50" t="s">
        <v>18</v>
      </c>
      <c r="M1308" s="48" t="str">
        <f t="shared" si="62"/>
        <v>TLFPLUSTotal Net Assets at the end of the period</v>
      </c>
    </row>
    <row r="1309" spans="1:13">
      <c r="A1309" s="45" t="s">
        <v>264</v>
      </c>
      <c r="B1309" s="46" t="s">
        <v>531</v>
      </c>
      <c r="C1309" s="46" t="s">
        <v>532</v>
      </c>
      <c r="D1309" s="47">
        <v>0</v>
      </c>
      <c r="E1309" s="47">
        <v>53937723.049999997</v>
      </c>
      <c r="F1309" s="47">
        <v>2290748333.0900002</v>
      </c>
      <c r="G1309" s="47">
        <v>2399957963.0900002</v>
      </c>
      <c r="H1309" s="47">
        <v>0</v>
      </c>
      <c r="I1309" s="47">
        <v>163147353.05000001</v>
      </c>
      <c r="J1309" s="55">
        <f t="shared" si="60"/>
        <v>-109209630</v>
      </c>
      <c r="K1309" s="52">
        <f t="shared" si="61"/>
        <v>-163147353.05000001</v>
      </c>
      <c r="L1309" s="50" t="s">
        <v>15</v>
      </c>
      <c r="M1309" s="48" t="str">
        <f t="shared" si="62"/>
        <v>TLFPLUSUnit Capital at the end of the period</v>
      </c>
    </row>
    <row r="1310" spans="1:13">
      <c r="A1310" s="45" t="s">
        <v>264</v>
      </c>
      <c r="B1310" s="46" t="s">
        <v>479</v>
      </c>
      <c r="C1310" s="46" t="s">
        <v>480</v>
      </c>
      <c r="D1310" s="47">
        <v>0</v>
      </c>
      <c r="E1310" s="47">
        <v>12687361.01</v>
      </c>
      <c r="F1310" s="47">
        <v>163662510.56999999</v>
      </c>
      <c r="G1310" s="47">
        <v>188226524.56999999</v>
      </c>
      <c r="H1310" s="47">
        <v>0</v>
      </c>
      <c r="I1310" s="47">
        <v>37251375.009999998</v>
      </c>
      <c r="J1310" s="55">
        <f t="shared" si="60"/>
        <v>-24564014</v>
      </c>
      <c r="K1310" s="52">
        <f t="shared" si="61"/>
        <v>-37251375.009999998</v>
      </c>
      <c r="L1310" s="50" t="s">
        <v>15</v>
      </c>
      <c r="M1310" s="48" t="str">
        <f t="shared" si="62"/>
        <v>TLFPLUSUnit Capital at the end of the period</v>
      </c>
    </row>
    <row r="1311" spans="1:13">
      <c r="A1311" s="45" t="s">
        <v>264</v>
      </c>
      <c r="B1311" s="46" t="s">
        <v>589</v>
      </c>
      <c r="C1311" s="46" t="s">
        <v>590</v>
      </c>
      <c r="D1311" s="47">
        <v>0</v>
      </c>
      <c r="E1311" s="47">
        <v>40995351</v>
      </c>
      <c r="F1311" s="47">
        <v>41254242.460000001</v>
      </c>
      <c r="G1311" s="47">
        <v>258891.46</v>
      </c>
      <c r="H1311" s="47">
        <v>0</v>
      </c>
      <c r="I1311" s="47">
        <v>0</v>
      </c>
      <c r="J1311" s="55">
        <f t="shared" si="60"/>
        <v>40995351</v>
      </c>
      <c r="K1311" s="52">
        <f t="shared" si="61"/>
        <v>0</v>
      </c>
      <c r="L1311" s="50" t="s">
        <v>15</v>
      </c>
      <c r="M1311" s="48" t="str">
        <f t="shared" si="62"/>
        <v>TLFPLUSUnit Capital at the end of the period</v>
      </c>
    </row>
    <row r="1312" spans="1:13">
      <c r="A1312" s="45" t="s">
        <v>264</v>
      </c>
      <c r="B1312" s="46" t="s">
        <v>344</v>
      </c>
      <c r="C1312" s="46" t="s">
        <v>345</v>
      </c>
      <c r="D1312" s="47">
        <v>0</v>
      </c>
      <c r="E1312" s="47">
        <v>49547786</v>
      </c>
      <c r="F1312" s="47">
        <v>346866995.82999998</v>
      </c>
      <c r="G1312" s="47">
        <v>401526576.82999998</v>
      </c>
      <c r="H1312" s="47">
        <v>0</v>
      </c>
      <c r="I1312" s="47">
        <v>104207367</v>
      </c>
      <c r="J1312" s="55">
        <f t="shared" si="60"/>
        <v>-54659581</v>
      </c>
      <c r="K1312" s="52">
        <f t="shared" si="61"/>
        <v>-104207367</v>
      </c>
      <c r="L1312" s="50" t="s">
        <v>15</v>
      </c>
      <c r="M1312" s="48" t="str">
        <f t="shared" si="62"/>
        <v>TLFPLUSUnit Capital at the end of the period</v>
      </c>
    </row>
    <row r="1313" spans="1:13">
      <c r="A1313" s="45" t="s">
        <v>264</v>
      </c>
      <c r="B1313" s="46" t="s">
        <v>346</v>
      </c>
      <c r="C1313" s="46" t="s">
        <v>347</v>
      </c>
      <c r="D1313" s="47">
        <v>0</v>
      </c>
      <c r="E1313" s="47">
        <v>148499333</v>
      </c>
      <c r="F1313" s="47">
        <v>629138686.29999995</v>
      </c>
      <c r="G1313" s="47">
        <v>550974147.29999995</v>
      </c>
      <c r="H1313" s="47">
        <v>0</v>
      </c>
      <c r="I1313" s="47">
        <v>70334794</v>
      </c>
      <c r="J1313" s="55">
        <f t="shared" si="60"/>
        <v>78164539</v>
      </c>
      <c r="K1313" s="52">
        <f t="shared" si="61"/>
        <v>-70334794</v>
      </c>
      <c r="L1313" s="50" t="s">
        <v>15</v>
      </c>
      <c r="M1313" s="48" t="str">
        <f t="shared" si="62"/>
        <v>TLFPLUSUnit Capital at the end of the period</v>
      </c>
    </row>
    <row r="1314" spans="1:13">
      <c r="A1314" s="45" t="s">
        <v>264</v>
      </c>
      <c r="B1314" s="46" t="s">
        <v>591</v>
      </c>
      <c r="C1314" s="46" t="s">
        <v>592</v>
      </c>
      <c r="D1314" s="47">
        <v>0</v>
      </c>
      <c r="E1314" s="47">
        <v>11870422</v>
      </c>
      <c r="F1314" s="47">
        <v>25285828.859999999</v>
      </c>
      <c r="G1314" s="47">
        <v>31114811.859999999</v>
      </c>
      <c r="H1314" s="47">
        <v>0</v>
      </c>
      <c r="I1314" s="47">
        <v>17699405</v>
      </c>
      <c r="J1314" s="55">
        <f t="shared" si="60"/>
        <v>-5828983</v>
      </c>
      <c r="K1314" s="52">
        <f t="shared" si="61"/>
        <v>-17699405</v>
      </c>
      <c r="L1314" s="50" t="s">
        <v>15</v>
      </c>
      <c r="M1314" s="48" t="str">
        <f t="shared" si="62"/>
        <v>TLFPLUSUnit Capital at the end of the period</v>
      </c>
    </row>
    <row r="1315" spans="1:13">
      <c r="A1315" s="45" t="s">
        <v>264</v>
      </c>
      <c r="B1315" s="46" t="s">
        <v>533</v>
      </c>
      <c r="C1315" s="46" t="s">
        <v>534</v>
      </c>
      <c r="D1315" s="47">
        <v>0</v>
      </c>
      <c r="E1315" s="47">
        <v>2967052695</v>
      </c>
      <c r="F1315" s="47">
        <v>27910850481.669998</v>
      </c>
      <c r="G1315" s="47">
        <v>25378082680.669998</v>
      </c>
      <c r="H1315" s="47">
        <v>0</v>
      </c>
      <c r="I1315" s="47">
        <v>434284894</v>
      </c>
      <c r="J1315" s="55">
        <f t="shared" si="60"/>
        <v>2532767801</v>
      </c>
      <c r="K1315" s="52">
        <f t="shared" si="61"/>
        <v>-434284894</v>
      </c>
      <c r="L1315" s="50" t="s">
        <v>15</v>
      </c>
      <c r="M1315" s="48" t="str">
        <f t="shared" si="62"/>
        <v>TLFPLUSUnit Capital at the end of the period</v>
      </c>
    </row>
    <row r="1316" spans="1:13">
      <c r="A1316" s="45" t="s">
        <v>264</v>
      </c>
      <c r="B1316" s="46" t="s">
        <v>535</v>
      </c>
      <c r="C1316" s="46" t="s">
        <v>536</v>
      </c>
      <c r="D1316" s="47">
        <v>0</v>
      </c>
      <c r="E1316" s="47">
        <v>3071026757</v>
      </c>
      <c r="F1316" s="47">
        <v>27067389309.189999</v>
      </c>
      <c r="G1316" s="47">
        <v>26135577694.189999</v>
      </c>
      <c r="H1316" s="47">
        <v>0</v>
      </c>
      <c r="I1316" s="47">
        <v>2139215142</v>
      </c>
      <c r="J1316" s="55">
        <f t="shared" si="60"/>
        <v>931811615</v>
      </c>
      <c r="K1316" s="52">
        <f t="shared" si="61"/>
        <v>-2139215142</v>
      </c>
      <c r="L1316" s="50" t="s">
        <v>15</v>
      </c>
      <c r="M1316" s="48" t="str">
        <f t="shared" si="62"/>
        <v>TLFPLUSUnit Capital at the end of the period</v>
      </c>
    </row>
    <row r="1317" spans="1:13">
      <c r="A1317" s="45" t="s">
        <v>264</v>
      </c>
      <c r="B1317" s="46" t="s">
        <v>537</v>
      </c>
      <c r="C1317" s="46" t="s">
        <v>538</v>
      </c>
      <c r="D1317" s="47">
        <v>0</v>
      </c>
      <c r="E1317" s="47">
        <v>1076110309</v>
      </c>
      <c r="F1317" s="47">
        <v>2079458906.04</v>
      </c>
      <c r="G1317" s="47">
        <v>1003348597.04</v>
      </c>
      <c r="H1317" s="47">
        <v>0</v>
      </c>
      <c r="I1317" s="47">
        <v>0</v>
      </c>
      <c r="J1317" s="55">
        <f t="shared" si="60"/>
        <v>1076110309</v>
      </c>
      <c r="K1317" s="52">
        <f t="shared" si="61"/>
        <v>0</v>
      </c>
      <c r="L1317" s="50" t="s">
        <v>15</v>
      </c>
      <c r="M1317" s="48" t="str">
        <f t="shared" si="62"/>
        <v>TLFPLUSUnit Capital at the end of the period</v>
      </c>
    </row>
    <row r="1318" spans="1:13">
      <c r="A1318" s="45" t="s">
        <v>264</v>
      </c>
      <c r="B1318" s="46" t="s">
        <v>539</v>
      </c>
      <c r="C1318" s="46" t="s">
        <v>540</v>
      </c>
      <c r="D1318" s="47">
        <v>64372.800000000003</v>
      </c>
      <c r="E1318" s="47">
        <v>0</v>
      </c>
      <c r="F1318" s="47">
        <v>3964239.26</v>
      </c>
      <c r="G1318" s="47">
        <v>4153892.83</v>
      </c>
      <c r="H1318" s="47">
        <v>0</v>
      </c>
      <c r="I1318" s="47">
        <v>125280.77</v>
      </c>
      <c r="J1318" s="55">
        <f t="shared" si="60"/>
        <v>-189653.5700000003</v>
      </c>
      <c r="K1318" s="52">
        <f t="shared" si="61"/>
        <v>-125280.77</v>
      </c>
      <c r="L1318" s="50" t="s">
        <v>141</v>
      </c>
      <c r="M1318" s="48" t="str">
        <f t="shared" si="62"/>
        <v>TLFPLUSDummy</v>
      </c>
    </row>
    <row r="1319" spans="1:13">
      <c r="A1319" s="45" t="s">
        <v>264</v>
      </c>
      <c r="B1319" s="46" t="s">
        <v>541</v>
      </c>
      <c r="C1319" s="46" t="s">
        <v>542</v>
      </c>
      <c r="D1319" s="47">
        <v>4576085.28</v>
      </c>
      <c r="E1319" s="47">
        <v>0</v>
      </c>
      <c r="F1319" s="47">
        <v>16520441.35</v>
      </c>
      <c r="G1319" s="47">
        <v>19234504.219999999</v>
      </c>
      <c r="H1319" s="47">
        <v>1862022.41</v>
      </c>
      <c r="I1319" s="47">
        <v>0</v>
      </c>
      <c r="J1319" s="55">
        <f t="shared" si="60"/>
        <v>-2714062.8699999992</v>
      </c>
      <c r="K1319" s="52">
        <f t="shared" si="61"/>
        <v>1862022.41</v>
      </c>
      <c r="L1319" s="50" t="s">
        <v>141</v>
      </c>
      <c r="M1319" s="48" t="str">
        <f t="shared" si="62"/>
        <v>TLFPLUSDummy</v>
      </c>
    </row>
    <row r="1320" spans="1:13">
      <c r="A1320" s="45" t="s">
        <v>264</v>
      </c>
      <c r="B1320" s="46" t="s">
        <v>593</v>
      </c>
      <c r="C1320" s="46" t="s">
        <v>594</v>
      </c>
      <c r="D1320" s="47">
        <v>0</v>
      </c>
      <c r="E1320" s="47">
        <v>24850.74</v>
      </c>
      <c r="F1320" s="47">
        <v>76117.039999999994</v>
      </c>
      <c r="G1320" s="47">
        <v>245.42</v>
      </c>
      <c r="H1320" s="47">
        <v>51020.88</v>
      </c>
      <c r="I1320" s="47">
        <v>0</v>
      </c>
      <c r="J1320" s="55">
        <f t="shared" si="60"/>
        <v>75871.62</v>
      </c>
      <c r="K1320" s="52">
        <f t="shared" si="61"/>
        <v>51020.88</v>
      </c>
      <c r="L1320" s="50" t="s">
        <v>141</v>
      </c>
      <c r="M1320" s="48" t="str">
        <f t="shared" si="62"/>
        <v>TLFPLUSDummy</v>
      </c>
    </row>
    <row r="1321" spans="1:13">
      <c r="A1321" s="45" t="s">
        <v>264</v>
      </c>
      <c r="B1321" s="46" t="s">
        <v>348</v>
      </c>
      <c r="C1321" s="46" t="s">
        <v>349</v>
      </c>
      <c r="D1321" s="47">
        <v>5169.24</v>
      </c>
      <c r="E1321" s="47">
        <v>0</v>
      </c>
      <c r="F1321" s="47">
        <v>599887.63</v>
      </c>
      <c r="G1321" s="47">
        <v>694883.55</v>
      </c>
      <c r="H1321" s="47">
        <v>0</v>
      </c>
      <c r="I1321" s="47">
        <v>89826.68</v>
      </c>
      <c r="J1321" s="55">
        <f t="shared" si="60"/>
        <v>-94995.920000000042</v>
      </c>
      <c r="K1321" s="52">
        <f t="shared" si="61"/>
        <v>-89826.68</v>
      </c>
      <c r="L1321" s="50" t="s">
        <v>141</v>
      </c>
      <c r="M1321" s="48" t="str">
        <f t="shared" si="62"/>
        <v>TLFPLUSDummy</v>
      </c>
    </row>
    <row r="1322" spans="1:13">
      <c r="A1322" s="45" t="s">
        <v>264</v>
      </c>
      <c r="B1322" s="46" t="s">
        <v>350</v>
      </c>
      <c r="C1322" s="46" t="s">
        <v>351</v>
      </c>
      <c r="D1322" s="47">
        <v>0</v>
      </c>
      <c r="E1322" s="47">
        <v>4481106.43</v>
      </c>
      <c r="F1322" s="47">
        <v>60772516.460000001</v>
      </c>
      <c r="G1322" s="47">
        <v>52132719.840000004</v>
      </c>
      <c r="H1322" s="47">
        <v>4158690.19</v>
      </c>
      <c r="I1322" s="47">
        <v>0</v>
      </c>
      <c r="J1322" s="55">
        <f t="shared" si="60"/>
        <v>8639796.6199999973</v>
      </c>
      <c r="K1322" s="52">
        <f t="shared" si="61"/>
        <v>4158690.19</v>
      </c>
      <c r="L1322" s="50" t="s">
        <v>141</v>
      </c>
      <c r="M1322" s="48" t="str">
        <f t="shared" si="62"/>
        <v>TLFPLUSDummy</v>
      </c>
    </row>
    <row r="1323" spans="1:13">
      <c r="A1323" s="45" t="s">
        <v>264</v>
      </c>
      <c r="B1323" s="46" t="s">
        <v>595</v>
      </c>
      <c r="C1323" s="46" t="s">
        <v>596</v>
      </c>
      <c r="D1323" s="47">
        <v>5187.83</v>
      </c>
      <c r="E1323" s="47">
        <v>0</v>
      </c>
      <c r="F1323" s="47">
        <v>50814.78</v>
      </c>
      <c r="G1323" s="47">
        <v>63194.080000000002</v>
      </c>
      <c r="H1323" s="47">
        <v>0</v>
      </c>
      <c r="I1323" s="47">
        <v>7191.47</v>
      </c>
      <c r="J1323" s="55">
        <f t="shared" si="60"/>
        <v>-12379.300000000003</v>
      </c>
      <c r="K1323" s="52">
        <f t="shared" si="61"/>
        <v>-7191.47</v>
      </c>
      <c r="L1323" s="50" t="s">
        <v>141</v>
      </c>
      <c r="M1323" s="48" t="str">
        <f t="shared" si="62"/>
        <v>TLFPLUSDummy</v>
      </c>
    </row>
    <row r="1324" spans="1:13">
      <c r="A1324" s="45" t="s">
        <v>264</v>
      </c>
      <c r="B1324" s="46" t="s">
        <v>543</v>
      </c>
      <c r="C1324" s="46" t="s">
        <v>544</v>
      </c>
      <c r="D1324" s="47">
        <v>1216952.98</v>
      </c>
      <c r="E1324" s="47">
        <v>0</v>
      </c>
      <c r="F1324" s="47">
        <v>48356883.490000002</v>
      </c>
      <c r="G1324" s="47">
        <v>43952150.18</v>
      </c>
      <c r="H1324" s="47">
        <v>5621686.29</v>
      </c>
      <c r="I1324" s="47">
        <v>0</v>
      </c>
      <c r="J1324" s="55">
        <f t="shared" si="60"/>
        <v>4404733.3100000024</v>
      </c>
      <c r="K1324" s="52">
        <f t="shared" si="61"/>
        <v>5621686.29</v>
      </c>
      <c r="L1324" s="50" t="s">
        <v>141</v>
      </c>
      <c r="M1324" s="48" t="str">
        <f t="shared" si="62"/>
        <v>TLFPLUSDummy</v>
      </c>
    </row>
    <row r="1325" spans="1:13">
      <c r="A1325" s="45" t="s">
        <v>264</v>
      </c>
      <c r="B1325" s="46" t="s">
        <v>545</v>
      </c>
      <c r="C1325" s="46" t="s">
        <v>546</v>
      </c>
      <c r="D1325" s="47">
        <v>411850442.88999999</v>
      </c>
      <c r="E1325" s="47">
        <v>0</v>
      </c>
      <c r="F1325" s="47">
        <v>2659188216.1799998</v>
      </c>
      <c r="G1325" s="47">
        <v>2528753237.0100002</v>
      </c>
      <c r="H1325" s="47">
        <v>542285422.05999994</v>
      </c>
      <c r="I1325" s="47">
        <v>0</v>
      </c>
      <c r="J1325" s="55">
        <f t="shared" si="60"/>
        <v>130434979.1699996</v>
      </c>
      <c r="K1325" s="52">
        <f t="shared" si="61"/>
        <v>542285422.05999994</v>
      </c>
      <c r="L1325" s="50" t="s">
        <v>141</v>
      </c>
      <c r="M1325" s="48" t="str">
        <f t="shared" si="62"/>
        <v>TLFPLUSDummy</v>
      </c>
    </row>
    <row r="1326" spans="1:13">
      <c r="A1326" s="45" t="s">
        <v>264</v>
      </c>
      <c r="B1326" s="46" t="s">
        <v>547</v>
      </c>
      <c r="C1326" s="46" t="s">
        <v>548</v>
      </c>
      <c r="D1326" s="47">
        <v>1490151.72</v>
      </c>
      <c r="E1326" s="47">
        <v>0</v>
      </c>
      <c r="F1326" s="47">
        <v>4792484.7300000004</v>
      </c>
      <c r="G1326" s="47">
        <v>2372668.61</v>
      </c>
      <c r="H1326" s="47">
        <v>3909967.84</v>
      </c>
      <c r="I1326" s="47">
        <v>0</v>
      </c>
      <c r="J1326" s="55">
        <f t="shared" si="60"/>
        <v>2419816.1200000006</v>
      </c>
      <c r="K1326" s="52">
        <f t="shared" si="61"/>
        <v>3909967.84</v>
      </c>
      <c r="L1326" s="50" t="s">
        <v>141</v>
      </c>
      <c r="M1326" s="48" t="str">
        <f t="shared" si="62"/>
        <v>TLFPLUSDummy</v>
      </c>
    </row>
    <row r="1327" spans="1:13">
      <c r="A1327" s="45" t="s">
        <v>264</v>
      </c>
      <c r="B1327" s="46" t="s">
        <v>549</v>
      </c>
      <c r="C1327" s="46" t="s">
        <v>550</v>
      </c>
      <c r="D1327" s="47">
        <v>0</v>
      </c>
      <c r="E1327" s="47">
        <v>70384.88</v>
      </c>
      <c r="F1327" s="47">
        <v>0</v>
      </c>
      <c r="G1327" s="47">
        <v>0</v>
      </c>
      <c r="H1327" s="47">
        <v>0</v>
      </c>
      <c r="I1327" s="47">
        <v>70384.88</v>
      </c>
      <c r="J1327" s="55">
        <f t="shared" si="60"/>
        <v>0</v>
      </c>
      <c r="K1327" s="52">
        <f t="shared" si="61"/>
        <v>-70384.88</v>
      </c>
      <c r="L1327" s="50" t="s">
        <v>141</v>
      </c>
      <c r="M1327" s="48" t="str">
        <f t="shared" si="62"/>
        <v>TLFPLUSDummy</v>
      </c>
    </row>
    <row r="1328" spans="1:13">
      <c r="A1328" s="45" t="s">
        <v>264</v>
      </c>
      <c r="B1328" s="46" t="s">
        <v>551</v>
      </c>
      <c r="C1328" s="46" t="s">
        <v>552</v>
      </c>
      <c r="D1328" s="47">
        <v>2175431.2599999998</v>
      </c>
      <c r="E1328" s="47">
        <v>0</v>
      </c>
      <c r="F1328" s="47">
        <v>0</v>
      </c>
      <c r="G1328" s="47">
        <v>0</v>
      </c>
      <c r="H1328" s="47">
        <v>2175431.2599999998</v>
      </c>
      <c r="I1328" s="47">
        <v>0</v>
      </c>
      <c r="J1328" s="55">
        <f t="shared" si="60"/>
        <v>0</v>
      </c>
      <c r="K1328" s="52">
        <f t="shared" si="61"/>
        <v>2175431.2599999998</v>
      </c>
      <c r="L1328" s="50" t="s">
        <v>141</v>
      </c>
      <c r="M1328" s="48" t="str">
        <f t="shared" si="62"/>
        <v>TLFPLUSDummy</v>
      </c>
    </row>
    <row r="1329" spans="1:13">
      <c r="A1329" s="45" t="s">
        <v>264</v>
      </c>
      <c r="B1329" s="46" t="s">
        <v>597</v>
      </c>
      <c r="C1329" s="46" t="s">
        <v>598</v>
      </c>
      <c r="D1329" s="47">
        <v>100251.36</v>
      </c>
      <c r="E1329" s="47">
        <v>0</v>
      </c>
      <c r="F1329" s="47">
        <v>0</v>
      </c>
      <c r="G1329" s="47">
        <v>0</v>
      </c>
      <c r="H1329" s="47">
        <v>100251.36</v>
      </c>
      <c r="I1329" s="47">
        <v>0</v>
      </c>
      <c r="J1329" s="55">
        <f t="shared" si="60"/>
        <v>0</v>
      </c>
      <c r="K1329" s="52">
        <f t="shared" si="61"/>
        <v>100251.36</v>
      </c>
      <c r="L1329" s="50" t="s">
        <v>141</v>
      </c>
      <c r="M1329" s="48" t="str">
        <f t="shared" si="62"/>
        <v>TLFPLUSDummy</v>
      </c>
    </row>
    <row r="1330" spans="1:13">
      <c r="A1330" s="45" t="s">
        <v>264</v>
      </c>
      <c r="B1330" s="46" t="s">
        <v>352</v>
      </c>
      <c r="C1330" s="46" t="s">
        <v>353</v>
      </c>
      <c r="D1330" s="47">
        <v>55041.24</v>
      </c>
      <c r="E1330" s="47">
        <v>0</v>
      </c>
      <c r="F1330" s="47">
        <v>0</v>
      </c>
      <c r="G1330" s="47">
        <v>0</v>
      </c>
      <c r="H1330" s="47">
        <v>55041.24</v>
      </c>
      <c r="I1330" s="47">
        <v>0</v>
      </c>
      <c r="J1330" s="55">
        <f t="shared" si="60"/>
        <v>0</v>
      </c>
      <c r="K1330" s="52">
        <f t="shared" si="61"/>
        <v>55041.24</v>
      </c>
      <c r="L1330" s="50" t="s">
        <v>141</v>
      </c>
      <c r="M1330" s="48" t="str">
        <f t="shared" si="62"/>
        <v>TLFPLUSDummy</v>
      </c>
    </row>
    <row r="1331" spans="1:13">
      <c r="A1331" s="45" t="s">
        <v>264</v>
      </c>
      <c r="B1331" s="46" t="s">
        <v>354</v>
      </c>
      <c r="C1331" s="46" t="s">
        <v>355</v>
      </c>
      <c r="D1331" s="47">
        <v>0</v>
      </c>
      <c r="E1331" s="47">
        <v>1437516.87</v>
      </c>
      <c r="F1331" s="47">
        <v>0</v>
      </c>
      <c r="G1331" s="47">
        <v>0</v>
      </c>
      <c r="H1331" s="47">
        <v>0</v>
      </c>
      <c r="I1331" s="47">
        <v>1437516.87</v>
      </c>
      <c r="J1331" s="55">
        <f t="shared" si="60"/>
        <v>0</v>
      </c>
      <c r="K1331" s="52">
        <f t="shared" si="61"/>
        <v>-1437516.87</v>
      </c>
      <c r="L1331" s="50" t="s">
        <v>141</v>
      </c>
      <c r="M1331" s="48" t="str">
        <f t="shared" si="62"/>
        <v>TLFPLUSDummy</v>
      </c>
    </row>
    <row r="1332" spans="1:13">
      <c r="A1332" s="45" t="s">
        <v>264</v>
      </c>
      <c r="B1332" s="46" t="s">
        <v>599</v>
      </c>
      <c r="C1332" s="46" t="s">
        <v>600</v>
      </c>
      <c r="D1332" s="47">
        <v>7729.79</v>
      </c>
      <c r="E1332" s="47">
        <v>0</v>
      </c>
      <c r="F1332" s="47">
        <v>0</v>
      </c>
      <c r="G1332" s="47">
        <v>0</v>
      </c>
      <c r="H1332" s="47">
        <v>7729.79</v>
      </c>
      <c r="I1332" s="47">
        <v>0</v>
      </c>
      <c r="J1332" s="55">
        <f t="shared" si="60"/>
        <v>0</v>
      </c>
      <c r="K1332" s="52">
        <f t="shared" si="61"/>
        <v>7729.79</v>
      </c>
      <c r="L1332" s="50" t="s">
        <v>141</v>
      </c>
      <c r="M1332" s="48" t="str">
        <f t="shared" si="62"/>
        <v>TLFPLUSDummy</v>
      </c>
    </row>
    <row r="1333" spans="1:13">
      <c r="A1333" s="45" t="s">
        <v>264</v>
      </c>
      <c r="B1333" s="46" t="s">
        <v>553</v>
      </c>
      <c r="C1333" s="46" t="s">
        <v>554</v>
      </c>
      <c r="D1333" s="47">
        <v>0</v>
      </c>
      <c r="E1333" s="47">
        <v>3565226.37</v>
      </c>
      <c r="F1333" s="47">
        <v>0</v>
      </c>
      <c r="G1333" s="47">
        <v>0</v>
      </c>
      <c r="H1333" s="47">
        <v>0</v>
      </c>
      <c r="I1333" s="47">
        <v>3565226.37</v>
      </c>
      <c r="J1333" s="55">
        <f t="shared" si="60"/>
        <v>0</v>
      </c>
      <c r="K1333" s="52">
        <f t="shared" si="61"/>
        <v>-3565226.37</v>
      </c>
      <c r="L1333" s="50" t="s">
        <v>141</v>
      </c>
      <c r="M1333" s="48" t="str">
        <f t="shared" si="62"/>
        <v>TLFPLUSDummy</v>
      </c>
    </row>
    <row r="1334" spans="1:13">
      <c r="A1334" s="45" t="s">
        <v>264</v>
      </c>
      <c r="B1334" s="46" t="s">
        <v>555</v>
      </c>
      <c r="C1334" s="46" t="s">
        <v>556</v>
      </c>
      <c r="D1334" s="47">
        <v>0</v>
      </c>
      <c r="E1334" s="47">
        <v>78407292.25</v>
      </c>
      <c r="F1334" s="47">
        <v>0</v>
      </c>
      <c r="G1334" s="47">
        <v>0</v>
      </c>
      <c r="H1334" s="47">
        <v>0</v>
      </c>
      <c r="I1334" s="47">
        <v>78407292.25</v>
      </c>
      <c r="J1334" s="55">
        <f t="shared" si="60"/>
        <v>0</v>
      </c>
      <c r="K1334" s="52">
        <f t="shared" si="61"/>
        <v>-78407292.25</v>
      </c>
      <c r="L1334" s="50" t="s">
        <v>141</v>
      </c>
      <c r="M1334" s="48" t="str">
        <f t="shared" si="62"/>
        <v>TLFPLUSDummy</v>
      </c>
    </row>
    <row r="1335" spans="1:13">
      <c r="A1335" s="45" t="s">
        <v>264</v>
      </c>
      <c r="B1335" s="46" t="s">
        <v>601</v>
      </c>
      <c r="C1335" s="46" t="s">
        <v>602</v>
      </c>
      <c r="D1335" s="47">
        <v>0</v>
      </c>
      <c r="E1335" s="47">
        <v>1490141.25</v>
      </c>
      <c r="F1335" s="47">
        <v>0</v>
      </c>
      <c r="G1335" s="47">
        <v>0</v>
      </c>
      <c r="H1335" s="47">
        <v>0</v>
      </c>
      <c r="I1335" s="47">
        <v>1490141.25</v>
      </c>
      <c r="J1335" s="55">
        <f t="shared" si="60"/>
        <v>0</v>
      </c>
      <c r="K1335" s="52">
        <f t="shared" si="61"/>
        <v>-1490141.25</v>
      </c>
      <c r="L1335" s="50" t="s">
        <v>141</v>
      </c>
      <c r="M1335" s="48" t="str">
        <f t="shared" si="62"/>
        <v>TLFPLUSDummy</v>
      </c>
    </row>
    <row r="1336" spans="1:13">
      <c r="A1336" s="45" t="s">
        <v>264</v>
      </c>
      <c r="B1336" s="46" t="s">
        <v>188</v>
      </c>
      <c r="C1336" s="46" t="s">
        <v>356</v>
      </c>
      <c r="D1336" s="47">
        <v>0</v>
      </c>
      <c r="E1336" s="47">
        <v>381086008.01999998</v>
      </c>
      <c r="F1336" s="47">
        <v>0</v>
      </c>
      <c r="G1336" s="47">
        <v>0</v>
      </c>
      <c r="H1336" s="47">
        <v>0</v>
      </c>
      <c r="I1336" s="47">
        <v>381086008.01999998</v>
      </c>
      <c r="J1336" s="55">
        <f t="shared" si="60"/>
        <v>0</v>
      </c>
      <c r="K1336" s="52">
        <f t="shared" si="61"/>
        <v>-381086008.01999998</v>
      </c>
      <c r="L1336" s="50" t="s">
        <v>141</v>
      </c>
      <c r="M1336" s="48" t="str">
        <f t="shared" si="62"/>
        <v>TLFPLUSDummy</v>
      </c>
    </row>
    <row r="1337" spans="1:13">
      <c r="A1337" s="45" t="s">
        <v>264</v>
      </c>
      <c r="B1337" s="46" t="s">
        <v>557</v>
      </c>
      <c r="C1337" s="46" t="s">
        <v>558</v>
      </c>
      <c r="D1337" s="47">
        <v>2507984.33</v>
      </c>
      <c r="E1337" s="47">
        <v>0</v>
      </c>
      <c r="F1337" s="47">
        <v>7509487.7999999998</v>
      </c>
      <c r="G1337" s="47">
        <v>56315.24</v>
      </c>
      <c r="H1337" s="47">
        <v>9961156.8900000006</v>
      </c>
      <c r="I1337" s="47">
        <v>0</v>
      </c>
      <c r="J1337" s="55">
        <f t="shared" si="60"/>
        <v>7453172.5599999996</v>
      </c>
      <c r="K1337" s="52">
        <f t="shared" si="61"/>
        <v>9961156.8900000006</v>
      </c>
      <c r="L1337" s="50" t="s">
        <v>141</v>
      </c>
      <c r="M1337" s="48" t="str">
        <f t="shared" si="62"/>
        <v>TLFPLUSDummy</v>
      </c>
    </row>
    <row r="1338" spans="1:13">
      <c r="A1338" s="45" t="s">
        <v>264</v>
      </c>
      <c r="B1338" s="46" t="s">
        <v>603</v>
      </c>
      <c r="C1338" s="46" t="s">
        <v>604</v>
      </c>
      <c r="D1338" s="47">
        <v>416506.15</v>
      </c>
      <c r="E1338" s="47">
        <v>0</v>
      </c>
      <c r="F1338" s="47">
        <v>182775.02</v>
      </c>
      <c r="G1338" s="47">
        <v>0</v>
      </c>
      <c r="H1338" s="47">
        <v>599281.17000000004</v>
      </c>
      <c r="I1338" s="47">
        <v>0</v>
      </c>
      <c r="J1338" s="55">
        <f t="shared" si="60"/>
        <v>182775.02</v>
      </c>
      <c r="K1338" s="52">
        <f t="shared" si="61"/>
        <v>599281.17000000004</v>
      </c>
      <c r="L1338" s="50" t="s">
        <v>141</v>
      </c>
      <c r="M1338" s="48" t="str">
        <f t="shared" si="62"/>
        <v>TLFPLUSDummy</v>
      </c>
    </row>
    <row r="1339" spans="1:13">
      <c r="A1339" s="45" t="s">
        <v>264</v>
      </c>
      <c r="B1339" s="46" t="s">
        <v>500</v>
      </c>
      <c r="C1339" s="46" t="s">
        <v>501</v>
      </c>
      <c r="D1339" s="47">
        <v>1048448.61</v>
      </c>
      <c r="E1339" s="47">
        <v>0</v>
      </c>
      <c r="F1339" s="47">
        <v>2247725.4</v>
      </c>
      <c r="G1339" s="47">
        <v>12050.39</v>
      </c>
      <c r="H1339" s="47">
        <v>3284123.62</v>
      </c>
      <c r="I1339" s="47">
        <v>0</v>
      </c>
      <c r="J1339" s="55">
        <f t="shared" si="60"/>
        <v>2235675.0099999998</v>
      </c>
      <c r="K1339" s="52">
        <f t="shared" si="61"/>
        <v>3284123.62</v>
      </c>
      <c r="L1339" s="50" t="s">
        <v>141</v>
      </c>
      <c r="M1339" s="48" t="str">
        <f t="shared" si="62"/>
        <v>TLFPLUSDummy</v>
      </c>
    </row>
    <row r="1340" spans="1:13">
      <c r="A1340" s="45" t="s">
        <v>264</v>
      </c>
      <c r="B1340" s="46" t="s">
        <v>605</v>
      </c>
      <c r="C1340" s="46" t="s">
        <v>606</v>
      </c>
      <c r="D1340" s="47">
        <v>349320.44</v>
      </c>
      <c r="E1340" s="47">
        <v>0</v>
      </c>
      <c r="F1340" s="47">
        <v>355128.97</v>
      </c>
      <c r="G1340" s="47">
        <v>0</v>
      </c>
      <c r="H1340" s="47">
        <v>704449.41</v>
      </c>
      <c r="I1340" s="47">
        <v>0</v>
      </c>
      <c r="J1340" s="55">
        <f t="shared" si="60"/>
        <v>355128.97</v>
      </c>
      <c r="K1340" s="52">
        <f t="shared" si="61"/>
        <v>704449.41</v>
      </c>
      <c r="L1340" s="50" t="s">
        <v>141</v>
      </c>
      <c r="M1340" s="48" t="str">
        <f t="shared" si="62"/>
        <v>TLFPLUSDummy</v>
      </c>
    </row>
    <row r="1341" spans="1:13">
      <c r="A1341" s="45" t="s">
        <v>264</v>
      </c>
      <c r="B1341" s="46" t="s">
        <v>559</v>
      </c>
      <c r="C1341" s="46" t="s">
        <v>560</v>
      </c>
      <c r="D1341" s="47">
        <v>90548660.480000004</v>
      </c>
      <c r="E1341" s="47">
        <v>0</v>
      </c>
      <c r="F1341" s="47">
        <v>142538785.19</v>
      </c>
      <c r="G1341" s="47">
        <v>465235.29</v>
      </c>
      <c r="H1341" s="47">
        <v>232622210.38</v>
      </c>
      <c r="I1341" s="47">
        <v>0</v>
      </c>
      <c r="J1341" s="55">
        <f t="shared" si="60"/>
        <v>142073549.90000001</v>
      </c>
      <c r="K1341" s="52">
        <f t="shared" si="61"/>
        <v>232622210.38</v>
      </c>
      <c r="L1341" s="50" t="s">
        <v>141</v>
      </c>
      <c r="M1341" s="48" t="str">
        <f t="shared" si="62"/>
        <v>TLFPLUSDummy</v>
      </c>
    </row>
    <row r="1342" spans="1:13">
      <c r="A1342" s="45" t="s">
        <v>264</v>
      </c>
      <c r="B1342" s="46" t="s">
        <v>561</v>
      </c>
      <c r="C1342" s="46" t="s">
        <v>562</v>
      </c>
      <c r="D1342" s="47">
        <v>3867547.3</v>
      </c>
      <c r="E1342" s="47">
        <v>0</v>
      </c>
      <c r="F1342" s="47">
        <v>15153681.869999999</v>
      </c>
      <c r="G1342" s="47">
        <v>0</v>
      </c>
      <c r="H1342" s="47">
        <v>19021229.170000002</v>
      </c>
      <c r="I1342" s="47">
        <v>0</v>
      </c>
      <c r="J1342" s="55">
        <f t="shared" si="60"/>
        <v>15153681.869999999</v>
      </c>
      <c r="K1342" s="52">
        <f t="shared" si="61"/>
        <v>19021229.170000002</v>
      </c>
      <c r="L1342" s="50" t="s">
        <v>141</v>
      </c>
      <c r="M1342" s="48" t="str">
        <f t="shared" si="62"/>
        <v>TLFPLUSDummy</v>
      </c>
    </row>
    <row r="1343" spans="1:13">
      <c r="A1343" s="45" t="s">
        <v>264</v>
      </c>
      <c r="B1343" s="46" t="s">
        <v>563</v>
      </c>
      <c r="C1343" s="46" t="s">
        <v>564</v>
      </c>
      <c r="D1343" s="47">
        <v>510415.57</v>
      </c>
      <c r="E1343" s="47">
        <v>0</v>
      </c>
      <c r="F1343" s="47">
        <v>1516005</v>
      </c>
      <c r="G1343" s="47">
        <v>11923</v>
      </c>
      <c r="H1343" s="47">
        <v>2014497.57</v>
      </c>
      <c r="I1343" s="47">
        <v>0</v>
      </c>
      <c r="J1343" s="55">
        <f t="shared" si="60"/>
        <v>1504082</v>
      </c>
      <c r="K1343" s="52">
        <f t="shared" si="61"/>
        <v>2014497.57</v>
      </c>
      <c r="L1343" s="50" t="s">
        <v>141</v>
      </c>
      <c r="M1343" s="48" t="str">
        <f t="shared" si="62"/>
        <v>TLFPLUSDummy</v>
      </c>
    </row>
    <row r="1344" spans="1:13">
      <c r="A1344" s="45" t="s">
        <v>264</v>
      </c>
      <c r="B1344" s="46" t="s">
        <v>607</v>
      </c>
      <c r="C1344" s="46" t="s">
        <v>608</v>
      </c>
      <c r="D1344" s="47">
        <v>80744.73</v>
      </c>
      <c r="E1344" s="47">
        <v>0</v>
      </c>
      <c r="F1344" s="47">
        <v>37502.769999999997</v>
      </c>
      <c r="G1344" s="47">
        <v>0</v>
      </c>
      <c r="H1344" s="47">
        <v>118247.5</v>
      </c>
      <c r="I1344" s="47">
        <v>0</v>
      </c>
      <c r="J1344" s="55">
        <f t="shared" si="60"/>
        <v>37502.769999999997</v>
      </c>
      <c r="K1344" s="52">
        <f t="shared" si="61"/>
        <v>118247.5</v>
      </c>
      <c r="L1344" s="50" t="s">
        <v>141</v>
      </c>
      <c r="M1344" s="48" t="str">
        <f t="shared" si="62"/>
        <v>TLFPLUSDummy</v>
      </c>
    </row>
    <row r="1345" spans="1:13">
      <c r="A1345" s="45" t="s">
        <v>264</v>
      </c>
      <c r="B1345" s="46" t="s">
        <v>502</v>
      </c>
      <c r="C1345" s="46" t="s">
        <v>503</v>
      </c>
      <c r="D1345" s="47">
        <v>174021.8</v>
      </c>
      <c r="E1345" s="47">
        <v>0</v>
      </c>
      <c r="F1345" s="47">
        <v>366728</v>
      </c>
      <c r="G1345" s="47">
        <v>2171.14</v>
      </c>
      <c r="H1345" s="47">
        <v>538578.66</v>
      </c>
      <c r="I1345" s="47">
        <v>0</v>
      </c>
      <c r="J1345" s="55">
        <f t="shared" si="60"/>
        <v>364556.86</v>
      </c>
      <c r="K1345" s="52">
        <f t="shared" si="61"/>
        <v>538578.66</v>
      </c>
      <c r="L1345" s="50" t="s">
        <v>141</v>
      </c>
      <c r="M1345" s="48" t="str">
        <f t="shared" si="62"/>
        <v>TLFPLUSDummy</v>
      </c>
    </row>
    <row r="1346" spans="1:13">
      <c r="A1346" s="45" t="s">
        <v>264</v>
      </c>
      <c r="B1346" s="46" t="s">
        <v>609</v>
      </c>
      <c r="C1346" s="46" t="s">
        <v>610</v>
      </c>
      <c r="D1346" s="47">
        <v>51994.879999999997</v>
      </c>
      <c r="E1346" s="47">
        <v>0</v>
      </c>
      <c r="F1346" s="47">
        <v>50955</v>
      </c>
      <c r="G1346" s="47">
        <v>0</v>
      </c>
      <c r="H1346" s="47">
        <v>102949.88</v>
      </c>
      <c r="I1346" s="47">
        <v>0</v>
      </c>
      <c r="J1346" s="55">
        <f t="shared" si="60"/>
        <v>50955</v>
      </c>
      <c r="K1346" s="52">
        <f t="shared" si="61"/>
        <v>102949.88</v>
      </c>
      <c r="L1346" s="50" t="s">
        <v>141</v>
      </c>
      <c r="M1346" s="48" t="str">
        <f t="shared" si="62"/>
        <v>TLFPLUSDummy</v>
      </c>
    </row>
    <row r="1347" spans="1:13">
      <c r="A1347" s="45" t="s">
        <v>264</v>
      </c>
      <c r="B1347" s="46" t="s">
        <v>565</v>
      </c>
      <c r="C1347" s="46" t="s">
        <v>566</v>
      </c>
      <c r="D1347" s="47">
        <v>19929016.34</v>
      </c>
      <c r="E1347" s="47">
        <v>0</v>
      </c>
      <c r="F1347" s="47">
        <v>31430026</v>
      </c>
      <c r="G1347" s="47">
        <v>102874</v>
      </c>
      <c r="H1347" s="47">
        <v>51256168.340000004</v>
      </c>
      <c r="I1347" s="47">
        <v>0</v>
      </c>
      <c r="J1347" s="55">
        <f t="shared" ref="J1347:J1410" si="63">+F1347-G1347</f>
        <v>31327152</v>
      </c>
      <c r="K1347" s="52">
        <f t="shared" ref="K1347:K1410" si="64">H1347-I1347</f>
        <v>51256168.340000004</v>
      </c>
      <c r="L1347" s="50" t="s">
        <v>141</v>
      </c>
      <c r="M1347" s="48" t="str">
        <f t="shared" ref="M1347:M1410" si="65">A1347&amp;L1347</f>
        <v>TLFPLUSDummy</v>
      </c>
    </row>
    <row r="1348" spans="1:13">
      <c r="A1348" s="45" t="s">
        <v>264</v>
      </c>
      <c r="B1348" s="46" t="s">
        <v>567</v>
      </c>
      <c r="C1348" s="46" t="s">
        <v>568</v>
      </c>
      <c r="D1348" s="47">
        <v>838835.83</v>
      </c>
      <c r="E1348" s="47">
        <v>0</v>
      </c>
      <c r="F1348" s="47">
        <v>3355781</v>
      </c>
      <c r="G1348" s="47">
        <v>0</v>
      </c>
      <c r="H1348" s="47">
        <v>4194616.83</v>
      </c>
      <c r="I1348" s="47">
        <v>0</v>
      </c>
      <c r="J1348" s="55">
        <f t="shared" si="63"/>
        <v>3355781</v>
      </c>
      <c r="K1348" s="52">
        <f t="shared" si="64"/>
        <v>4194616.83</v>
      </c>
      <c r="L1348" s="50" t="s">
        <v>141</v>
      </c>
      <c r="M1348" s="48" t="str">
        <f t="shared" si="65"/>
        <v>TLFPLUSDummy</v>
      </c>
    </row>
    <row r="1349" spans="1:13">
      <c r="A1349" s="45" t="s">
        <v>264</v>
      </c>
      <c r="B1349" s="46" t="s">
        <v>445</v>
      </c>
      <c r="C1349" s="46" t="s">
        <v>446</v>
      </c>
      <c r="D1349" s="47">
        <v>1800782.92</v>
      </c>
      <c r="E1349" s="47">
        <v>0</v>
      </c>
      <c r="F1349" s="47">
        <v>728796190.05999994</v>
      </c>
      <c r="G1349" s="47">
        <v>729604492.71000004</v>
      </c>
      <c r="H1349" s="47">
        <v>992480.27</v>
      </c>
      <c r="I1349" s="47">
        <v>0</v>
      </c>
      <c r="J1349" s="55">
        <f t="shared" si="63"/>
        <v>-808302.65000009537</v>
      </c>
      <c r="K1349" s="52">
        <f t="shared" si="64"/>
        <v>992480.27</v>
      </c>
      <c r="L1349" s="50" t="s">
        <v>141</v>
      </c>
      <c r="M1349" s="48" t="str">
        <f t="shared" si="65"/>
        <v>TLFPLUSDummy</v>
      </c>
    </row>
    <row r="1350" spans="1:13">
      <c r="A1350" s="45" t="s">
        <v>264</v>
      </c>
      <c r="B1350" s="46" t="s">
        <v>447</v>
      </c>
      <c r="C1350" s="46" t="s">
        <v>448</v>
      </c>
      <c r="D1350" s="47">
        <v>0</v>
      </c>
      <c r="E1350" s="47">
        <v>3364192.03</v>
      </c>
      <c r="F1350" s="47">
        <v>888842505.22000003</v>
      </c>
      <c r="G1350" s="47">
        <v>885478313.19000006</v>
      </c>
      <c r="H1350" s="47">
        <v>0</v>
      </c>
      <c r="I1350" s="47">
        <v>0</v>
      </c>
      <c r="J1350" s="55">
        <f t="shared" si="63"/>
        <v>3364192.0299999714</v>
      </c>
      <c r="K1350" s="52">
        <f t="shared" si="64"/>
        <v>0</v>
      </c>
      <c r="L1350" s="50" t="s">
        <v>141</v>
      </c>
      <c r="M1350" s="48" t="str">
        <f t="shared" si="65"/>
        <v>TLFPLUSDummy</v>
      </c>
    </row>
    <row r="1351" spans="1:13">
      <c r="A1351" s="45" t="s">
        <v>264</v>
      </c>
      <c r="B1351" s="46" t="s">
        <v>655</v>
      </c>
      <c r="C1351" s="46" t="s">
        <v>656</v>
      </c>
      <c r="D1351" s="47">
        <v>0</v>
      </c>
      <c r="E1351" s="47">
        <v>0</v>
      </c>
      <c r="F1351" s="47">
        <v>48313200</v>
      </c>
      <c r="G1351" s="47">
        <v>50126900</v>
      </c>
      <c r="H1351" s="47">
        <v>0</v>
      </c>
      <c r="I1351" s="47">
        <v>1813700</v>
      </c>
      <c r="J1351" s="55">
        <f t="shared" si="63"/>
        <v>-1813700</v>
      </c>
      <c r="K1351" s="52">
        <f t="shared" si="64"/>
        <v>-1813700</v>
      </c>
      <c r="L1351" s="50" t="s">
        <v>141</v>
      </c>
      <c r="M1351" s="48" t="str">
        <f t="shared" si="65"/>
        <v>TLFPLUSDummy</v>
      </c>
    </row>
    <row r="1352" spans="1:13">
      <c r="A1352" s="45" t="s">
        <v>264</v>
      </c>
      <c r="B1352" s="46" t="s">
        <v>481</v>
      </c>
      <c r="C1352" s="46" t="s">
        <v>482</v>
      </c>
      <c r="D1352" s="47">
        <v>2404776</v>
      </c>
      <c r="E1352" s="47">
        <v>0</v>
      </c>
      <c r="F1352" s="47">
        <v>1707294416.4000001</v>
      </c>
      <c r="G1352" s="47">
        <v>1704382096.9000001</v>
      </c>
      <c r="H1352" s="47">
        <v>5317095.5</v>
      </c>
      <c r="I1352" s="47">
        <v>0</v>
      </c>
      <c r="J1352" s="55">
        <f t="shared" si="63"/>
        <v>2912319.5</v>
      </c>
      <c r="K1352" s="52">
        <f t="shared" si="64"/>
        <v>5317095.5</v>
      </c>
      <c r="L1352" s="50" t="s">
        <v>141</v>
      </c>
      <c r="M1352" s="48" t="str">
        <f t="shared" si="65"/>
        <v>TLFPLUSDummy</v>
      </c>
    </row>
    <row r="1353" spans="1:13">
      <c r="A1353" s="45" t="s">
        <v>264</v>
      </c>
      <c r="B1353" s="46" t="s">
        <v>738</v>
      </c>
      <c r="C1353" s="46" t="s">
        <v>739</v>
      </c>
      <c r="D1353" s="47">
        <v>0</v>
      </c>
      <c r="E1353" s="47">
        <v>0</v>
      </c>
      <c r="F1353" s="47">
        <v>525967827.88</v>
      </c>
      <c r="G1353" s="47">
        <v>525425373.93000001</v>
      </c>
      <c r="H1353" s="47">
        <v>542453.94999999995</v>
      </c>
      <c r="I1353" s="47">
        <v>0</v>
      </c>
      <c r="J1353" s="55">
        <f t="shared" si="63"/>
        <v>542453.94999998808</v>
      </c>
      <c r="K1353" s="52">
        <f t="shared" si="64"/>
        <v>542453.94999999995</v>
      </c>
      <c r="L1353" s="50" t="s">
        <v>141</v>
      </c>
      <c r="M1353" s="48" t="str">
        <f t="shared" si="65"/>
        <v>TLFPLUSDummy</v>
      </c>
    </row>
    <row r="1354" spans="1:13">
      <c r="A1354" s="45" t="s">
        <v>264</v>
      </c>
      <c r="B1354" s="46" t="s">
        <v>483</v>
      </c>
      <c r="C1354" s="46" t="s">
        <v>484</v>
      </c>
      <c r="D1354" s="47">
        <v>0</v>
      </c>
      <c r="E1354" s="47">
        <v>0</v>
      </c>
      <c r="F1354" s="47">
        <v>2881110</v>
      </c>
      <c r="G1354" s="47">
        <v>2881110</v>
      </c>
      <c r="H1354" s="47">
        <v>0</v>
      </c>
      <c r="I1354" s="47">
        <v>0</v>
      </c>
      <c r="J1354" s="55">
        <f t="shared" si="63"/>
        <v>0</v>
      </c>
      <c r="K1354" s="52">
        <f t="shared" si="64"/>
        <v>0</v>
      </c>
      <c r="L1354" s="50" t="s">
        <v>141</v>
      </c>
      <c r="M1354" s="48" t="str">
        <f t="shared" si="65"/>
        <v>TLFPLUSDummy</v>
      </c>
    </row>
    <row r="1355" spans="1:13">
      <c r="A1355" s="45" t="s">
        <v>264</v>
      </c>
      <c r="B1355" s="46" t="s">
        <v>504</v>
      </c>
      <c r="C1355" s="46" t="s">
        <v>505</v>
      </c>
      <c r="D1355" s="47">
        <v>0</v>
      </c>
      <c r="E1355" s="47">
        <v>29180608.890000001</v>
      </c>
      <c r="F1355" s="47">
        <v>0</v>
      </c>
      <c r="G1355" s="47">
        <v>0</v>
      </c>
      <c r="H1355" s="47">
        <v>0</v>
      </c>
      <c r="I1355" s="47">
        <v>29180608.890000001</v>
      </c>
      <c r="J1355" s="61">
        <f t="shared" si="63"/>
        <v>0</v>
      </c>
      <c r="K1355" s="52">
        <f t="shared" si="64"/>
        <v>-29180608.890000001</v>
      </c>
      <c r="L1355" s="50" t="s">
        <v>56</v>
      </c>
      <c r="M1355" s="48" t="str">
        <f t="shared" si="65"/>
        <v>TLFPLUSInterest</v>
      </c>
    </row>
    <row r="1356" spans="1:13">
      <c r="A1356" s="45" t="s">
        <v>264</v>
      </c>
      <c r="B1356" s="46" t="s">
        <v>361</v>
      </c>
      <c r="C1356" s="46" t="s">
        <v>362</v>
      </c>
      <c r="D1356" s="47">
        <v>0</v>
      </c>
      <c r="E1356" s="47">
        <v>107751738.75</v>
      </c>
      <c r="F1356" s="47">
        <v>14053052534.23</v>
      </c>
      <c r="G1356" s="47">
        <v>14119544123.27</v>
      </c>
      <c r="H1356" s="47">
        <v>0</v>
      </c>
      <c r="I1356" s="47">
        <v>174243327.78999999</v>
      </c>
      <c r="J1356" s="61">
        <f t="shared" si="63"/>
        <v>-66491589.040000916</v>
      </c>
      <c r="K1356" s="52">
        <f t="shared" si="64"/>
        <v>-174243327.78999999</v>
      </c>
      <c r="L1356" s="50" t="s">
        <v>56</v>
      </c>
      <c r="M1356" s="48" t="str">
        <f t="shared" si="65"/>
        <v>TLFPLUSInterest</v>
      </c>
    </row>
    <row r="1357" spans="1:13">
      <c r="A1357" s="45" t="s">
        <v>264</v>
      </c>
      <c r="B1357" s="46" t="s">
        <v>611</v>
      </c>
      <c r="C1357" s="46" t="s">
        <v>612</v>
      </c>
      <c r="D1357" s="47">
        <v>0</v>
      </c>
      <c r="E1357" s="47">
        <v>4976668.8600000003</v>
      </c>
      <c r="F1357" s="47">
        <v>1973867931.75</v>
      </c>
      <c r="G1357" s="47">
        <v>1997855910.0899999</v>
      </c>
      <c r="H1357" s="47">
        <v>0</v>
      </c>
      <c r="I1357" s="47">
        <v>28964647.199999999</v>
      </c>
      <c r="J1357" s="61">
        <f t="shared" si="63"/>
        <v>-23987978.339999914</v>
      </c>
      <c r="K1357" s="52">
        <f t="shared" si="64"/>
        <v>-28964647.199999999</v>
      </c>
      <c r="L1357" s="50" t="s">
        <v>56</v>
      </c>
      <c r="M1357" s="48" t="str">
        <f t="shared" si="65"/>
        <v>TLFPLUSInterest</v>
      </c>
    </row>
    <row r="1358" spans="1:13">
      <c r="A1358" s="45" t="s">
        <v>264</v>
      </c>
      <c r="B1358" s="46" t="s">
        <v>506</v>
      </c>
      <c r="C1358" s="46" t="s">
        <v>507</v>
      </c>
      <c r="D1358" s="47">
        <v>0</v>
      </c>
      <c r="E1358" s="47">
        <v>2057356.16</v>
      </c>
      <c r="F1358" s="47">
        <v>6332602.75</v>
      </c>
      <c r="G1358" s="47">
        <v>7915753.4400000004</v>
      </c>
      <c r="H1358" s="47">
        <v>0</v>
      </c>
      <c r="I1358" s="47">
        <v>3640506.85</v>
      </c>
      <c r="J1358" s="61">
        <f t="shared" si="63"/>
        <v>-1583150.6900000004</v>
      </c>
      <c r="K1358" s="52">
        <f t="shared" si="64"/>
        <v>-3640506.85</v>
      </c>
      <c r="L1358" s="50" t="s">
        <v>56</v>
      </c>
      <c r="M1358" s="48" t="str">
        <f t="shared" si="65"/>
        <v>TLFPLUSInterest</v>
      </c>
    </row>
    <row r="1359" spans="1:13">
      <c r="A1359" s="45" t="s">
        <v>264</v>
      </c>
      <c r="B1359" s="46" t="s">
        <v>363</v>
      </c>
      <c r="C1359" s="46" t="s">
        <v>364</v>
      </c>
      <c r="D1359" s="47">
        <v>0</v>
      </c>
      <c r="E1359" s="47">
        <v>10672169.5</v>
      </c>
      <c r="F1359" s="47">
        <v>180321.36</v>
      </c>
      <c r="G1359" s="47">
        <v>13530917.66</v>
      </c>
      <c r="H1359" s="47">
        <v>0</v>
      </c>
      <c r="I1359" s="47">
        <v>24022765.800000001</v>
      </c>
      <c r="J1359" s="61">
        <f t="shared" si="63"/>
        <v>-13350596.300000001</v>
      </c>
      <c r="K1359" s="52">
        <f t="shared" si="64"/>
        <v>-24022765.800000001</v>
      </c>
      <c r="L1359" s="50" t="s">
        <v>56</v>
      </c>
      <c r="M1359" s="48" t="str">
        <f t="shared" si="65"/>
        <v>TLFPLUSInterest</v>
      </c>
    </row>
    <row r="1360" spans="1:13">
      <c r="A1360" s="45" t="s">
        <v>264</v>
      </c>
      <c r="B1360" s="46" t="s">
        <v>569</v>
      </c>
      <c r="C1360" s="46" t="s">
        <v>570</v>
      </c>
      <c r="D1360" s="47">
        <v>0</v>
      </c>
      <c r="E1360" s="47">
        <v>2137011.4300000002</v>
      </c>
      <c r="F1360" s="47">
        <v>0</v>
      </c>
      <c r="G1360" s="47">
        <v>3583985.52</v>
      </c>
      <c r="H1360" s="47">
        <v>0</v>
      </c>
      <c r="I1360" s="47">
        <v>5720996.9500000002</v>
      </c>
      <c r="J1360" s="55">
        <f t="shared" si="63"/>
        <v>-3583985.52</v>
      </c>
      <c r="K1360" s="52">
        <f t="shared" si="64"/>
        <v>-5720996.9500000002</v>
      </c>
      <c r="L1360" s="50" t="s">
        <v>57</v>
      </c>
      <c r="M1360" s="48" t="str">
        <f t="shared" si="65"/>
        <v>TLFPLUSProfit/(Loss) on sale /redemption of investments (other than inter scheme transfer/sale)</v>
      </c>
    </row>
    <row r="1361" spans="1:13">
      <c r="A1361" s="45" t="s">
        <v>264</v>
      </c>
      <c r="B1361" s="46" t="s">
        <v>485</v>
      </c>
      <c r="C1361" s="46" t="s">
        <v>486</v>
      </c>
      <c r="D1361" s="47">
        <v>0</v>
      </c>
      <c r="E1361" s="47">
        <v>666526.62</v>
      </c>
      <c r="F1361" s="47">
        <v>0</v>
      </c>
      <c r="G1361" s="47">
        <v>640479.93999999994</v>
      </c>
      <c r="H1361" s="47">
        <v>0</v>
      </c>
      <c r="I1361" s="47">
        <v>1307006.56</v>
      </c>
      <c r="J1361" s="55">
        <f t="shared" si="63"/>
        <v>-640479.93999999994</v>
      </c>
      <c r="K1361" s="52">
        <f t="shared" si="64"/>
        <v>-1307006.56</v>
      </c>
      <c r="L1361" s="50" t="s">
        <v>57</v>
      </c>
      <c r="M1361" s="48" t="str">
        <f t="shared" si="65"/>
        <v>TLFPLUSProfit/(Loss) on sale /redemption of investments (other than inter scheme transfer/sale)</v>
      </c>
    </row>
    <row r="1362" spans="1:13">
      <c r="A1362" s="45" t="s">
        <v>264</v>
      </c>
      <c r="B1362" s="46" t="s">
        <v>571</v>
      </c>
      <c r="C1362" s="46" t="s">
        <v>572</v>
      </c>
      <c r="D1362" s="47">
        <v>0</v>
      </c>
      <c r="E1362" s="47">
        <v>458650</v>
      </c>
      <c r="F1362" s="47">
        <v>0</v>
      </c>
      <c r="G1362" s="47">
        <v>419280</v>
      </c>
      <c r="H1362" s="47">
        <v>0</v>
      </c>
      <c r="I1362" s="47">
        <v>877930</v>
      </c>
      <c r="J1362" s="55">
        <f t="shared" si="63"/>
        <v>-419280</v>
      </c>
      <c r="K1362" s="52">
        <f t="shared" si="64"/>
        <v>-877930</v>
      </c>
      <c r="L1362" s="50" t="s">
        <v>57</v>
      </c>
      <c r="M1362" s="48" t="str">
        <f t="shared" si="65"/>
        <v>TLFPLUSProfit/(Loss) on sale /redemption of investments (other than inter scheme transfer/sale)</v>
      </c>
    </row>
    <row r="1363" spans="1:13">
      <c r="A1363" s="45" t="s">
        <v>264</v>
      </c>
      <c r="B1363" s="46" t="s">
        <v>487</v>
      </c>
      <c r="C1363" s="46" t="s">
        <v>488</v>
      </c>
      <c r="D1363" s="47">
        <v>0</v>
      </c>
      <c r="E1363" s="47">
        <v>123510.34</v>
      </c>
      <c r="F1363" s="47">
        <v>0</v>
      </c>
      <c r="G1363" s="47">
        <v>2682318.23</v>
      </c>
      <c r="H1363" s="47">
        <v>0</v>
      </c>
      <c r="I1363" s="47">
        <v>2805828.57</v>
      </c>
      <c r="J1363" s="55">
        <f t="shared" si="63"/>
        <v>-2682318.23</v>
      </c>
      <c r="K1363" s="52">
        <f t="shared" si="64"/>
        <v>-2805828.57</v>
      </c>
      <c r="L1363" s="50" t="s">
        <v>58</v>
      </c>
      <c r="M1363" s="48" t="str">
        <f t="shared" si="65"/>
        <v>TLFPLUSProfit/(Loss) on inter scheme transfer/sale of investments</v>
      </c>
    </row>
    <row r="1364" spans="1:13">
      <c r="A1364" s="45" t="s">
        <v>264</v>
      </c>
      <c r="B1364" s="46" t="s">
        <v>461</v>
      </c>
      <c r="C1364" s="46" t="s">
        <v>462</v>
      </c>
      <c r="D1364" s="47">
        <v>0</v>
      </c>
      <c r="E1364" s="47">
        <v>766556.85</v>
      </c>
      <c r="F1364" s="47">
        <v>3.75</v>
      </c>
      <c r="G1364" s="47">
        <v>13320909.07</v>
      </c>
      <c r="H1364" s="47">
        <v>0</v>
      </c>
      <c r="I1364" s="47">
        <v>14087462.17</v>
      </c>
      <c r="J1364" s="55">
        <f t="shared" si="63"/>
        <v>-13320905.32</v>
      </c>
      <c r="K1364" s="52">
        <f t="shared" si="64"/>
        <v>-14087462.17</v>
      </c>
      <c r="L1364" s="50" t="s">
        <v>58</v>
      </c>
      <c r="M1364" s="48" t="str">
        <f t="shared" si="65"/>
        <v>TLFPLUSProfit/(Loss) on inter scheme transfer/sale of investments</v>
      </c>
    </row>
    <row r="1365" spans="1:13">
      <c r="A1365" s="45" t="s">
        <v>264</v>
      </c>
      <c r="B1365" s="46" t="s">
        <v>613</v>
      </c>
      <c r="C1365" s="46" t="s">
        <v>614</v>
      </c>
      <c r="D1365" s="47">
        <v>0</v>
      </c>
      <c r="E1365" s="47">
        <v>1360527</v>
      </c>
      <c r="F1365" s="47">
        <v>0</v>
      </c>
      <c r="G1365" s="47">
        <v>0</v>
      </c>
      <c r="H1365" s="47">
        <v>0</v>
      </c>
      <c r="I1365" s="47">
        <v>1360527</v>
      </c>
      <c r="J1365" s="55">
        <f t="shared" si="63"/>
        <v>0</v>
      </c>
      <c r="K1365" s="52">
        <f t="shared" si="64"/>
        <v>-1360527</v>
      </c>
      <c r="L1365" s="50" t="s">
        <v>58</v>
      </c>
      <c r="M1365" s="48" t="str">
        <f t="shared" si="65"/>
        <v>TLFPLUSProfit/(Loss) on inter scheme transfer/sale of investments</v>
      </c>
    </row>
    <row r="1366" spans="1:13">
      <c r="A1366" s="45" t="s">
        <v>264</v>
      </c>
      <c r="B1366" s="46" t="s">
        <v>724</v>
      </c>
      <c r="C1366" s="46" t="s">
        <v>725</v>
      </c>
      <c r="D1366" s="47">
        <v>0</v>
      </c>
      <c r="E1366" s="47">
        <v>0</v>
      </c>
      <c r="F1366" s="47">
        <v>74256.62</v>
      </c>
      <c r="G1366" s="47">
        <v>1668233.99</v>
      </c>
      <c r="H1366" s="47">
        <v>0</v>
      </c>
      <c r="I1366" s="47">
        <v>1593977.37</v>
      </c>
      <c r="J1366" s="61">
        <f t="shared" si="63"/>
        <v>-1593977.37</v>
      </c>
      <c r="K1366" s="52">
        <f t="shared" si="64"/>
        <v>-1593977.37</v>
      </c>
      <c r="L1366" s="50" t="s">
        <v>56</v>
      </c>
      <c r="M1366" s="48" t="str">
        <f t="shared" si="65"/>
        <v>TLFPLUSInterest</v>
      </c>
    </row>
    <row r="1367" spans="1:13">
      <c r="A1367" s="45" t="s">
        <v>264</v>
      </c>
      <c r="B1367" s="46" t="s">
        <v>368</v>
      </c>
      <c r="C1367" s="46" t="s">
        <v>369</v>
      </c>
      <c r="D1367" s="47">
        <v>0</v>
      </c>
      <c r="E1367" s="47">
        <v>174821849.94999999</v>
      </c>
      <c r="F1367" s="47">
        <v>962611.24</v>
      </c>
      <c r="G1367" s="47">
        <v>124818028.62</v>
      </c>
      <c r="H1367" s="47">
        <v>0</v>
      </c>
      <c r="I1367" s="47">
        <v>298677267.32999998</v>
      </c>
      <c r="J1367" s="61">
        <f t="shared" si="63"/>
        <v>-123855417.38000001</v>
      </c>
      <c r="K1367" s="52">
        <f t="shared" si="64"/>
        <v>-298677267.32999998</v>
      </c>
      <c r="L1367" s="50" t="s">
        <v>56</v>
      </c>
      <c r="M1367" s="48" t="str">
        <f t="shared" si="65"/>
        <v>TLFPLUSInterest</v>
      </c>
    </row>
    <row r="1368" spans="1:13">
      <c r="A1368" s="45" t="s">
        <v>264</v>
      </c>
      <c r="B1368" s="46" t="s">
        <v>449</v>
      </c>
      <c r="C1368" s="46" t="s">
        <v>450</v>
      </c>
      <c r="D1368" s="47">
        <v>0</v>
      </c>
      <c r="E1368" s="47">
        <v>137169037.77000001</v>
      </c>
      <c r="F1368" s="47">
        <v>1143569.74</v>
      </c>
      <c r="G1368" s="47">
        <v>138954866.56999999</v>
      </c>
      <c r="H1368" s="47">
        <v>0</v>
      </c>
      <c r="I1368" s="47">
        <v>274980334.60000002</v>
      </c>
      <c r="J1368" s="61">
        <f t="shared" si="63"/>
        <v>-137811296.82999998</v>
      </c>
      <c r="K1368" s="52">
        <f t="shared" si="64"/>
        <v>-274980334.60000002</v>
      </c>
      <c r="L1368" s="50" t="s">
        <v>56</v>
      </c>
      <c r="M1368" s="48" t="str">
        <f t="shared" si="65"/>
        <v>TLFPLUSInterest</v>
      </c>
    </row>
    <row r="1369" spans="1:13">
      <c r="A1369" s="45" t="s">
        <v>264</v>
      </c>
      <c r="B1369" s="46" t="s">
        <v>489</v>
      </c>
      <c r="C1369" s="46" t="s">
        <v>490</v>
      </c>
      <c r="D1369" s="47">
        <v>0</v>
      </c>
      <c r="E1369" s="47">
        <v>0</v>
      </c>
      <c r="F1369" s="47">
        <v>528206.80000000005</v>
      </c>
      <c r="G1369" s="47">
        <v>2883248.74</v>
      </c>
      <c r="H1369" s="47">
        <v>0</v>
      </c>
      <c r="I1369" s="47">
        <v>2355041.94</v>
      </c>
      <c r="J1369" s="61">
        <f t="shared" si="63"/>
        <v>-2355041.9400000004</v>
      </c>
      <c r="K1369" s="52">
        <f t="shared" si="64"/>
        <v>-2355041.94</v>
      </c>
      <c r="L1369" s="50" t="s">
        <v>56</v>
      </c>
      <c r="M1369" s="48" t="str">
        <f t="shared" si="65"/>
        <v>TLFPLUSInterest</v>
      </c>
    </row>
    <row r="1370" spans="1:13">
      <c r="A1370" s="45" t="s">
        <v>264</v>
      </c>
      <c r="B1370" s="46" t="s">
        <v>425</v>
      </c>
      <c r="C1370" s="46" t="s">
        <v>426</v>
      </c>
      <c r="D1370" s="47">
        <v>0</v>
      </c>
      <c r="E1370" s="47">
        <v>1338678.96</v>
      </c>
      <c r="F1370" s="47">
        <v>100.9</v>
      </c>
      <c r="G1370" s="47">
        <v>100.9</v>
      </c>
      <c r="H1370" s="47">
        <v>0</v>
      </c>
      <c r="I1370" s="47">
        <v>1338678.96</v>
      </c>
      <c r="J1370" s="61">
        <f t="shared" si="63"/>
        <v>0</v>
      </c>
      <c r="K1370" s="52">
        <f t="shared" si="64"/>
        <v>-1338678.96</v>
      </c>
      <c r="L1370" s="50" t="s">
        <v>59</v>
      </c>
      <c r="M1370" s="48" t="str">
        <f t="shared" si="65"/>
        <v>TLFPLUSOther income  @</v>
      </c>
    </row>
    <row r="1371" spans="1:13">
      <c r="A1371" s="45" t="s">
        <v>264</v>
      </c>
      <c r="B1371" s="46" t="s">
        <v>508</v>
      </c>
      <c r="C1371" s="46" t="s">
        <v>509</v>
      </c>
      <c r="D1371" s="47">
        <v>0</v>
      </c>
      <c r="E1371" s="47">
        <v>558343.99</v>
      </c>
      <c r="F1371" s="47">
        <v>0</v>
      </c>
      <c r="G1371" s="47">
        <v>65982.34</v>
      </c>
      <c r="H1371" s="47">
        <v>0</v>
      </c>
      <c r="I1371" s="47">
        <v>624326.32999999996</v>
      </c>
      <c r="J1371" s="61">
        <f t="shared" si="63"/>
        <v>-65982.34</v>
      </c>
      <c r="K1371" s="52">
        <f t="shared" si="64"/>
        <v>-624326.32999999996</v>
      </c>
      <c r="L1371" s="48" t="s">
        <v>59</v>
      </c>
      <c r="M1371" s="48" t="str">
        <f t="shared" si="65"/>
        <v>TLFPLUSOther income  @</v>
      </c>
    </row>
    <row r="1372" spans="1:13">
      <c r="A1372" s="45" t="s">
        <v>264</v>
      </c>
      <c r="B1372" s="46" t="s">
        <v>510</v>
      </c>
      <c r="C1372" s="46" t="s">
        <v>511</v>
      </c>
      <c r="D1372" s="47">
        <v>13831060.119999999</v>
      </c>
      <c r="E1372" s="47">
        <v>0</v>
      </c>
      <c r="F1372" s="47">
        <v>21816558.579999998</v>
      </c>
      <c r="G1372" s="47">
        <v>0</v>
      </c>
      <c r="H1372" s="47">
        <v>35647618.700000003</v>
      </c>
      <c r="I1372" s="47">
        <v>0</v>
      </c>
      <c r="J1372" s="55">
        <f t="shared" si="63"/>
        <v>21816558.579999998</v>
      </c>
      <c r="K1372" s="52">
        <f t="shared" si="64"/>
        <v>35647618.700000003</v>
      </c>
      <c r="L1372" s="50" t="s">
        <v>57</v>
      </c>
      <c r="M1372" s="48" t="str">
        <f t="shared" si="65"/>
        <v>TLFPLUSProfit/(Loss) on sale /redemption of investments (other than inter scheme transfer/sale)</v>
      </c>
    </row>
    <row r="1373" spans="1:13">
      <c r="A1373" s="45" t="s">
        <v>264</v>
      </c>
      <c r="B1373" s="46" t="s">
        <v>491</v>
      </c>
      <c r="C1373" s="46" t="s">
        <v>492</v>
      </c>
      <c r="D1373" s="47">
        <v>444732.56</v>
      </c>
      <c r="E1373" s="47">
        <v>0</v>
      </c>
      <c r="F1373" s="47">
        <v>1080780.6399999999</v>
      </c>
      <c r="G1373" s="47">
        <v>49444.45</v>
      </c>
      <c r="H1373" s="47">
        <v>1476068.75</v>
      </c>
      <c r="I1373" s="47">
        <v>0</v>
      </c>
      <c r="J1373" s="55">
        <f t="shared" si="63"/>
        <v>1031336.19</v>
      </c>
      <c r="K1373" s="52">
        <f t="shared" si="64"/>
        <v>1476068.75</v>
      </c>
      <c r="L1373" s="50" t="s">
        <v>57</v>
      </c>
      <c r="M1373" s="48" t="str">
        <f t="shared" si="65"/>
        <v>TLFPLUSProfit/(Loss) on sale /redemption of investments (other than inter scheme transfer/sale)</v>
      </c>
    </row>
    <row r="1374" spans="1:13">
      <c r="A1374" s="45" t="s">
        <v>264</v>
      </c>
      <c r="B1374" s="46" t="s">
        <v>573</v>
      </c>
      <c r="C1374" s="46" t="s">
        <v>574</v>
      </c>
      <c r="D1374" s="47">
        <v>778390</v>
      </c>
      <c r="E1374" s="47">
        <v>0</v>
      </c>
      <c r="F1374" s="47">
        <v>19500</v>
      </c>
      <c r="G1374" s="47">
        <v>0</v>
      </c>
      <c r="H1374" s="47">
        <v>797890</v>
      </c>
      <c r="I1374" s="47">
        <v>0</v>
      </c>
      <c r="J1374" s="55">
        <f t="shared" si="63"/>
        <v>19500</v>
      </c>
      <c r="K1374" s="52">
        <f t="shared" si="64"/>
        <v>797890</v>
      </c>
      <c r="L1374" s="50" t="s">
        <v>57</v>
      </c>
      <c r="M1374" s="48" t="str">
        <f t="shared" si="65"/>
        <v>TLFPLUSProfit/(Loss) on sale /redemption of investments (other than inter scheme transfer/sale)</v>
      </c>
    </row>
    <row r="1375" spans="1:13">
      <c r="A1375" s="45" t="s">
        <v>264</v>
      </c>
      <c r="B1375" s="46" t="s">
        <v>615</v>
      </c>
      <c r="C1375" s="46" t="s">
        <v>616</v>
      </c>
      <c r="D1375" s="47">
        <v>1794760.6</v>
      </c>
      <c r="E1375" s="47">
        <v>0</v>
      </c>
      <c r="F1375" s="47">
        <v>0</v>
      </c>
      <c r="G1375" s="47">
        <v>0</v>
      </c>
      <c r="H1375" s="47">
        <v>1794760.6</v>
      </c>
      <c r="I1375" s="47">
        <v>0</v>
      </c>
      <c r="J1375" s="55">
        <f t="shared" si="63"/>
        <v>0</v>
      </c>
      <c r="K1375" s="52">
        <f t="shared" si="64"/>
        <v>1794760.6</v>
      </c>
      <c r="L1375" s="50" t="s">
        <v>57</v>
      </c>
      <c r="M1375" s="48" t="str">
        <f t="shared" si="65"/>
        <v>TLFPLUSProfit/(Loss) on sale /redemption of investments (other than inter scheme transfer/sale)</v>
      </c>
    </row>
    <row r="1376" spans="1:13">
      <c r="A1376" s="45" t="s">
        <v>264</v>
      </c>
      <c r="B1376" s="46" t="s">
        <v>374</v>
      </c>
      <c r="C1376" s="46" t="s">
        <v>375</v>
      </c>
      <c r="D1376" s="47">
        <v>6193683.9199999999</v>
      </c>
      <c r="E1376" s="47">
        <v>0</v>
      </c>
      <c r="F1376" s="47">
        <v>13067853.18</v>
      </c>
      <c r="G1376" s="47">
        <v>5307.6</v>
      </c>
      <c r="H1376" s="47">
        <v>19256229.5</v>
      </c>
      <c r="I1376" s="47">
        <v>0</v>
      </c>
      <c r="J1376" s="55">
        <f t="shared" si="63"/>
        <v>13062545.58</v>
      </c>
      <c r="K1376" s="52">
        <f t="shared" si="64"/>
        <v>19256229.5</v>
      </c>
      <c r="L1376" s="50" t="s">
        <v>58</v>
      </c>
      <c r="M1376" s="48" t="str">
        <f t="shared" si="65"/>
        <v>TLFPLUSProfit/(Loss) on inter scheme transfer/sale of investments</v>
      </c>
    </row>
    <row r="1377" spans="1:13">
      <c r="A1377" s="45" t="s">
        <v>264</v>
      </c>
      <c r="B1377" s="46" t="s">
        <v>463</v>
      </c>
      <c r="C1377" s="46" t="s">
        <v>464</v>
      </c>
      <c r="D1377" s="47">
        <v>3470845</v>
      </c>
      <c r="E1377" s="47">
        <v>0</v>
      </c>
      <c r="F1377" s="47">
        <v>6891772.7699999996</v>
      </c>
      <c r="G1377" s="47">
        <v>0.23</v>
      </c>
      <c r="H1377" s="47">
        <v>10362617.539999999</v>
      </c>
      <c r="I1377" s="47">
        <v>0</v>
      </c>
      <c r="J1377" s="55">
        <f t="shared" si="63"/>
        <v>6891772.5399999991</v>
      </c>
      <c r="K1377" s="52">
        <f t="shared" si="64"/>
        <v>10362617.539999999</v>
      </c>
      <c r="L1377" s="50" t="s">
        <v>58</v>
      </c>
      <c r="M1377" s="48" t="str">
        <f t="shared" si="65"/>
        <v>TLFPLUSProfit/(Loss) on inter scheme transfer/sale of investments</v>
      </c>
    </row>
    <row r="1378" spans="1:13">
      <c r="A1378" s="45" t="s">
        <v>264</v>
      </c>
      <c r="B1378" s="46" t="s">
        <v>376</v>
      </c>
      <c r="C1378" s="46" t="s">
        <v>377</v>
      </c>
      <c r="D1378" s="47">
        <v>7895897</v>
      </c>
      <c r="E1378" s="47">
        <v>0</v>
      </c>
      <c r="F1378" s="47">
        <v>3525150</v>
      </c>
      <c r="G1378" s="47">
        <v>0</v>
      </c>
      <c r="H1378" s="47">
        <v>11421047</v>
      </c>
      <c r="I1378" s="47">
        <v>0</v>
      </c>
      <c r="J1378" s="55">
        <f t="shared" si="63"/>
        <v>3525150</v>
      </c>
      <c r="K1378" s="52">
        <f t="shared" si="64"/>
        <v>11421047</v>
      </c>
      <c r="L1378" s="50" t="s">
        <v>58</v>
      </c>
      <c r="M1378" s="48" t="str">
        <f t="shared" si="65"/>
        <v>TLFPLUSProfit/(Loss) on inter scheme transfer/sale of investments</v>
      </c>
    </row>
    <row r="1379" spans="1:13">
      <c r="A1379" s="45" t="s">
        <v>264</v>
      </c>
      <c r="B1379" s="46" t="s">
        <v>198</v>
      </c>
      <c r="C1379" s="46" t="s">
        <v>378</v>
      </c>
      <c r="D1379" s="47">
        <v>0</v>
      </c>
      <c r="E1379" s="47">
        <v>0</v>
      </c>
      <c r="F1379" s="47">
        <v>629424.88</v>
      </c>
      <c r="G1379" s="47">
        <v>0</v>
      </c>
      <c r="H1379" s="47">
        <v>629424.88</v>
      </c>
      <c r="I1379" s="47">
        <v>0</v>
      </c>
      <c r="J1379" s="55">
        <f t="shared" si="63"/>
        <v>629424.88</v>
      </c>
      <c r="K1379" s="52">
        <f t="shared" si="64"/>
        <v>629424.88</v>
      </c>
      <c r="L1379" s="50" t="s">
        <v>61</v>
      </c>
      <c r="M1379" s="48" t="str">
        <f t="shared" si="65"/>
        <v>TLFPLUSManagement Fees</v>
      </c>
    </row>
    <row r="1380" spans="1:13">
      <c r="A1380" s="45" t="s">
        <v>264</v>
      </c>
      <c r="B1380" s="46" t="s">
        <v>575</v>
      </c>
      <c r="C1380" s="46" t="s">
        <v>576</v>
      </c>
      <c r="D1380" s="47">
        <v>3138265.65</v>
      </c>
      <c r="E1380" s="47">
        <v>0</v>
      </c>
      <c r="F1380" s="47">
        <v>0</v>
      </c>
      <c r="G1380" s="47">
        <v>0</v>
      </c>
      <c r="H1380" s="47">
        <v>3138265.65</v>
      </c>
      <c r="I1380" s="47">
        <v>0</v>
      </c>
      <c r="J1380" s="55">
        <f t="shared" si="63"/>
        <v>0</v>
      </c>
      <c r="K1380" s="52">
        <f t="shared" si="64"/>
        <v>3138265.65</v>
      </c>
      <c r="L1380" s="50" t="s">
        <v>61</v>
      </c>
      <c r="M1380" s="48" t="str">
        <f t="shared" si="65"/>
        <v>TLFPLUSManagement Fees</v>
      </c>
    </row>
    <row r="1381" spans="1:13">
      <c r="A1381" s="45" t="s">
        <v>264</v>
      </c>
      <c r="B1381" s="46" t="s">
        <v>203</v>
      </c>
      <c r="C1381" s="46" t="s">
        <v>379</v>
      </c>
      <c r="D1381" s="47">
        <v>0</v>
      </c>
      <c r="E1381" s="47">
        <v>0</v>
      </c>
      <c r="F1381" s="47">
        <v>1331704.6100000001</v>
      </c>
      <c r="G1381" s="47">
        <v>25885787.789999999</v>
      </c>
      <c r="H1381" s="47">
        <v>0</v>
      </c>
      <c r="I1381" s="47">
        <v>24554083.18</v>
      </c>
      <c r="J1381" s="55">
        <f t="shared" si="63"/>
        <v>-24554083.18</v>
      </c>
      <c r="K1381" s="52">
        <f t="shared" si="64"/>
        <v>-24554083.18</v>
      </c>
      <c r="L1381" s="50" t="s">
        <v>63</v>
      </c>
      <c r="M1381" s="48" t="str">
        <f t="shared" si="65"/>
        <v>TLFPLUSTotal Recurring Expenses (including 6.1 and 6.2)</v>
      </c>
    </row>
    <row r="1382" spans="1:13">
      <c r="A1382" s="45" t="s">
        <v>264</v>
      </c>
      <c r="B1382" s="46" t="s">
        <v>577</v>
      </c>
      <c r="C1382" s="46" t="s">
        <v>578</v>
      </c>
      <c r="D1382" s="47">
        <v>133266.99</v>
      </c>
      <c r="E1382" s="47">
        <v>0</v>
      </c>
      <c r="F1382" s="47">
        <v>223321.06</v>
      </c>
      <c r="G1382" s="47">
        <v>1543.7</v>
      </c>
      <c r="H1382" s="47">
        <v>355044.35</v>
      </c>
      <c r="I1382" s="47">
        <v>0</v>
      </c>
      <c r="J1382" s="55">
        <f t="shared" si="63"/>
        <v>221777.36</v>
      </c>
      <c r="K1382" s="52">
        <f t="shared" si="64"/>
        <v>355044.35</v>
      </c>
      <c r="L1382" s="50" t="s">
        <v>63</v>
      </c>
      <c r="M1382" s="48" t="str">
        <f t="shared" si="65"/>
        <v>TLFPLUSTotal Recurring Expenses (including 6.1 and 6.2)</v>
      </c>
    </row>
    <row r="1383" spans="1:13">
      <c r="A1383" s="45" t="s">
        <v>264</v>
      </c>
      <c r="B1383" s="46" t="s">
        <v>495</v>
      </c>
      <c r="C1383" s="46" t="s">
        <v>496</v>
      </c>
      <c r="D1383" s="47">
        <v>59972.69</v>
      </c>
      <c r="E1383" s="47">
        <v>0</v>
      </c>
      <c r="F1383" s="47">
        <v>37722.910000000003</v>
      </c>
      <c r="G1383" s="47">
        <v>224.34</v>
      </c>
      <c r="H1383" s="47">
        <v>97471.26</v>
      </c>
      <c r="I1383" s="47">
        <v>0</v>
      </c>
      <c r="J1383" s="55">
        <f t="shared" si="63"/>
        <v>37498.570000000007</v>
      </c>
      <c r="K1383" s="52">
        <f t="shared" si="64"/>
        <v>97471.26</v>
      </c>
      <c r="L1383" s="50" t="s">
        <v>63</v>
      </c>
      <c r="M1383" s="48" t="str">
        <f t="shared" si="65"/>
        <v>TLFPLUSTotal Recurring Expenses (including 6.1 and 6.2)</v>
      </c>
    </row>
    <row r="1384" spans="1:13">
      <c r="A1384" s="45" t="s">
        <v>264</v>
      </c>
      <c r="B1384" s="46" t="s">
        <v>617</v>
      </c>
      <c r="C1384" s="46" t="s">
        <v>618</v>
      </c>
      <c r="D1384" s="47">
        <v>23079.35</v>
      </c>
      <c r="E1384" s="47">
        <v>0</v>
      </c>
      <c r="F1384" s="47">
        <v>7646.19</v>
      </c>
      <c r="G1384" s="47">
        <v>0</v>
      </c>
      <c r="H1384" s="47">
        <v>30725.54</v>
      </c>
      <c r="I1384" s="47">
        <v>0</v>
      </c>
      <c r="J1384" s="55">
        <f t="shared" si="63"/>
        <v>7646.19</v>
      </c>
      <c r="K1384" s="52">
        <f t="shared" si="64"/>
        <v>30725.54</v>
      </c>
      <c r="L1384" s="50" t="s">
        <v>63</v>
      </c>
      <c r="M1384" s="48" t="str">
        <f t="shared" si="65"/>
        <v>TLFPLUSTotal Recurring Expenses (including 6.1 and 6.2)</v>
      </c>
    </row>
    <row r="1385" spans="1:13">
      <c r="A1385" s="45" t="s">
        <v>264</v>
      </c>
      <c r="B1385" s="46" t="s">
        <v>455</v>
      </c>
      <c r="C1385" s="46" t="s">
        <v>456</v>
      </c>
      <c r="D1385" s="47">
        <v>73205.63</v>
      </c>
      <c r="E1385" s="47">
        <v>0</v>
      </c>
      <c r="F1385" s="47">
        <v>101373.32</v>
      </c>
      <c r="G1385" s="47">
        <v>912.98</v>
      </c>
      <c r="H1385" s="47">
        <v>173665.97</v>
      </c>
      <c r="I1385" s="47">
        <v>0</v>
      </c>
      <c r="J1385" s="55">
        <f t="shared" si="63"/>
        <v>100460.34000000001</v>
      </c>
      <c r="K1385" s="52">
        <f t="shared" si="64"/>
        <v>173665.97</v>
      </c>
      <c r="L1385" s="50" t="s">
        <v>63</v>
      </c>
      <c r="M1385" s="48" t="str">
        <f t="shared" si="65"/>
        <v>TLFPLUSTotal Recurring Expenses (including 6.1 and 6.2)</v>
      </c>
    </row>
    <row r="1386" spans="1:13">
      <c r="A1386" s="45" t="s">
        <v>264</v>
      </c>
      <c r="B1386" s="46" t="s">
        <v>457</v>
      </c>
      <c r="C1386" s="46" t="s">
        <v>458</v>
      </c>
      <c r="D1386" s="47">
        <v>174108.29</v>
      </c>
      <c r="E1386" s="47">
        <v>0</v>
      </c>
      <c r="F1386" s="47">
        <v>162478.64000000001</v>
      </c>
      <c r="G1386" s="47">
        <v>1619.38</v>
      </c>
      <c r="H1386" s="47">
        <v>334967.55</v>
      </c>
      <c r="I1386" s="47">
        <v>0</v>
      </c>
      <c r="J1386" s="55">
        <f t="shared" si="63"/>
        <v>160859.26</v>
      </c>
      <c r="K1386" s="52">
        <f t="shared" si="64"/>
        <v>334967.55</v>
      </c>
      <c r="L1386" s="50" t="s">
        <v>63</v>
      </c>
      <c r="M1386" s="48" t="str">
        <f t="shared" si="65"/>
        <v>TLFPLUSTotal Recurring Expenses (including 6.1 and 6.2)</v>
      </c>
    </row>
    <row r="1387" spans="1:13">
      <c r="A1387" s="45" t="s">
        <v>264</v>
      </c>
      <c r="B1387" s="46" t="s">
        <v>619</v>
      </c>
      <c r="C1387" s="46" t="s">
        <v>620</v>
      </c>
      <c r="D1387" s="47">
        <v>24863.79</v>
      </c>
      <c r="E1387" s="47">
        <v>0</v>
      </c>
      <c r="F1387" s="47">
        <v>16985.009999999998</v>
      </c>
      <c r="G1387" s="47">
        <v>210.49</v>
      </c>
      <c r="H1387" s="47">
        <v>41638.31</v>
      </c>
      <c r="I1387" s="47">
        <v>0</v>
      </c>
      <c r="J1387" s="55">
        <f t="shared" si="63"/>
        <v>16774.519999999997</v>
      </c>
      <c r="K1387" s="52">
        <f t="shared" si="64"/>
        <v>41638.31</v>
      </c>
      <c r="L1387" s="50" t="s">
        <v>63</v>
      </c>
      <c r="M1387" s="48" t="str">
        <f t="shared" si="65"/>
        <v>TLFPLUSTotal Recurring Expenses (including 6.1 and 6.2)</v>
      </c>
    </row>
    <row r="1388" spans="1:13">
      <c r="A1388" s="45" t="s">
        <v>264</v>
      </c>
      <c r="B1388" s="46" t="s">
        <v>579</v>
      </c>
      <c r="C1388" s="46" t="s">
        <v>580</v>
      </c>
      <c r="D1388" s="47">
        <v>3385597.18</v>
      </c>
      <c r="E1388" s="47">
        <v>0</v>
      </c>
      <c r="F1388" s="47">
        <v>2137547.96</v>
      </c>
      <c r="G1388" s="47">
        <v>0</v>
      </c>
      <c r="H1388" s="47">
        <v>5523145.1399999997</v>
      </c>
      <c r="I1388" s="47">
        <v>0</v>
      </c>
      <c r="J1388" s="55">
        <f t="shared" si="63"/>
        <v>2137547.96</v>
      </c>
      <c r="K1388" s="52">
        <f t="shared" si="64"/>
        <v>5523145.1399999997</v>
      </c>
      <c r="L1388" s="50" t="s">
        <v>63</v>
      </c>
      <c r="M1388" s="48" t="str">
        <f t="shared" si="65"/>
        <v>TLFPLUSTotal Recurring Expenses (including 6.1 and 6.2)</v>
      </c>
    </row>
    <row r="1389" spans="1:13">
      <c r="A1389" s="45" t="s">
        <v>264</v>
      </c>
      <c r="B1389" s="46" t="s">
        <v>581</v>
      </c>
      <c r="C1389" s="46" t="s">
        <v>582</v>
      </c>
      <c r="D1389" s="47">
        <v>4204419.34</v>
      </c>
      <c r="E1389" s="47">
        <v>0</v>
      </c>
      <c r="F1389" s="47">
        <v>1705997.9</v>
      </c>
      <c r="G1389" s="47">
        <v>1444.92</v>
      </c>
      <c r="H1389" s="47">
        <v>5908972.3200000003</v>
      </c>
      <c r="I1389" s="47">
        <v>0</v>
      </c>
      <c r="J1389" s="55">
        <f t="shared" si="63"/>
        <v>1704552.98</v>
      </c>
      <c r="K1389" s="52">
        <f t="shared" si="64"/>
        <v>5908972.3200000003</v>
      </c>
      <c r="L1389" s="50" t="s">
        <v>63</v>
      </c>
      <c r="M1389" s="48" t="str">
        <f t="shared" si="65"/>
        <v>TLFPLUSTotal Recurring Expenses (including 6.1 and 6.2)</v>
      </c>
    </row>
    <row r="1390" spans="1:13">
      <c r="A1390" s="45" t="s">
        <v>264</v>
      </c>
      <c r="B1390" s="46" t="s">
        <v>583</v>
      </c>
      <c r="C1390" s="46" t="s">
        <v>584</v>
      </c>
      <c r="D1390" s="47">
        <v>167022.81</v>
      </c>
      <c r="E1390" s="47">
        <v>0</v>
      </c>
      <c r="F1390" s="47">
        <v>276448.03000000003</v>
      </c>
      <c r="G1390" s="47">
        <v>0</v>
      </c>
      <c r="H1390" s="47">
        <v>443470.84</v>
      </c>
      <c r="I1390" s="47">
        <v>0</v>
      </c>
      <c r="J1390" s="55">
        <f t="shared" si="63"/>
        <v>276448.03000000003</v>
      </c>
      <c r="K1390" s="52">
        <f t="shared" si="64"/>
        <v>443470.84</v>
      </c>
      <c r="L1390" s="50" t="s">
        <v>63</v>
      </c>
      <c r="M1390" s="48" t="str">
        <f t="shared" si="65"/>
        <v>TLFPLUSTotal Recurring Expenses (including 6.1 and 6.2)</v>
      </c>
    </row>
    <row r="1391" spans="1:13">
      <c r="A1391" s="45" t="s">
        <v>264</v>
      </c>
      <c r="B1391" s="46" t="s">
        <v>380</v>
      </c>
      <c r="C1391" s="46" t="s">
        <v>381</v>
      </c>
      <c r="D1391" s="47">
        <v>323241</v>
      </c>
      <c r="E1391" s="47">
        <v>0</v>
      </c>
      <c r="F1391" s="47">
        <v>64831</v>
      </c>
      <c r="G1391" s="47">
        <v>0</v>
      </c>
      <c r="H1391" s="47">
        <v>388072</v>
      </c>
      <c r="I1391" s="47">
        <v>0</v>
      </c>
      <c r="J1391" s="55">
        <f t="shared" si="63"/>
        <v>64831</v>
      </c>
      <c r="K1391" s="52">
        <f t="shared" si="64"/>
        <v>388072</v>
      </c>
      <c r="L1391" s="50" t="s">
        <v>63</v>
      </c>
      <c r="M1391" s="48" t="str">
        <f t="shared" si="65"/>
        <v>TLFPLUSTotal Recurring Expenses (including 6.1 and 6.2)</v>
      </c>
    </row>
    <row r="1392" spans="1:13">
      <c r="A1392" s="45" t="s">
        <v>264</v>
      </c>
      <c r="B1392" s="46" t="s">
        <v>465</v>
      </c>
      <c r="C1392" s="46" t="s">
        <v>466</v>
      </c>
      <c r="D1392" s="47">
        <v>0</v>
      </c>
      <c r="E1392" s="47">
        <v>14652522.939999999</v>
      </c>
      <c r="F1392" s="47">
        <v>20484059.760000002</v>
      </c>
      <c r="G1392" s="47">
        <v>5831536.8200000003</v>
      </c>
      <c r="H1392" s="47">
        <v>0</v>
      </c>
      <c r="I1392" s="47">
        <v>0</v>
      </c>
      <c r="J1392" s="55">
        <f t="shared" si="63"/>
        <v>14652522.940000001</v>
      </c>
      <c r="K1392" s="52">
        <f t="shared" si="64"/>
        <v>0</v>
      </c>
      <c r="L1392" s="50" t="s">
        <v>63</v>
      </c>
      <c r="M1392" s="48" t="str">
        <f t="shared" si="65"/>
        <v>TLFPLUSTotal Recurring Expenses (including 6.1 and 6.2)</v>
      </c>
    </row>
    <row r="1393" spans="1:13">
      <c r="A1393" s="45" t="s">
        <v>264</v>
      </c>
      <c r="B1393" s="46" t="s">
        <v>427</v>
      </c>
      <c r="C1393" s="46" t="s">
        <v>428</v>
      </c>
      <c r="D1393" s="47">
        <v>5052463.58</v>
      </c>
      <c r="E1393" s="47">
        <v>0</v>
      </c>
      <c r="F1393" s="47">
        <v>5648614.6500000004</v>
      </c>
      <c r="G1393" s="47">
        <v>0</v>
      </c>
      <c r="H1393" s="47">
        <v>10701078.23</v>
      </c>
      <c r="I1393" s="47">
        <v>0</v>
      </c>
      <c r="J1393" s="55">
        <f t="shared" si="63"/>
        <v>5648614.6500000004</v>
      </c>
      <c r="K1393" s="52">
        <f t="shared" si="64"/>
        <v>10701078.23</v>
      </c>
      <c r="L1393" s="50" t="s">
        <v>63</v>
      </c>
      <c r="M1393" s="48" t="str">
        <f t="shared" si="65"/>
        <v>TLFPLUSTotal Recurring Expenses (including 6.1 and 6.2)</v>
      </c>
    </row>
    <row r="1394" spans="1:13">
      <c r="A1394" s="45" t="s">
        <v>264</v>
      </c>
      <c r="B1394" s="46" t="s">
        <v>382</v>
      </c>
      <c r="C1394" s="46" t="s">
        <v>383</v>
      </c>
      <c r="D1394" s="47">
        <v>2106061.7200000002</v>
      </c>
      <c r="E1394" s="47">
        <v>0</v>
      </c>
      <c r="F1394" s="47">
        <v>2639720.59</v>
      </c>
      <c r="G1394" s="47">
        <v>0</v>
      </c>
      <c r="H1394" s="47">
        <v>4745782.3099999996</v>
      </c>
      <c r="I1394" s="47">
        <v>0</v>
      </c>
      <c r="J1394" s="55">
        <f t="shared" si="63"/>
        <v>2639720.59</v>
      </c>
      <c r="K1394" s="52">
        <f t="shared" si="64"/>
        <v>4745782.3099999996</v>
      </c>
      <c r="L1394" s="50" t="s">
        <v>63</v>
      </c>
      <c r="M1394" s="48" t="str">
        <f t="shared" si="65"/>
        <v>TLFPLUSTotal Recurring Expenses (including 6.1 and 6.2)</v>
      </c>
    </row>
    <row r="1395" spans="1:13">
      <c r="A1395" s="45" t="s">
        <v>264</v>
      </c>
      <c r="B1395" s="46" t="s">
        <v>692</v>
      </c>
      <c r="C1395" s="46" t="s">
        <v>693</v>
      </c>
      <c r="D1395" s="47">
        <v>0</v>
      </c>
      <c r="E1395" s="47">
        <v>0</v>
      </c>
      <c r="F1395" s="47">
        <v>24876.18</v>
      </c>
      <c r="G1395" s="47">
        <v>24876.18</v>
      </c>
      <c r="H1395" s="47">
        <v>0</v>
      </c>
      <c r="I1395" s="47">
        <v>0</v>
      </c>
      <c r="J1395" s="55">
        <f t="shared" si="63"/>
        <v>0</v>
      </c>
      <c r="K1395" s="52">
        <f t="shared" si="64"/>
        <v>0</v>
      </c>
      <c r="L1395" s="50" t="s">
        <v>63</v>
      </c>
      <c r="M1395" s="48" t="str">
        <f t="shared" si="65"/>
        <v>TLFPLUSTotal Recurring Expenses (including 6.1 and 6.2)</v>
      </c>
    </row>
    <row r="1396" spans="1:13">
      <c r="A1396" s="45" t="s">
        <v>264</v>
      </c>
      <c r="B1396" s="46" t="s">
        <v>384</v>
      </c>
      <c r="C1396" s="46" t="s">
        <v>385</v>
      </c>
      <c r="D1396" s="47">
        <v>25006.51</v>
      </c>
      <c r="E1396" s="47">
        <v>0</v>
      </c>
      <c r="F1396" s="47">
        <v>10807.75</v>
      </c>
      <c r="G1396" s="47">
        <v>250.98</v>
      </c>
      <c r="H1396" s="47">
        <v>35563.279999999999</v>
      </c>
      <c r="I1396" s="47">
        <v>0</v>
      </c>
      <c r="J1396" s="55">
        <f t="shared" si="63"/>
        <v>10556.77</v>
      </c>
      <c r="K1396" s="52">
        <f t="shared" si="64"/>
        <v>35563.279999999999</v>
      </c>
      <c r="L1396" s="50" t="s">
        <v>63</v>
      </c>
      <c r="M1396" s="48" t="str">
        <f t="shared" si="65"/>
        <v>TLFPLUSTotal Recurring Expenses (including 6.1 and 6.2)</v>
      </c>
    </row>
    <row r="1397" spans="1:13">
      <c r="A1397" s="45" t="s">
        <v>264</v>
      </c>
      <c r="B1397" s="46" t="s">
        <v>386</v>
      </c>
      <c r="C1397" s="46" t="s">
        <v>387</v>
      </c>
      <c r="D1397" s="47">
        <v>874756.59</v>
      </c>
      <c r="E1397" s="47">
        <v>0</v>
      </c>
      <c r="F1397" s="47">
        <v>531766.79</v>
      </c>
      <c r="G1397" s="47">
        <v>0</v>
      </c>
      <c r="H1397" s="47">
        <v>1406523.38</v>
      </c>
      <c r="I1397" s="47">
        <v>0</v>
      </c>
      <c r="J1397" s="55">
        <f t="shared" si="63"/>
        <v>531766.79</v>
      </c>
      <c r="K1397" s="52">
        <f t="shared" si="64"/>
        <v>1406523.38</v>
      </c>
      <c r="L1397" s="50" t="s">
        <v>63</v>
      </c>
      <c r="M1397" s="48" t="str">
        <f t="shared" si="65"/>
        <v>TLFPLUSTotal Recurring Expenses (including 6.1 and 6.2)</v>
      </c>
    </row>
    <row r="1398" spans="1:13">
      <c r="A1398" s="45" t="s">
        <v>264</v>
      </c>
      <c r="B1398" s="46" t="s">
        <v>388</v>
      </c>
      <c r="C1398" s="46" t="s">
        <v>389</v>
      </c>
      <c r="D1398" s="47">
        <v>9098.82</v>
      </c>
      <c r="E1398" s="47">
        <v>0</v>
      </c>
      <c r="F1398" s="47">
        <v>2809.85</v>
      </c>
      <c r="G1398" s="47">
        <v>0</v>
      </c>
      <c r="H1398" s="47">
        <v>11908.67</v>
      </c>
      <c r="I1398" s="47">
        <v>0</v>
      </c>
      <c r="J1398" s="55">
        <f t="shared" si="63"/>
        <v>2809.85</v>
      </c>
      <c r="K1398" s="52">
        <f t="shared" si="64"/>
        <v>11908.67</v>
      </c>
      <c r="L1398" s="50" t="s">
        <v>63</v>
      </c>
      <c r="M1398" s="48" t="str">
        <f t="shared" si="65"/>
        <v>TLFPLUSTotal Recurring Expenses (including 6.1 and 6.2)</v>
      </c>
    </row>
    <row r="1399" spans="1:13">
      <c r="A1399" s="45" t="s">
        <v>264</v>
      </c>
      <c r="B1399" s="46" t="s">
        <v>390</v>
      </c>
      <c r="C1399" s="46" t="s">
        <v>391</v>
      </c>
      <c r="D1399" s="47">
        <v>12510.71</v>
      </c>
      <c r="E1399" s="47">
        <v>0</v>
      </c>
      <c r="F1399" s="47">
        <v>6776.41</v>
      </c>
      <c r="G1399" s="47">
        <v>0</v>
      </c>
      <c r="H1399" s="47">
        <v>19287.12</v>
      </c>
      <c r="I1399" s="47">
        <v>0</v>
      </c>
      <c r="J1399" s="55">
        <f t="shared" si="63"/>
        <v>6776.41</v>
      </c>
      <c r="K1399" s="52">
        <f t="shared" si="64"/>
        <v>19287.12</v>
      </c>
      <c r="L1399" s="50" t="s">
        <v>63</v>
      </c>
      <c r="M1399" s="48" t="str">
        <f t="shared" si="65"/>
        <v>TLFPLUSTotal Recurring Expenses (including 6.1 and 6.2)</v>
      </c>
    </row>
    <row r="1400" spans="1:13">
      <c r="A1400" s="45" t="s">
        <v>264</v>
      </c>
      <c r="B1400" s="46" t="s">
        <v>392</v>
      </c>
      <c r="C1400" s="46" t="s">
        <v>393</v>
      </c>
      <c r="D1400" s="47">
        <v>889.56</v>
      </c>
      <c r="E1400" s="47">
        <v>0</v>
      </c>
      <c r="F1400" s="47">
        <v>12274.89</v>
      </c>
      <c r="G1400" s="47">
        <v>0</v>
      </c>
      <c r="H1400" s="47">
        <v>13164.45</v>
      </c>
      <c r="I1400" s="47">
        <v>0</v>
      </c>
      <c r="J1400" s="55">
        <f t="shared" si="63"/>
        <v>12274.89</v>
      </c>
      <c r="K1400" s="52">
        <f t="shared" si="64"/>
        <v>13164.45</v>
      </c>
      <c r="L1400" s="50" t="s">
        <v>63</v>
      </c>
      <c r="M1400" s="48" t="str">
        <f t="shared" si="65"/>
        <v>TLFPLUSTotal Recurring Expenses (including 6.1 and 6.2)</v>
      </c>
    </row>
    <row r="1401" spans="1:13">
      <c r="A1401" s="45" t="s">
        <v>264</v>
      </c>
      <c r="B1401" s="46" t="s">
        <v>394</v>
      </c>
      <c r="C1401" s="46" t="s">
        <v>395</v>
      </c>
      <c r="D1401" s="47">
        <v>5811835.8399999999</v>
      </c>
      <c r="E1401" s="47">
        <v>0</v>
      </c>
      <c r="F1401" s="47">
        <v>1082417.3899999999</v>
      </c>
      <c r="G1401" s="47">
        <v>789890.42</v>
      </c>
      <c r="H1401" s="47">
        <v>6104362.8099999996</v>
      </c>
      <c r="I1401" s="47">
        <v>0</v>
      </c>
      <c r="J1401" s="55">
        <f t="shared" si="63"/>
        <v>292526.96999999986</v>
      </c>
      <c r="K1401" s="52">
        <f t="shared" si="64"/>
        <v>6104362.8099999996</v>
      </c>
      <c r="L1401" s="50" t="s">
        <v>63</v>
      </c>
      <c r="M1401" s="48" t="str">
        <f t="shared" si="65"/>
        <v>TLFPLUSTotal Recurring Expenses (including 6.1 and 6.2)</v>
      </c>
    </row>
    <row r="1402" spans="1:13">
      <c r="A1402" s="45" t="s">
        <v>264</v>
      </c>
      <c r="B1402" s="46" t="s">
        <v>396</v>
      </c>
      <c r="C1402" s="46" t="s">
        <v>397</v>
      </c>
      <c r="D1402" s="47">
        <v>96772.49</v>
      </c>
      <c r="E1402" s="47">
        <v>0</v>
      </c>
      <c r="F1402" s="47">
        <v>27925.65</v>
      </c>
      <c r="G1402" s="47">
        <v>0</v>
      </c>
      <c r="H1402" s="47">
        <v>124698.14</v>
      </c>
      <c r="I1402" s="47">
        <v>0</v>
      </c>
      <c r="J1402" s="55">
        <f t="shared" si="63"/>
        <v>27925.65</v>
      </c>
      <c r="K1402" s="52">
        <f t="shared" si="64"/>
        <v>124698.14</v>
      </c>
      <c r="L1402" s="50" t="s">
        <v>63</v>
      </c>
      <c r="M1402" s="48" t="str">
        <f t="shared" si="65"/>
        <v>TLFPLUSTotal Recurring Expenses (including 6.1 and 6.2)</v>
      </c>
    </row>
    <row r="1403" spans="1:13">
      <c r="A1403" s="45" t="s">
        <v>264</v>
      </c>
      <c r="B1403" s="46" t="s">
        <v>398</v>
      </c>
      <c r="C1403" s="46" t="s">
        <v>399</v>
      </c>
      <c r="D1403" s="47">
        <v>100000</v>
      </c>
      <c r="E1403" s="47">
        <v>0</v>
      </c>
      <c r="F1403" s="47">
        <v>0</v>
      </c>
      <c r="G1403" s="47">
        <v>0</v>
      </c>
      <c r="H1403" s="47">
        <v>100000</v>
      </c>
      <c r="I1403" s="47">
        <v>0</v>
      </c>
      <c r="J1403" s="55">
        <f t="shared" si="63"/>
        <v>0</v>
      </c>
      <c r="K1403" s="52">
        <f t="shared" si="64"/>
        <v>100000</v>
      </c>
      <c r="L1403" s="50" t="s">
        <v>62</v>
      </c>
      <c r="M1403" s="48" t="str">
        <f t="shared" si="65"/>
        <v>TLFPLUSTrustee Fees #</v>
      </c>
    </row>
    <row r="1404" spans="1:13">
      <c r="A1404" s="45" t="s">
        <v>264</v>
      </c>
      <c r="B1404" s="46" t="s">
        <v>400</v>
      </c>
      <c r="C1404" s="46" t="s">
        <v>401</v>
      </c>
      <c r="D1404" s="47">
        <v>10300</v>
      </c>
      <c r="E1404" s="47">
        <v>0</v>
      </c>
      <c r="F1404" s="47">
        <v>0</v>
      </c>
      <c r="G1404" s="47">
        <v>0</v>
      </c>
      <c r="H1404" s="47">
        <v>10300</v>
      </c>
      <c r="I1404" s="47">
        <v>0</v>
      </c>
      <c r="J1404" s="55">
        <f t="shared" si="63"/>
        <v>0</v>
      </c>
      <c r="K1404" s="52">
        <f t="shared" si="64"/>
        <v>10300</v>
      </c>
      <c r="L1404" s="50" t="s">
        <v>63</v>
      </c>
      <c r="M1404" s="48" t="str">
        <f t="shared" si="65"/>
        <v>TLFPLUSTotal Recurring Expenses (including 6.1 and 6.2)</v>
      </c>
    </row>
    <row r="1405" spans="1:13">
      <c r="A1405" s="45" t="s">
        <v>264</v>
      </c>
      <c r="B1405" s="46" t="s">
        <v>402</v>
      </c>
      <c r="C1405" s="46" t="s">
        <v>403</v>
      </c>
      <c r="D1405" s="47">
        <v>587.05999999999995</v>
      </c>
      <c r="E1405" s="47">
        <v>0</v>
      </c>
      <c r="F1405" s="47">
        <v>0</v>
      </c>
      <c r="G1405" s="47">
        <v>0</v>
      </c>
      <c r="H1405" s="47">
        <v>587.05999999999995</v>
      </c>
      <c r="I1405" s="47">
        <v>0</v>
      </c>
      <c r="J1405" s="55">
        <f t="shared" si="63"/>
        <v>0</v>
      </c>
      <c r="K1405" s="52">
        <f t="shared" si="64"/>
        <v>587.05999999999995</v>
      </c>
      <c r="L1405" s="50" t="s">
        <v>63</v>
      </c>
      <c r="M1405" s="48" t="str">
        <f t="shared" si="65"/>
        <v>TLFPLUSTotal Recurring Expenses (including 6.1 and 6.2)</v>
      </c>
    </row>
    <row r="1406" spans="1:13">
      <c r="A1406" s="45" t="s">
        <v>264</v>
      </c>
      <c r="B1406" s="46" t="s">
        <v>404</v>
      </c>
      <c r="C1406" s="46" t="s">
        <v>405</v>
      </c>
      <c r="D1406" s="47">
        <v>1063.22</v>
      </c>
      <c r="E1406" s="47">
        <v>0</v>
      </c>
      <c r="F1406" s="47">
        <v>0</v>
      </c>
      <c r="G1406" s="47">
        <v>0</v>
      </c>
      <c r="H1406" s="47">
        <v>1063.22</v>
      </c>
      <c r="I1406" s="47">
        <v>0</v>
      </c>
      <c r="J1406" s="55">
        <f t="shared" si="63"/>
        <v>0</v>
      </c>
      <c r="K1406" s="52">
        <f t="shared" si="64"/>
        <v>1063.22</v>
      </c>
      <c r="L1406" s="50" t="s">
        <v>63</v>
      </c>
      <c r="M1406" s="48" t="str">
        <f t="shared" si="65"/>
        <v>TLFPLUSTotal Recurring Expenses (including 6.1 and 6.2)</v>
      </c>
    </row>
    <row r="1407" spans="1:13">
      <c r="A1407" s="45" t="s">
        <v>264</v>
      </c>
      <c r="B1407" s="46" t="s">
        <v>406</v>
      </c>
      <c r="C1407" s="46" t="s">
        <v>407</v>
      </c>
      <c r="D1407" s="47">
        <v>225863.85</v>
      </c>
      <c r="E1407" s="47">
        <v>0</v>
      </c>
      <c r="F1407" s="47">
        <v>316603.27</v>
      </c>
      <c r="G1407" s="47">
        <v>520716.16</v>
      </c>
      <c r="H1407" s="47">
        <v>21750.959999999999</v>
      </c>
      <c r="I1407" s="47">
        <v>0</v>
      </c>
      <c r="J1407" s="55">
        <f t="shared" si="63"/>
        <v>-204112.88999999996</v>
      </c>
      <c r="K1407" s="52">
        <f t="shared" si="64"/>
        <v>21750.959999999999</v>
      </c>
      <c r="L1407" s="50" t="s">
        <v>63</v>
      </c>
      <c r="M1407" s="48" t="str">
        <f t="shared" si="65"/>
        <v>TLFPLUSTotal Recurring Expenses (including 6.1 and 6.2)</v>
      </c>
    </row>
    <row r="1408" spans="1:13">
      <c r="A1408" s="45" t="s">
        <v>264</v>
      </c>
      <c r="B1408" s="46" t="s">
        <v>694</v>
      </c>
      <c r="C1408" s="46" t="s">
        <v>695</v>
      </c>
      <c r="D1408" s="47">
        <v>0</v>
      </c>
      <c r="E1408" s="47">
        <v>0</v>
      </c>
      <c r="F1408" s="47">
        <v>234052.23</v>
      </c>
      <c r="G1408" s="47">
        <v>0</v>
      </c>
      <c r="H1408" s="47">
        <v>234052.23</v>
      </c>
      <c r="I1408" s="47">
        <v>0</v>
      </c>
      <c r="J1408" s="55">
        <f t="shared" si="63"/>
        <v>234052.23</v>
      </c>
      <c r="K1408" s="52">
        <f t="shared" si="64"/>
        <v>234052.23</v>
      </c>
      <c r="L1408" s="50" t="s">
        <v>63</v>
      </c>
      <c r="M1408" s="48" t="str">
        <f t="shared" si="65"/>
        <v>TLFPLUSTotal Recurring Expenses (including 6.1 and 6.2)</v>
      </c>
    </row>
    <row r="1409" spans="1:13">
      <c r="A1409" s="45" t="s">
        <v>264</v>
      </c>
      <c r="B1409" s="46" t="s">
        <v>408</v>
      </c>
      <c r="C1409" s="46" t="s">
        <v>409</v>
      </c>
      <c r="D1409" s="47">
        <v>879.21</v>
      </c>
      <c r="E1409" s="47">
        <v>0</v>
      </c>
      <c r="F1409" s="47">
        <v>0</v>
      </c>
      <c r="G1409" s="47">
        <v>0</v>
      </c>
      <c r="H1409" s="47">
        <v>879.21</v>
      </c>
      <c r="I1409" s="47">
        <v>0</v>
      </c>
      <c r="J1409" s="55">
        <f t="shared" si="63"/>
        <v>0</v>
      </c>
      <c r="K1409" s="52">
        <f t="shared" si="64"/>
        <v>879.21</v>
      </c>
      <c r="L1409" s="50" t="s">
        <v>63</v>
      </c>
      <c r="M1409" s="48" t="str">
        <f t="shared" si="65"/>
        <v>TLFPLUSTotal Recurring Expenses (including 6.1 and 6.2)</v>
      </c>
    </row>
    <row r="1410" spans="1:13">
      <c r="A1410" s="45" t="s">
        <v>264</v>
      </c>
      <c r="B1410" s="46" t="s">
        <v>410</v>
      </c>
      <c r="C1410" s="46" t="s">
        <v>411</v>
      </c>
      <c r="D1410" s="47">
        <v>1192.78</v>
      </c>
      <c r="E1410" s="47">
        <v>0</v>
      </c>
      <c r="F1410" s="47">
        <v>4234.3</v>
      </c>
      <c r="G1410" s="47">
        <v>0</v>
      </c>
      <c r="H1410" s="47">
        <v>5427.08</v>
      </c>
      <c r="I1410" s="47">
        <v>0</v>
      </c>
      <c r="J1410" s="55">
        <f t="shared" si="63"/>
        <v>4234.3</v>
      </c>
      <c r="K1410" s="52">
        <f t="shared" si="64"/>
        <v>5427.08</v>
      </c>
      <c r="L1410" s="50" t="s">
        <v>63</v>
      </c>
      <c r="M1410" s="48" t="str">
        <f t="shared" si="65"/>
        <v>TLFPLUSTotal Recurring Expenses (including 6.1 and 6.2)</v>
      </c>
    </row>
    <row r="1411" spans="1:13">
      <c r="A1411" s="45" t="s">
        <v>264</v>
      </c>
      <c r="B1411" s="46" t="s">
        <v>696</v>
      </c>
      <c r="C1411" s="46" t="s">
        <v>697</v>
      </c>
      <c r="D1411" s="47">
        <v>0</v>
      </c>
      <c r="E1411" s="47">
        <v>0</v>
      </c>
      <c r="F1411" s="47">
        <v>158.15</v>
      </c>
      <c r="G1411" s="47">
        <v>0</v>
      </c>
      <c r="H1411" s="47">
        <v>158.15</v>
      </c>
      <c r="I1411" s="47">
        <v>0</v>
      </c>
      <c r="J1411" s="55">
        <f t="shared" ref="J1411:J1474" si="66">+F1411-G1411</f>
        <v>158.15</v>
      </c>
      <c r="K1411" s="52">
        <f t="shared" ref="K1411:K1474" si="67">H1411-I1411</f>
        <v>158.15</v>
      </c>
      <c r="L1411" s="50" t="s">
        <v>63</v>
      </c>
      <c r="M1411" s="48" t="str">
        <f t="shared" ref="M1411:M1474" si="68">A1411&amp;L1411</f>
        <v>TLFPLUSTotal Recurring Expenses (including 6.1 and 6.2)</v>
      </c>
    </row>
    <row r="1412" spans="1:13">
      <c r="A1412" s="45" t="s">
        <v>274</v>
      </c>
      <c r="B1412" s="46" t="s">
        <v>429</v>
      </c>
      <c r="C1412" s="46" t="s">
        <v>430</v>
      </c>
      <c r="D1412" s="47">
        <v>216967419.46000001</v>
      </c>
      <c r="E1412" s="47">
        <v>0</v>
      </c>
      <c r="F1412" s="47">
        <v>993941652.54999995</v>
      </c>
      <c r="G1412" s="47">
        <v>814284726.82000005</v>
      </c>
      <c r="H1412" s="47">
        <v>396624345.19</v>
      </c>
      <c r="I1412" s="47">
        <v>0</v>
      </c>
      <c r="J1412" s="55">
        <f t="shared" si="66"/>
        <v>179656925.7299999</v>
      </c>
      <c r="K1412" s="52">
        <f t="shared" si="67"/>
        <v>396624345.19</v>
      </c>
      <c r="L1412" s="50" t="s">
        <v>18</v>
      </c>
      <c r="M1412" s="48" t="str">
        <f t="shared" si="68"/>
        <v>TMIPADVTotal Net Assets at the end of the period</v>
      </c>
    </row>
    <row r="1413" spans="1:13">
      <c r="A1413" s="45" t="s">
        <v>274</v>
      </c>
      <c r="B1413" s="46" t="s">
        <v>431</v>
      </c>
      <c r="C1413" s="46" t="s">
        <v>432</v>
      </c>
      <c r="D1413" s="47">
        <v>304032659.45999998</v>
      </c>
      <c r="E1413" s="47">
        <v>0</v>
      </c>
      <c r="F1413" s="47">
        <v>1750769756.5999999</v>
      </c>
      <c r="G1413" s="47">
        <v>1986640601.3</v>
      </c>
      <c r="H1413" s="47">
        <v>68161814.760000005</v>
      </c>
      <c r="I1413" s="47">
        <v>0</v>
      </c>
      <c r="J1413" s="55">
        <f t="shared" si="66"/>
        <v>-235870844.70000005</v>
      </c>
      <c r="K1413" s="52">
        <f t="shared" si="67"/>
        <v>68161814.760000005</v>
      </c>
      <c r="L1413" s="50" t="s">
        <v>18</v>
      </c>
      <c r="M1413" s="48" t="str">
        <f t="shared" si="68"/>
        <v>TMIPADVTotal Net Assets at the end of the period</v>
      </c>
    </row>
    <row r="1414" spans="1:13">
      <c r="A1414" s="45" t="s">
        <v>274</v>
      </c>
      <c r="B1414" s="46" t="s">
        <v>282</v>
      </c>
      <c r="C1414" s="46" t="s">
        <v>283</v>
      </c>
      <c r="D1414" s="47">
        <v>188634414.84</v>
      </c>
      <c r="E1414" s="47">
        <v>0</v>
      </c>
      <c r="F1414" s="47">
        <v>463655451.19999999</v>
      </c>
      <c r="G1414" s="47">
        <v>578602341.91999996</v>
      </c>
      <c r="H1414" s="47">
        <v>73687524.120000005</v>
      </c>
      <c r="I1414" s="47">
        <v>0</v>
      </c>
      <c r="J1414" s="55">
        <f t="shared" si="66"/>
        <v>-114946890.71999997</v>
      </c>
      <c r="K1414" s="52">
        <f t="shared" si="67"/>
        <v>73687524.120000005</v>
      </c>
      <c r="L1414" s="50" t="s">
        <v>18</v>
      </c>
      <c r="M1414" s="48" t="str">
        <f t="shared" si="68"/>
        <v>TMIPADVTotal Net Assets at the end of the period</v>
      </c>
    </row>
    <row r="1415" spans="1:13">
      <c r="A1415" s="45" t="s">
        <v>274</v>
      </c>
      <c r="B1415" s="46" t="s">
        <v>621</v>
      </c>
      <c r="C1415" s="46" t="s">
        <v>622</v>
      </c>
      <c r="D1415" s="47">
        <v>40014293.340000004</v>
      </c>
      <c r="E1415" s="47">
        <v>0</v>
      </c>
      <c r="F1415" s="47">
        <v>0</v>
      </c>
      <c r="G1415" s="47">
        <v>0</v>
      </c>
      <c r="H1415" s="47">
        <v>40014293.340000004</v>
      </c>
      <c r="I1415" s="47">
        <v>0</v>
      </c>
      <c r="J1415" s="55">
        <f t="shared" si="66"/>
        <v>0</v>
      </c>
      <c r="K1415" s="52">
        <f t="shared" si="67"/>
        <v>40014293.340000004</v>
      </c>
      <c r="L1415" s="50" t="s">
        <v>18</v>
      </c>
      <c r="M1415" s="48" t="str">
        <f t="shared" si="68"/>
        <v>TMIPADVTotal Net Assets at the end of the period</v>
      </c>
    </row>
    <row r="1416" spans="1:13">
      <c r="A1416" s="45" t="s">
        <v>274</v>
      </c>
      <c r="B1416" s="46" t="s">
        <v>623</v>
      </c>
      <c r="C1416" s="46" t="s">
        <v>624</v>
      </c>
      <c r="D1416" s="47">
        <v>21514491.57</v>
      </c>
      <c r="E1416" s="47">
        <v>0</v>
      </c>
      <c r="F1416" s="47">
        <v>24960915.84</v>
      </c>
      <c r="G1416" s="47">
        <v>45810422.759999998</v>
      </c>
      <c r="H1416" s="47">
        <v>664984.65</v>
      </c>
      <c r="I1416" s="47">
        <v>0</v>
      </c>
      <c r="J1416" s="55">
        <f t="shared" si="66"/>
        <v>-20849506.919999998</v>
      </c>
      <c r="K1416" s="52">
        <f t="shared" si="67"/>
        <v>664984.65</v>
      </c>
      <c r="L1416" s="50" t="s">
        <v>18</v>
      </c>
      <c r="M1416" s="48" t="str">
        <f t="shared" si="68"/>
        <v>TMIPADVTotal Net Assets at the end of the period</v>
      </c>
    </row>
    <row r="1417" spans="1:13">
      <c r="A1417" s="45" t="s">
        <v>274</v>
      </c>
      <c r="B1417" s="46" t="s">
        <v>625</v>
      </c>
      <c r="C1417" s="46" t="s">
        <v>626</v>
      </c>
      <c r="D1417" s="47">
        <v>4994875</v>
      </c>
      <c r="E1417" s="47">
        <v>0</v>
      </c>
      <c r="F1417" s="47">
        <v>0</v>
      </c>
      <c r="G1417" s="47">
        <v>998975</v>
      </c>
      <c r="H1417" s="47">
        <v>3995900</v>
      </c>
      <c r="I1417" s="47">
        <v>0</v>
      </c>
      <c r="J1417" s="55">
        <f t="shared" si="66"/>
        <v>-998975</v>
      </c>
      <c r="K1417" s="52">
        <f t="shared" si="67"/>
        <v>3995900</v>
      </c>
      <c r="L1417" s="50" t="s">
        <v>18</v>
      </c>
      <c r="M1417" s="48" t="str">
        <f t="shared" si="68"/>
        <v>TMIPADVTotal Net Assets at the end of the period</v>
      </c>
    </row>
    <row r="1418" spans="1:13">
      <c r="A1418" s="45" t="s">
        <v>274</v>
      </c>
      <c r="B1418" s="46" t="s">
        <v>740</v>
      </c>
      <c r="C1418" s="46" t="s">
        <v>741</v>
      </c>
      <c r="D1418" s="47">
        <v>0</v>
      </c>
      <c r="E1418" s="47">
        <v>0</v>
      </c>
      <c r="F1418" s="47">
        <v>247727500</v>
      </c>
      <c r="G1418" s="47">
        <v>247727500</v>
      </c>
      <c r="H1418" s="47">
        <v>0</v>
      </c>
      <c r="I1418" s="47">
        <v>0</v>
      </c>
      <c r="J1418" s="55">
        <f t="shared" si="66"/>
        <v>0</v>
      </c>
      <c r="K1418" s="52">
        <f t="shared" si="67"/>
        <v>0</v>
      </c>
      <c r="L1418" s="50" t="s">
        <v>18</v>
      </c>
      <c r="M1418" s="48" t="str">
        <f t="shared" si="68"/>
        <v>TMIPADVTotal Net Assets at the end of the period</v>
      </c>
    </row>
    <row r="1419" spans="1:13">
      <c r="A1419" s="45" t="s">
        <v>274</v>
      </c>
      <c r="B1419" s="46" t="s">
        <v>467</v>
      </c>
      <c r="C1419" s="46" t="s">
        <v>468</v>
      </c>
      <c r="D1419" s="47">
        <v>2030974</v>
      </c>
      <c r="E1419" s="47">
        <v>0</v>
      </c>
      <c r="F1419" s="47">
        <v>339555980</v>
      </c>
      <c r="G1419" s="47">
        <v>341586954</v>
      </c>
      <c r="H1419" s="47">
        <v>0</v>
      </c>
      <c r="I1419" s="47">
        <v>0</v>
      </c>
      <c r="J1419" s="55">
        <f t="shared" si="66"/>
        <v>-2030974</v>
      </c>
      <c r="K1419" s="52">
        <f t="shared" si="67"/>
        <v>0</v>
      </c>
      <c r="L1419" s="50" t="s">
        <v>18</v>
      </c>
      <c r="M1419" s="48" t="str">
        <f t="shared" si="68"/>
        <v>TMIPADVTotal Net Assets at the end of the period</v>
      </c>
    </row>
    <row r="1420" spans="1:13">
      <c r="A1420" s="45" t="s">
        <v>274</v>
      </c>
      <c r="B1420" s="46" t="s">
        <v>433</v>
      </c>
      <c r="C1420" s="46" t="s">
        <v>434</v>
      </c>
      <c r="D1420" s="47">
        <v>0</v>
      </c>
      <c r="E1420" s="47">
        <v>139101.31</v>
      </c>
      <c r="F1420" s="47">
        <v>67822327.209999993</v>
      </c>
      <c r="G1420" s="47">
        <v>68424804.010000005</v>
      </c>
      <c r="H1420" s="47">
        <v>0</v>
      </c>
      <c r="I1420" s="47">
        <v>741578.11</v>
      </c>
      <c r="J1420" s="55">
        <f t="shared" si="66"/>
        <v>-602476.80000001192</v>
      </c>
      <c r="K1420" s="52">
        <f t="shared" si="67"/>
        <v>-741578.11</v>
      </c>
      <c r="L1420" s="50" t="s">
        <v>18</v>
      </c>
      <c r="M1420" s="48" t="str">
        <f t="shared" si="68"/>
        <v>TMIPADVTotal Net Assets at the end of the period</v>
      </c>
    </row>
    <row r="1421" spans="1:13">
      <c r="A1421" s="45" t="s">
        <v>274</v>
      </c>
      <c r="B1421" s="46" t="s">
        <v>435</v>
      </c>
      <c r="C1421" s="46" t="s">
        <v>436</v>
      </c>
      <c r="D1421" s="47">
        <v>0</v>
      </c>
      <c r="E1421" s="47">
        <v>353175.98</v>
      </c>
      <c r="F1421" s="47">
        <v>92835476.530000001</v>
      </c>
      <c r="G1421" s="47">
        <v>92482300.569999993</v>
      </c>
      <c r="H1421" s="47">
        <v>0</v>
      </c>
      <c r="I1421" s="47">
        <v>0.02</v>
      </c>
      <c r="J1421" s="55">
        <f t="shared" si="66"/>
        <v>353175.96000000834</v>
      </c>
      <c r="K1421" s="52">
        <f t="shared" si="67"/>
        <v>-0.02</v>
      </c>
      <c r="L1421" s="50" t="s">
        <v>18</v>
      </c>
      <c r="M1421" s="48" t="str">
        <f t="shared" si="68"/>
        <v>TMIPADVTotal Net Assets at the end of the period</v>
      </c>
    </row>
    <row r="1422" spans="1:13">
      <c r="A1422" s="45" t="s">
        <v>274</v>
      </c>
      <c r="B1422" s="46" t="s">
        <v>284</v>
      </c>
      <c r="C1422" s="46" t="s">
        <v>285</v>
      </c>
      <c r="D1422" s="47">
        <v>1762679.73</v>
      </c>
      <c r="E1422" s="47">
        <v>0</v>
      </c>
      <c r="F1422" s="47">
        <v>1474233497.6700001</v>
      </c>
      <c r="G1422" s="47">
        <v>1472121168.75</v>
      </c>
      <c r="H1422" s="47">
        <v>3875008.65</v>
      </c>
      <c r="I1422" s="47">
        <v>0</v>
      </c>
      <c r="J1422" s="55">
        <f t="shared" si="66"/>
        <v>2112328.9200000763</v>
      </c>
      <c r="K1422" s="52">
        <f t="shared" si="67"/>
        <v>3875008.65</v>
      </c>
      <c r="L1422" s="50" t="s">
        <v>18</v>
      </c>
      <c r="M1422" s="48" t="str">
        <f t="shared" si="68"/>
        <v>TMIPADVTotal Net Assets at the end of the period</v>
      </c>
    </row>
    <row r="1423" spans="1:13">
      <c r="A1423" s="45" t="s">
        <v>274</v>
      </c>
      <c r="B1423" s="46" t="s">
        <v>627</v>
      </c>
      <c r="C1423" s="46" t="s">
        <v>628</v>
      </c>
      <c r="D1423" s="47">
        <v>3384694.29</v>
      </c>
      <c r="E1423" s="47">
        <v>0</v>
      </c>
      <c r="F1423" s="47">
        <v>876559358.50999999</v>
      </c>
      <c r="G1423" s="47">
        <v>876157481.73000002</v>
      </c>
      <c r="H1423" s="47">
        <v>3786571.07</v>
      </c>
      <c r="I1423" s="47">
        <v>0</v>
      </c>
      <c r="J1423" s="55">
        <f t="shared" si="66"/>
        <v>401876.77999997139</v>
      </c>
      <c r="K1423" s="52">
        <f t="shared" si="67"/>
        <v>3786571.07</v>
      </c>
      <c r="L1423" s="50" t="s">
        <v>18</v>
      </c>
      <c r="M1423" s="48" t="str">
        <f t="shared" si="68"/>
        <v>TMIPADVTotal Net Assets at the end of the period</v>
      </c>
    </row>
    <row r="1424" spans="1:13">
      <c r="A1424" s="45" t="s">
        <v>274</v>
      </c>
      <c r="B1424" s="46" t="s">
        <v>629</v>
      </c>
      <c r="C1424" s="46" t="s">
        <v>630</v>
      </c>
      <c r="D1424" s="47">
        <v>0</v>
      </c>
      <c r="E1424" s="47">
        <v>13605.75</v>
      </c>
      <c r="F1424" s="47">
        <v>8823078.0899999999</v>
      </c>
      <c r="G1424" s="47">
        <v>8870882.2599999998</v>
      </c>
      <c r="H1424" s="47">
        <v>0</v>
      </c>
      <c r="I1424" s="47">
        <v>61409.919999999998</v>
      </c>
      <c r="J1424" s="55">
        <f t="shared" si="66"/>
        <v>-47804.169999999925</v>
      </c>
      <c r="K1424" s="52">
        <f t="shared" si="67"/>
        <v>-61409.919999999998</v>
      </c>
      <c r="L1424" s="50" t="s">
        <v>18</v>
      </c>
      <c r="M1424" s="48" t="str">
        <f t="shared" si="68"/>
        <v>TMIPADVTotal Net Assets at the end of the period</v>
      </c>
    </row>
    <row r="1425" spans="1:13">
      <c r="A1425" s="45" t="s">
        <v>274</v>
      </c>
      <c r="B1425" s="46" t="s">
        <v>742</v>
      </c>
      <c r="C1425" s="46" t="s">
        <v>743</v>
      </c>
      <c r="D1425" s="47">
        <v>0</v>
      </c>
      <c r="E1425" s="47">
        <v>0</v>
      </c>
      <c r="F1425" s="47">
        <v>3764691</v>
      </c>
      <c r="G1425" s="47">
        <v>3764691</v>
      </c>
      <c r="H1425" s="47">
        <v>0</v>
      </c>
      <c r="I1425" s="47">
        <v>0</v>
      </c>
      <c r="J1425" s="55">
        <f t="shared" si="66"/>
        <v>0</v>
      </c>
      <c r="K1425" s="52">
        <f t="shared" si="67"/>
        <v>0</v>
      </c>
      <c r="L1425" s="50" t="s">
        <v>18</v>
      </c>
      <c r="M1425" s="48" t="str">
        <f t="shared" si="68"/>
        <v>TMIPADVTotal Net Assets at the end of the period</v>
      </c>
    </row>
    <row r="1426" spans="1:13">
      <c r="A1426" s="45" t="s">
        <v>274</v>
      </c>
      <c r="B1426" s="46" t="s">
        <v>471</v>
      </c>
      <c r="C1426" s="46" t="s">
        <v>472</v>
      </c>
      <c r="D1426" s="47">
        <v>0</v>
      </c>
      <c r="E1426" s="47">
        <v>10769.18</v>
      </c>
      <c r="F1426" s="47">
        <v>17491162.960000001</v>
      </c>
      <c r="G1426" s="47">
        <v>17480393.780000001</v>
      </c>
      <c r="H1426" s="47">
        <v>0</v>
      </c>
      <c r="I1426" s="47">
        <v>0</v>
      </c>
      <c r="J1426" s="55">
        <f t="shared" si="66"/>
        <v>10769.179999999702</v>
      </c>
      <c r="K1426" s="52">
        <f t="shared" si="67"/>
        <v>0</v>
      </c>
      <c r="L1426" s="50" t="s">
        <v>18</v>
      </c>
      <c r="M1426" s="48" t="str">
        <f t="shared" si="68"/>
        <v>TMIPADVTotal Net Assets at the end of the period</v>
      </c>
    </row>
    <row r="1427" spans="1:13">
      <c r="A1427" s="45" t="s">
        <v>274</v>
      </c>
      <c r="B1427" s="46" t="s">
        <v>437</v>
      </c>
      <c r="C1427" s="46" t="s">
        <v>438</v>
      </c>
      <c r="D1427" s="47">
        <v>74924.12</v>
      </c>
      <c r="E1427" s="47">
        <v>0</v>
      </c>
      <c r="F1427" s="47">
        <v>5154120963.4499998</v>
      </c>
      <c r="G1427" s="47">
        <v>5154195887.5699997</v>
      </c>
      <c r="H1427" s="47">
        <v>0</v>
      </c>
      <c r="I1427" s="47">
        <v>0</v>
      </c>
      <c r="J1427" s="55">
        <f t="shared" si="66"/>
        <v>-74924.119999885559</v>
      </c>
      <c r="K1427" s="52">
        <f t="shared" si="67"/>
        <v>0</v>
      </c>
      <c r="L1427" s="50" t="s">
        <v>18</v>
      </c>
      <c r="M1427" s="48" t="str">
        <f t="shared" si="68"/>
        <v>TMIPADVTotal Net Assets at the end of the period</v>
      </c>
    </row>
    <row r="1428" spans="1:13">
      <c r="A1428" s="45" t="s">
        <v>274</v>
      </c>
      <c r="B1428" s="46" t="s">
        <v>288</v>
      </c>
      <c r="C1428" s="46" t="s">
        <v>289</v>
      </c>
      <c r="D1428" s="47">
        <v>0</v>
      </c>
      <c r="E1428" s="47">
        <v>0</v>
      </c>
      <c r="F1428" s="47">
        <v>266351760.84999999</v>
      </c>
      <c r="G1428" s="47">
        <v>266351760.84999999</v>
      </c>
      <c r="H1428" s="47">
        <v>0</v>
      </c>
      <c r="I1428" s="47">
        <v>0</v>
      </c>
      <c r="J1428" s="55">
        <f t="shared" si="66"/>
        <v>0</v>
      </c>
      <c r="K1428" s="52">
        <f t="shared" si="67"/>
        <v>0</v>
      </c>
      <c r="L1428" s="50" t="s">
        <v>18</v>
      </c>
      <c r="M1428" s="48" t="str">
        <f t="shared" si="68"/>
        <v>TMIPADVTotal Net Assets at the end of the period</v>
      </c>
    </row>
    <row r="1429" spans="1:13">
      <c r="A1429" s="45" t="s">
        <v>274</v>
      </c>
      <c r="B1429" s="46" t="s">
        <v>290</v>
      </c>
      <c r="C1429" s="46" t="s">
        <v>291</v>
      </c>
      <c r="D1429" s="47">
        <v>0</v>
      </c>
      <c r="E1429" s="47">
        <v>0</v>
      </c>
      <c r="F1429" s="47">
        <v>4550382.03</v>
      </c>
      <c r="G1429" s="47">
        <v>4550382.03</v>
      </c>
      <c r="H1429" s="47">
        <v>0</v>
      </c>
      <c r="I1429" s="47">
        <v>0</v>
      </c>
      <c r="J1429" s="55">
        <f t="shared" si="66"/>
        <v>0</v>
      </c>
      <c r="K1429" s="52">
        <f t="shared" si="67"/>
        <v>0</v>
      </c>
      <c r="L1429" s="50" t="s">
        <v>18</v>
      </c>
      <c r="M1429" s="48" t="str">
        <f t="shared" si="68"/>
        <v>TMIPADVTotal Net Assets at the end of the period</v>
      </c>
    </row>
    <row r="1430" spans="1:13">
      <c r="A1430" s="45" t="s">
        <v>274</v>
      </c>
      <c r="B1430" s="46" t="s">
        <v>292</v>
      </c>
      <c r="C1430" s="46" t="s">
        <v>293</v>
      </c>
      <c r="D1430" s="47">
        <v>0.21</v>
      </c>
      <c r="E1430" s="47">
        <v>0</v>
      </c>
      <c r="F1430" s="47">
        <v>9260187468.2399998</v>
      </c>
      <c r="G1430" s="47">
        <v>9258367780.6200008</v>
      </c>
      <c r="H1430" s="47">
        <v>1819687.83</v>
      </c>
      <c r="I1430" s="47">
        <v>0</v>
      </c>
      <c r="J1430" s="55">
        <f t="shared" si="66"/>
        <v>1819687.6199989319</v>
      </c>
      <c r="K1430" s="52">
        <f t="shared" si="67"/>
        <v>1819687.83</v>
      </c>
      <c r="L1430" s="50" t="s">
        <v>18</v>
      </c>
      <c r="M1430" s="48" t="str">
        <f t="shared" si="68"/>
        <v>TMIPADVTotal Net Assets at the end of the period</v>
      </c>
    </row>
    <row r="1431" spans="1:13">
      <c r="A1431" s="45" t="s">
        <v>274</v>
      </c>
      <c r="B1431" s="46" t="s">
        <v>294</v>
      </c>
      <c r="C1431" s="46" t="s">
        <v>295</v>
      </c>
      <c r="D1431" s="47">
        <v>0</v>
      </c>
      <c r="E1431" s="47">
        <v>51459.74</v>
      </c>
      <c r="F1431" s="47">
        <v>1788429.89</v>
      </c>
      <c r="G1431" s="47">
        <v>1736970.16</v>
      </c>
      <c r="H1431" s="47">
        <v>0</v>
      </c>
      <c r="I1431" s="47">
        <v>0.01</v>
      </c>
      <c r="J1431" s="55">
        <f t="shared" si="66"/>
        <v>51459.729999999981</v>
      </c>
      <c r="K1431" s="52">
        <f t="shared" si="67"/>
        <v>-0.01</v>
      </c>
      <c r="L1431" s="50" t="s">
        <v>18</v>
      </c>
      <c r="M1431" s="48" t="str">
        <f t="shared" si="68"/>
        <v>TMIPADVTotal Net Assets at the end of the period</v>
      </c>
    </row>
    <row r="1432" spans="1:13">
      <c r="A1432" s="45" t="s">
        <v>274</v>
      </c>
      <c r="B1432" s="46" t="s">
        <v>296</v>
      </c>
      <c r="C1432" s="46" t="s">
        <v>297</v>
      </c>
      <c r="D1432" s="47">
        <v>0</v>
      </c>
      <c r="E1432" s="47">
        <v>0</v>
      </c>
      <c r="F1432" s="47">
        <v>2967376.85</v>
      </c>
      <c r="G1432" s="47">
        <v>2962376.9</v>
      </c>
      <c r="H1432" s="47">
        <v>4999.95</v>
      </c>
      <c r="I1432" s="47">
        <v>0</v>
      </c>
      <c r="J1432" s="55">
        <f t="shared" si="66"/>
        <v>4999.9500000001863</v>
      </c>
      <c r="K1432" s="52">
        <f t="shared" si="67"/>
        <v>4999.95</v>
      </c>
      <c r="L1432" s="50" t="s">
        <v>18</v>
      </c>
      <c r="M1432" s="48" t="str">
        <f t="shared" si="68"/>
        <v>TMIPADVTotal Net Assets at the end of the period</v>
      </c>
    </row>
    <row r="1433" spans="1:13">
      <c r="A1433" s="45" t="s">
        <v>274</v>
      </c>
      <c r="B1433" s="46" t="s">
        <v>300</v>
      </c>
      <c r="C1433" s="46" t="s">
        <v>301</v>
      </c>
      <c r="D1433" s="47">
        <v>0</v>
      </c>
      <c r="E1433" s="47">
        <v>0</v>
      </c>
      <c r="F1433" s="47">
        <v>265282641</v>
      </c>
      <c r="G1433" s="47">
        <v>265282641</v>
      </c>
      <c r="H1433" s="47">
        <v>0</v>
      </c>
      <c r="I1433" s="47">
        <v>0</v>
      </c>
      <c r="J1433" s="55">
        <f t="shared" si="66"/>
        <v>0</v>
      </c>
      <c r="K1433" s="52">
        <f t="shared" si="67"/>
        <v>0</v>
      </c>
      <c r="L1433" s="50" t="s">
        <v>18</v>
      </c>
      <c r="M1433" s="48" t="str">
        <f t="shared" si="68"/>
        <v>TMIPADVTotal Net Assets at the end of the period</v>
      </c>
    </row>
    <row r="1434" spans="1:13">
      <c r="A1434" s="45" t="s">
        <v>274</v>
      </c>
      <c r="B1434" s="46" t="s">
        <v>302</v>
      </c>
      <c r="C1434" s="46" t="s">
        <v>303</v>
      </c>
      <c r="D1434" s="47">
        <v>0</v>
      </c>
      <c r="E1434" s="47">
        <v>0</v>
      </c>
      <c r="F1434" s="47">
        <v>1000</v>
      </c>
      <c r="G1434" s="47">
        <v>1000</v>
      </c>
      <c r="H1434" s="47">
        <v>0</v>
      </c>
      <c r="I1434" s="47">
        <v>0</v>
      </c>
      <c r="J1434" s="55">
        <f t="shared" si="66"/>
        <v>0</v>
      </c>
      <c r="K1434" s="52">
        <f t="shared" si="67"/>
        <v>0</v>
      </c>
      <c r="L1434" s="50" t="s">
        <v>18</v>
      </c>
      <c r="M1434" s="48" t="str">
        <f t="shared" si="68"/>
        <v>TMIPADVTotal Net Assets at the end of the period</v>
      </c>
    </row>
    <row r="1435" spans="1:13">
      <c r="A1435" s="45" t="s">
        <v>274</v>
      </c>
      <c r="B1435" s="46" t="s">
        <v>234</v>
      </c>
      <c r="C1435" s="46" t="s">
        <v>304</v>
      </c>
      <c r="D1435" s="47">
        <v>26394326.18</v>
      </c>
      <c r="E1435" s="47">
        <v>0</v>
      </c>
      <c r="F1435" s="47">
        <v>1579452760.9300001</v>
      </c>
      <c r="G1435" s="47">
        <v>1604013250.1800001</v>
      </c>
      <c r="H1435" s="47">
        <v>1833836.93</v>
      </c>
      <c r="I1435" s="47">
        <v>0</v>
      </c>
      <c r="J1435" s="55">
        <f t="shared" si="66"/>
        <v>-24560489.25</v>
      </c>
      <c r="K1435" s="52">
        <f t="shared" si="67"/>
        <v>1833836.93</v>
      </c>
      <c r="L1435" s="50" t="s">
        <v>18</v>
      </c>
      <c r="M1435" s="48" t="str">
        <f t="shared" si="68"/>
        <v>TMIPADVTotal Net Assets at the end of the period</v>
      </c>
    </row>
    <row r="1436" spans="1:13">
      <c r="A1436" s="45" t="s">
        <v>274</v>
      </c>
      <c r="B1436" s="46" t="s">
        <v>684</v>
      </c>
      <c r="C1436" s="46" t="s">
        <v>685</v>
      </c>
      <c r="D1436" s="47">
        <v>0</v>
      </c>
      <c r="E1436" s="47">
        <v>0</v>
      </c>
      <c r="F1436" s="47">
        <v>6907831.3300000001</v>
      </c>
      <c r="G1436" s="47">
        <v>6907831.3300000001</v>
      </c>
      <c r="H1436" s="47">
        <v>0</v>
      </c>
      <c r="I1436" s="47">
        <v>0</v>
      </c>
      <c r="J1436" s="55">
        <f t="shared" si="66"/>
        <v>0</v>
      </c>
      <c r="K1436" s="52">
        <f t="shared" si="67"/>
        <v>0</v>
      </c>
      <c r="L1436" s="50" t="s">
        <v>18</v>
      </c>
      <c r="M1436" s="48" t="str">
        <f t="shared" si="68"/>
        <v>TMIPADVTotal Net Assets at the end of the period</v>
      </c>
    </row>
    <row r="1437" spans="1:13">
      <c r="A1437" s="45" t="s">
        <v>274</v>
      </c>
      <c r="B1437" s="46" t="s">
        <v>157</v>
      </c>
      <c r="C1437" s="46" t="s">
        <v>305</v>
      </c>
      <c r="D1437" s="47">
        <v>21865298.969999999</v>
      </c>
      <c r="E1437" s="47">
        <v>0</v>
      </c>
      <c r="F1437" s="47">
        <v>3821987981</v>
      </c>
      <c r="G1437" s="47">
        <v>3836174665.9400001</v>
      </c>
      <c r="H1437" s="47">
        <v>7678614.0300000003</v>
      </c>
      <c r="I1437" s="47">
        <v>0</v>
      </c>
      <c r="J1437" s="55">
        <f t="shared" si="66"/>
        <v>-14186684.940000057</v>
      </c>
      <c r="K1437" s="52">
        <f t="shared" si="67"/>
        <v>7678614.0300000003</v>
      </c>
      <c r="L1437" s="50" t="s">
        <v>18</v>
      </c>
      <c r="M1437" s="48" t="str">
        <f t="shared" si="68"/>
        <v>TMIPADVTotal Net Assets at the end of the period</v>
      </c>
    </row>
    <row r="1438" spans="1:13">
      <c r="A1438" s="45" t="s">
        <v>274</v>
      </c>
      <c r="B1438" s="46" t="s">
        <v>700</v>
      </c>
      <c r="C1438" s="46" t="s">
        <v>701</v>
      </c>
      <c r="D1438" s="47">
        <v>0</v>
      </c>
      <c r="E1438" s="47">
        <v>0</v>
      </c>
      <c r="F1438" s="47">
        <v>200000000</v>
      </c>
      <c r="G1438" s="47">
        <v>200000000</v>
      </c>
      <c r="H1438" s="47">
        <v>0</v>
      </c>
      <c r="I1438" s="47">
        <v>0</v>
      </c>
      <c r="J1438" s="55">
        <f t="shared" si="66"/>
        <v>0</v>
      </c>
      <c r="K1438" s="52">
        <f t="shared" si="67"/>
        <v>0</v>
      </c>
      <c r="L1438" s="50" t="s">
        <v>18</v>
      </c>
      <c r="M1438" s="48" t="str">
        <f t="shared" si="68"/>
        <v>TMIPADVTotal Net Assets at the end of the period</v>
      </c>
    </row>
    <row r="1439" spans="1:13">
      <c r="A1439" s="45" t="s">
        <v>274</v>
      </c>
      <c r="B1439" s="46" t="s">
        <v>306</v>
      </c>
      <c r="C1439" s="46" t="s">
        <v>307</v>
      </c>
      <c r="D1439" s="47">
        <v>0</v>
      </c>
      <c r="E1439" s="47">
        <v>0</v>
      </c>
      <c r="F1439" s="47">
        <v>2000000</v>
      </c>
      <c r="G1439" s="47">
        <v>2000000</v>
      </c>
      <c r="H1439" s="47">
        <v>0</v>
      </c>
      <c r="I1439" s="47">
        <v>0</v>
      </c>
      <c r="J1439" s="55">
        <f t="shared" si="66"/>
        <v>0</v>
      </c>
      <c r="K1439" s="52">
        <f t="shared" si="67"/>
        <v>0</v>
      </c>
      <c r="L1439" s="50" t="s">
        <v>18</v>
      </c>
      <c r="M1439" s="48" t="str">
        <f t="shared" si="68"/>
        <v>TMIPADVTotal Net Assets at the end of the period</v>
      </c>
    </row>
    <row r="1440" spans="1:13">
      <c r="A1440" s="45" t="s">
        <v>274</v>
      </c>
      <c r="B1440" s="46" t="s">
        <v>160</v>
      </c>
      <c r="C1440" s="46" t="s">
        <v>308</v>
      </c>
      <c r="D1440" s="47">
        <v>7352125.9699999997</v>
      </c>
      <c r="E1440" s="47">
        <v>0</v>
      </c>
      <c r="F1440" s="47">
        <v>391609629.18000001</v>
      </c>
      <c r="G1440" s="47">
        <v>321626680.11000001</v>
      </c>
      <c r="H1440" s="47">
        <v>77335075.040000007</v>
      </c>
      <c r="I1440" s="47">
        <v>0</v>
      </c>
      <c r="J1440" s="55">
        <f t="shared" si="66"/>
        <v>69982949.069999993</v>
      </c>
      <c r="K1440" s="52">
        <f t="shared" si="67"/>
        <v>77335075.040000007</v>
      </c>
      <c r="L1440" s="50" t="s">
        <v>18</v>
      </c>
      <c r="M1440" s="48" t="str">
        <f t="shared" si="68"/>
        <v>TMIPADVTotal Net Assets at the end of the period</v>
      </c>
    </row>
    <row r="1441" spans="1:13">
      <c r="A1441" s="45" t="s">
        <v>274</v>
      </c>
      <c r="B1441" s="46" t="s">
        <v>309</v>
      </c>
      <c r="C1441" s="46" t="s">
        <v>310</v>
      </c>
      <c r="D1441" s="47">
        <v>77260</v>
      </c>
      <c r="E1441" s="47">
        <v>0</v>
      </c>
      <c r="F1441" s="47">
        <v>673280</v>
      </c>
      <c r="G1441" s="47">
        <v>680540</v>
      </c>
      <c r="H1441" s="47">
        <v>70000</v>
      </c>
      <c r="I1441" s="47">
        <v>0</v>
      </c>
      <c r="J1441" s="55">
        <f t="shared" si="66"/>
        <v>-7260</v>
      </c>
      <c r="K1441" s="52">
        <f t="shared" si="67"/>
        <v>70000</v>
      </c>
      <c r="L1441" s="50" t="s">
        <v>18</v>
      </c>
      <c r="M1441" s="48" t="str">
        <f t="shared" si="68"/>
        <v>TMIPADVTotal Net Assets at the end of the period</v>
      </c>
    </row>
    <row r="1442" spans="1:13">
      <c r="A1442" s="45" t="s">
        <v>274</v>
      </c>
      <c r="B1442" s="46" t="s">
        <v>526</v>
      </c>
      <c r="C1442" s="46" t="s">
        <v>527</v>
      </c>
      <c r="D1442" s="47">
        <v>115520</v>
      </c>
      <c r="E1442" s="47">
        <v>0</v>
      </c>
      <c r="F1442" s="47">
        <v>15023638.699999999</v>
      </c>
      <c r="G1442" s="47">
        <v>15017141.380000001</v>
      </c>
      <c r="H1442" s="47">
        <v>122017.32</v>
      </c>
      <c r="I1442" s="47">
        <v>0</v>
      </c>
      <c r="J1442" s="55">
        <f t="shared" si="66"/>
        <v>6497.3199999984354</v>
      </c>
      <c r="K1442" s="52">
        <f t="shared" si="67"/>
        <v>122017.32</v>
      </c>
      <c r="L1442" s="50" t="s">
        <v>18</v>
      </c>
      <c r="M1442" s="48" t="str">
        <f t="shared" si="68"/>
        <v>TMIPADVTotal Net Assets at the end of the period</v>
      </c>
    </row>
    <row r="1443" spans="1:13">
      <c r="A1443" s="45" t="s">
        <v>274</v>
      </c>
      <c r="B1443" s="46" t="s">
        <v>420</v>
      </c>
      <c r="C1443" s="46" t="s">
        <v>421</v>
      </c>
      <c r="D1443" s="47">
        <v>0</v>
      </c>
      <c r="E1443" s="47">
        <v>0</v>
      </c>
      <c r="F1443" s="47">
        <v>46097833.329999998</v>
      </c>
      <c r="G1443" s="47">
        <v>46097833.329999998</v>
      </c>
      <c r="H1443" s="47">
        <v>0</v>
      </c>
      <c r="I1443" s="47">
        <v>0</v>
      </c>
      <c r="J1443" s="55">
        <f t="shared" si="66"/>
        <v>0</v>
      </c>
      <c r="K1443" s="52">
        <f t="shared" si="67"/>
        <v>0</v>
      </c>
      <c r="L1443" s="50" t="s">
        <v>18</v>
      </c>
      <c r="M1443" s="48" t="str">
        <f t="shared" si="68"/>
        <v>TMIPADVTotal Net Assets at the end of the period</v>
      </c>
    </row>
    <row r="1444" spans="1:13">
      <c r="A1444" s="45" t="s">
        <v>274</v>
      </c>
      <c r="B1444" s="46" t="s">
        <v>311</v>
      </c>
      <c r="C1444" s="46" t="s">
        <v>312</v>
      </c>
      <c r="D1444" s="47">
        <v>53027.78</v>
      </c>
      <c r="E1444" s="47">
        <v>0</v>
      </c>
      <c r="F1444" s="47">
        <v>135569175.06</v>
      </c>
      <c r="G1444" s="47">
        <v>135622202.84</v>
      </c>
      <c r="H1444" s="47">
        <v>0</v>
      </c>
      <c r="I1444" s="47">
        <v>0</v>
      </c>
      <c r="J1444" s="55">
        <f t="shared" si="66"/>
        <v>-53027.780000001192</v>
      </c>
      <c r="K1444" s="52">
        <f t="shared" si="67"/>
        <v>0</v>
      </c>
      <c r="L1444" s="50" t="s">
        <v>18</v>
      </c>
      <c r="M1444" s="48" t="str">
        <f t="shared" si="68"/>
        <v>TMIPADVTotal Net Assets at the end of the period</v>
      </c>
    </row>
    <row r="1445" spans="1:13">
      <c r="A1445" s="45" t="s">
        <v>274</v>
      </c>
      <c r="B1445" s="46" t="s">
        <v>744</v>
      </c>
      <c r="C1445" s="46" t="s">
        <v>745</v>
      </c>
      <c r="D1445" s="47">
        <v>0</v>
      </c>
      <c r="E1445" s="47">
        <v>0</v>
      </c>
      <c r="F1445" s="47">
        <v>145586.85</v>
      </c>
      <c r="G1445" s="47">
        <v>145586.85</v>
      </c>
      <c r="H1445" s="47">
        <v>0</v>
      </c>
      <c r="I1445" s="47">
        <v>0</v>
      </c>
      <c r="J1445" s="55">
        <f t="shared" si="66"/>
        <v>0</v>
      </c>
      <c r="K1445" s="52">
        <f t="shared" si="67"/>
        <v>0</v>
      </c>
      <c r="L1445" s="50" t="s">
        <v>18</v>
      </c>
      <c r="M1445" s="48" t="str">
        <f t="shared" si="68"/>
        <v>TMIPADVTotal Net Assets at the end of the period</v>
      </c>
    </row>
    <row r="1446" spans="1:13">
      <c r="A1446" s="45" t="s">
        <v>274</v>
      </c>
      <c r="B1446" s="46" t="s">
        <v>746</v>
      </c>
      <c r="C1446" s="46" t="s">
        <v>747</v>
      </c>
      <c r="D1446" s="47">
        <v>0</v>
      </c>
      <c r="E1446" s="47">
        <v>0</v>
      </c>
      <c r="F1446" s="47">
        <v>1950000</v>
      </c>
      <c r="G1446" s="47">
        <v>1950000</v>
      </c>
      <c r="H1446" s="47">
        <v>0</v>
      </c>
      <c r="I1446" s="47">
        <v>0</v>
      </c>
      <c r="J1446" s="55">
        <f t="shared" si="66"/>
        <v>0</v>
      </c>
      <c r="K1446" s="52">
        <f t="shared" si="67"/>
        <v>0</v>
      </c>
      <c r="L1446" s="50" t="s">
        <v>18</v>
      </c>
      <c r="M1446" s="48" t="str">
        <f t="shared" si="68"/>
        <v>TMIPADVTotal Net Assets at the end of the period</v>
      </c>
    </row>
    <row r="1447" spans="1:13">
      <c r="A1447" s="45" t="s">
        <v>274</v>
      </c>
      <c r="B1447" s="46" t="s">
        <v>706</v>
      </c>
      <c r="C1447" s="46" t="s">
        <v>707</v>
      </c>
      <c r="D1447" s="47">
        <v>0</v>
      </c>
      <c r="E1447" s="47">
        <v>0</v>
      </c>
      <c r="F1447" s="47">
        <v>115000</v>
      </c>
      <c r="G1447" s="47">
        <v>115000</v>
      </c>
      <c r="H1447" s="47">
        <v>0</v>
      </c>
      <c r="I1447" s="47">
        <v>0</v>
      </c>
      <c r="J1447" s="55">
        <f t="shared" si="66"/>
        <v>0</v>
      </c>
      <c r="K1447" s="52">
        <f t="shared" si="67"/>
        <v>0</v>
      </c>
      <c r="L1447" s="50" t="s">
        <v>18</v>
      </c>
      <c r="M1447" s="48" t="str">
        <f t="shared" si="68"/>
        <v>TMIPADVTotal Net Assets at the end of the period</v>
      </c>
    </row>
    <row r="1448" spans="1:13">
      <c r="A1448" s="45" t="s">
        <v>274</v>
      </c>
      <c r="B1448" s="46" t="s">
        <v>439</v>
      </c>
      <c r="C1448" s="46" t="s">
        <v>440</v>
      </c>
      <c r="D1448" s="47">
        <v>16.420000000000002</v>
      </c>
      <c r="E1448" s="47">
        <v>0</v>
      </c>
      <c r="F1448" s="47">
        <v>1178563.54</v>
      </c>
      <c r="G1448" s="47">
        <v>1178579.96</v>
      </c>
      <c r="H1448" s="47">
        <v>0</v>
      </c>
      <c r="I1448" s="47">
        <v>0</v>
      </c>
      <c r="J1448" s="55">
        <f t="shared" si="66"/>
        <v>-16.419999999925494</v>
      </c>
      <c r="K1448" s="52">
        <f t="shared" si="67"/>
        <v>0</v>
      </c>
      <c r="L1448" s="50" t="s">
        <v>18</v>
      </c>
      <c r="M1448" s="48" t="str">
        <f t="shared" si="68"/>
        <v>TMIPADVTotal Net Assets at the end of the period</v>
      </c>
    </row>
    <row r="1449" spans="1:13">
      <c r="A1449" s="45" t="s">
        <v>274</v>
      </c>
      <c r="B1449" s="46" t="s">
        <v>253</v>
      </c>
      <c r="C1449" s="46" t="s">
        <v>686</v>
      </c>
      <c r="D1449" s="47">
        <v>0</v>
      </c>
      <c r="E1449" s="47">
        <v>0</v>
      </c>
      <c r="F1449" s="47">
        <v>113519382.87</v>
      </c>
      <c r="G1449" s="47">
        <v>113519382.87</v>
      </c>
      <c r="H1449" s="47">
        <v>0</v>
      </c>
      <c r="I1449" s="47">
        <v>0</v>
      </c>
      <c r="J1449" s="55">
        <f t="shared" si="66"/>
        <v>0</v>
      </c>
      <c r="K1449" s="52">
        <f t="shared" si="67"/>
        <v>0</v>
      </c>
      <c r="L1449" s="50" t="s">
        <v>18</v>
      </c>
      <c r="M1449" s="48" t="str">
        <f t="shared" si="68"/>
        <v>TMIPADVTotal Net Assets at the end of the period</v>
      </c>
    </row>
    <row r="1450" spans="1:13">
      <c r="A1450" s="45" t="s">
        <v>274</v>
      </c>
      <c r="B1450" s="46" t="s">
        <v>441</v>
      </c>
      <c r="C1450" s="46" t="s">
        <v>442</v>
      </c>
      <c r="D1450" s="47">
        <v>767120.1</v>
      </c>
      <c r="E1450" s="47">
        <v>0</v>
      </c>
      <c r="F1450" s="47">
        <v>8582068.4700000007</v>
      </c>
      <c r="G1450" s="47">
        <v>4350162.2300000004</v>
      </c>
      <c r="H1450" s="47">
        <v>4999026.34</v>
      </c>
      <c r="I1450" s="47">
        <v>0</v>
      </c>
      <c r="J1450" s="55">
        <f t="shared" si="66"/>
        <v>4231906.24</v>
      </c>
      <c r="K1450" s="52">
        <f t="shared" si="67"/>
        <v>4999026.34</v>
      </c>
      <c r="L1450" s="50" t="s">
        <v>18</v>
      </c>
      <c r="M1450" s="48" t="str">
        <f t="shared" si="68"/>
        <v>TMIPADVTotal Net Assets at the end of the period</v>
      </c>
    </row>
    <row r="1451" spans="1:13">
      <c r="A1451" s="45" t="s">
        <v>274</v>
      </c>
      <c r="B1451" s="46" t="s">
        <v>443</v>
      </c>
      <c r="C1451" s="46" t="s">
        <v>444</v>
      </c>
      <c r="D1451" s="47">
        <v>1010503.27</v>
      </c>
      <c r="E1451" s="47">
        <v>0</v>
      </c>
      <c r="F1451" s="47">
        <v>9607486.7200000007</v>
      </c>
      <c r="G1451" s="47">
        <v>10157877.93</v>
      </c>
      <c r="H1451" s="47">
        <v>460112.06</v>
      </c>
      <c r="I1451" s="47">
        <v>0</v>
      </c>
      <c r="J1451" s="55">
        <f t="shared" si="66"/>
        <v>-550391.20999999903</v>
      </c>
      <c r="K1451" s="52">
        <f t="shared" si="67"/>
        <v>460112.06</v>
      </c>
      <c r="L1451" s="50" t="s">
        <v>18</v>
      </c>
      <c r="M1451" s="48" t="str">
        <f t="shared" si="68"/>
        <v>TMIPADVTotal Net Assets at the end of the period</v>
      </c>
    </row>
    <row r="1452" spans="1:13">
      <c r="A1452" s="45" t="s">
        <v>274</v>
      </c>
      <c r="B1452" s="46" t="s">
        <v>313</v>
      </c>
      <c r="C1452" s="46" t="s">
        <v>314</v>
      </c>
      <c r="D1452" s="47">
        <v>0</v>
      </c>
      <c r="E1452" s="47">
        <v>0</v>
      </c>
      <c r="F1452" s="47">
        <v>809943.93</v>
      </c>
      <c r="G1452" s="47">
        <v>809943.93</v>
      </c>
      <c r="H1452" s="47">
        <v>0</v>
      </c>
      <c r="I1452" s="47">
        <v>0</v>
      </c>
      <c r="J1452" s="55">
        <f t="shared" si="66"/>
        <v>0</v>
      </c>
      <c r="K1452" s="52">
        <f t="shared" si="67"/>
        <v>0</v>
      </c>
      <c r="L1452" s="50" t="s">
        <v>18</v>
      </c>
      <c r="M1452" s="48" t="str">
        <f t="shared" si="68"/>
        <v>TMIPADVTotal Net Assets at the end of the period</v>
      </c>
    </row>
    <row r="1453" spans="1:13">
      <c r="A1453" s="45" t="s">
        <v>274</v>
      </c>
      <c r="B1453" s="46" t="s">
        <v>631</v>
      </c>
      <c r="C1453" s="46" t="s">
        <v>632</v>
      </c>
      <c r="D1453" s="47">
        <v>6300000</v>
      </c>
      <c r="E1453" s="47">
        <v>0</v>
      </c>
      <c r="F1453" s="47">
        <v>0</v>
      </c>
      <c r="G1453" s="47">
        <v>6300000</v>
      </c>
      <c r="H1453" s="47">
        <v>0</v>
      </c>
      <c r="I1453" s="47">
        <v>0</v>
      </c>
      <c r="J1453" s="55">
        <f t="shared" si="66"/>
        <v>-6300000</v>
      </c>
      <c r="K1453" s="52">
        <f t="shared" si="67"/>
        <v>0</v>
      </c>
      <c r="L1453" s="50" t="s">
        <v>18</v>
      </c>
      <c r="M1453" s="48" t="str">
        <f t="shared" si="68"/>
        <v>TMIPADVTotal Net Assets at the end of the period</v>
      </c>
    </row>
    <row r="1454" spans="1:13">
      <c r="A1454" s="45" t="s">
        <v>274</v>
      </c>
      <c r="B1454" s="46" t="s">
        <v>315</v>
      </c>
      <c r="C1454" s="46" t="s">
        <v>316</v>
      </c>
      <c r="D1454" s="47">
        <v>0</v>
      </c>
      <c r="E1454" s="47">
        <v>6300000</v>
      </c>
      <c r="F1454" s="47">
        <v>42900000</v>
      </c>
      <c r="G1454" s="47">
        <v>36600000</v>
      </c>
      <c r="H1454" s="47">
        <v>0</v>
      </c>
      <c r="I1454" s="47">
        <v>0</v>
      </c>
      <c r="J1454" s="55">
        <f t="shared" si="66"/>
        <v>6300000</v>
      </c>
      <c r="K1454" s="52">
        <f t="shared" si="67"/>
        <v>0</v>
      </c>
      <c r="L1454" s="50" t="s">
        <v>18</v>
      </c>
      <c r="M1454" s="48" t="str">
        <f t="shared" si="68"/>
        <v>TMIPADVTotal Net Assets at the end of the period</v>
      </c>
    </row>
    <row r="1455" spans="1:13">
      <c r="A1455" s="45" t="s">
        <v>274</v>
      </c>
      <c r="B1455" s="46" t="s">
        <v>477</v>
      </c>
      <c r="C1455" s="46" t="s">
        <v>478</v>
      </c>
      <c r="D1455" s="47">
        <v>0</v>
      </c>
      <c r="E1455" s="47">
        <v>0</v>
      </c>
      <c r="F1455" s="47">
        <v>1598.7</v>
      </c>
      <c r="G1455" s="47">
        <v>799.35</v>
      </c>
      <c r="H1455" s="47">
        <v>799.35</v>
      </c>
      <c r="I1455" s="47">
        <v>0</v>
      </c>
      <c r="J1455" s="55">
        <f t="shared" si="66"/>
        <v>799.35</v>
      </c>
      <c r="K1455" s="52">
        <f t="shared" si="67"/>
        <v>799.35</v>
      </c>
      <c r="L1455" s="50" t="s">
        <v>18</v>
      </c>
      <c r="M1455" s="48" t="str">
        <f t="shared" si="68"/>
        <v>TMIPADVTotal Net Assets at the end of the period</v>
      </c>
    </row>
    <row r="1456" spans="1:13">
      <c r="A1456" s="45" t="s">
        <v>274</v>
      </c>
      <c r="B1456" s="46" t="s">
        <v>689</v>
      </c>
      <c r="C1456" s="46" t="s">
        <v>690</v>
      </c>
      <c r="D1456" s="47">
        <v>0</v>
      </c>
      <c r="E1456" s="47">
        <v>0</v>
      </c>
      <c r="F1456" s="47">
        <v>105106534.81</v>
      </c>
      <c r="G1456" s="47">
        <v>105106534.81</v>
      </c>
      <c r="H1456" s="47">
        <v>0</v>
      </c>
      <c r="I1456" s="47">
        <v>0</v>
      </c>
      <c r="J1456" s="55">
        <f t="shared" si="66"/>
        <v>0</v>
      </c>
      <c r="K1456" s="52">
        <f t="shared" si="67"/>
        <v>0</v>
      </c>
      <c r="L1456" s="50" t="s">
        <v>18</v>
      </c>
      <c r="M1456" s="48" t="str">
        <f t="shared" si="68"/>
        <v>TMIPADVTotal Net Assets at the end of the period</v>
      </c>
    </row>
    <row r="1457" spans="1:13">
      <c r="A1457" s="45" t="s">
        <v>274</v>
      </c>
      <c r="B1457" s="46" t="s">
        <v>167</v>
      </c>
      <c r="C1457" s="46" t="s">
        <v>424</v>
      </c>
      <c r="D1457" s="47">
        <v>0</v>
      </c>
      <c r="E1457" s="47">
        <v>11164226.5</v>
      </c>
      <c r="F1457" s="47">
        <v>3844858711.1300001</v>
      </c>
      <c r="G1457" s="47">
        <v>3833694484.6300001</v>
      </c>
      <c r="H1457" s="47">
        <v>0</v>
      </c>
      <c r="I1457" s="47">
        <v>0</v>
      </c>
      <c r="J1457" s="55">
        <f t="shared" si="66"/>
        <v>11164226.5</v>
      </c>
      <c r="K1457" s="52">
        <f t="shared" si="67"/>
        <v>0</v>
      </c>
      <c r="L1457" s="50" t="s">
        <v>18</v>
      </c>
      <c r="M1457" s="48" t="str">
        <f t="shared" si="68"/>
        <v>TMIPADVTotal Net Assets at the end of the period</v>
      </c>
    </row>
    <row r="1458" spans="1:13">
      <c r="A1458" s="45" t="s">
        <v>274</v>
      </c>
      <c r="B1458" s="46" t="s">
        <v>168</v>
      </c>
      <c r="C1458" s="46" t="s">
        <v>317</v>
      </c>
      <c r="D1458" s="47">
        <v>6498210.7400000002</v>
      </c>
      <c r="E1458" s="47">
        <v>0</v>
      </c>
      <c r="F1458" s="47">
        <v>277952593.88</v>
      </c>
      <c r="G1458" s="47">
        <v>284450804.63</v>
      </c>
      <c r="H1458" s="47">
        <v>0</v>
      </c>
      <c r="I1458" s="47">
        <v>0.01</v>
      </c>
      <c r="J1458" s="55">
        <f t="shared" si="66"/>
        <v>-6498210.75</v>
      </c>
      <c r="K1458" s="52">
        <f t="shared" si="67"/>
        <v>-0.01</v>
      </c>
      <c r="L1458" s="50" t="s">
        <v>18</v>
      </c>
      <c r="M1458" s="48" t="str">
        <f t="shared" si="68"/>
        <v>TMIPADVTotal Net Assets at the end of the period</v>
      </c>
    </row>
    <row r="1459" spans="1:13">
      <c r="A1459" s="45" t="s">
        <v>274</v>
      </c>
      <c r="B1459" s="46" t="s">
        <v>497</v>
      </c>
      <c r="C1459" s="46" t="s">
        <v>498</v>
      </c>
      <c r="D1459" s="47">
        <v>0</v>
      </c>
      <c r="E1459" s="47">
        <v>0</v>
      </c>
      <c r="F1459" s="47">
        <v>1045193</v>
      </c>
      <c r="G1459" s="47">
        <v>1045193</v>
      </c>
      <c r="H1459" s="47">
        <v>0</v>
      </c>
      <c r="I1459" s="47">
        <v>0</v>
      </c>
      <c r="J1459" s="55">
        <f t="shared" si="66"/>
        <v>0</v>
      </c>
      <c r="K1459" s="52">
        <f t="shared" si="67"/>
        <v>0</v>
      </c>
      <c r="L1459" s="50" t="s">
        <v>18</v>
      </c>
      <c r="M1459" s="48" t="str">
        <f t="shared" si="68"/>
        <v>TMIPADVTotal Net Assets at the end of the period</v>
      </c>
    </row>
    <row r="1460" spans="1:13">
      <c r="A1460" s="45" t="s">
        <v>274</v>
      </c>
      <c r="B1460" s="46" t="s">
        <v>324</v>
      </c>
      <c r="C1460" s="46" t="s">
        <v>325</v>
      </c>
      <c r="D1460" s="47">
        <v>0</v>
      </c>
      <c r="E1460" s="47">
        <v>1367583.67</v>
      </c>
      <c r="F1460" s="47">
        <v>7950905.0999999996</v>
      </c>
      <c r="G1460" s="47">
        <v>7042550.3600000003</v>
      </c>
      <c r="H1460" s="47">
        <v>0</v>
      </c>
      <c r="I1460" s="47">
        <v>459228.93</v>
      </c>
      <c r="J1460" s="55">
        <f t="shared" si="66"/>
        <v>908354.73999999929</v>
      </c>
      <c r="K1460" s="52">
        <f t="shared" si="67"/>
        <v>-459228.93</v>
      </c>
      <c r="L1460" s="50" t="s">
        <v>18</v>
      </c>
      <c r="M1460" s="48" t="str">
        <f t="shared" si="68"/>
        <v>TMIPADVTotal Net Assets at the end of the period</v>
      </c>
    </row>
    <row r="1461" spans="1:13">
      <c r="A1461" s="45" t="s">
        <v>274</v>
      </c>
      <c r="B1461" s="46" t="s">
        <v>332</v>
      </c>
      <c r="C1461" s="46" t="s">
        <v>333</v>
      </c>
      <c r="D1461" s="47">
        <v>0</v>
      </c>
      <c r="E1461" s="47">
        <v>98570</v>
      </c>
      <c r="F1461" s="47">
        <v>687790.71</v>
      </c>
      <c r="G1461" s="47">
        <v>737544.71</v>
      </c>
      <c r="H1461" s="47">
        <v>0</v>
      </c>
      <c r="I1461" s="47">
        <v>148324</v>
      </c>
      <c r="J1461" s="55">
        <f t="shared" si="66"/>
        <v>-49754</v>
      </c>
      <c r="K1461" s="52">
        <f t="shared" si="67"/>
        <v>-148324</v>
      </c>
      <c r="L1461" s="50" t="s">
        <v>18</v>
      </c>
      <c r="M1461" s="48" t="str">
        <f t="shared" si="68"/>
        <v>TMIPADVTotal Net Assets at the end of the period</v>
      </c>
    </row>
    <row r="1462" spans="1:13">
      <c r="A1462" s="45" t="s">
        <v>274</v>
      </c>
      <c r="B1462" s="46" t="s">
        <v>169</v>
      </c>
      <c r="C1462" s="46" t="s">
        <v>336</v>
      </c>
      <c r="D1462" s="47">
        <v>0</v>
      </c>
      <c r="E1462" s="47">
        <v>860908.44</v>
      </c>
      <c r="F1462" s="47">
        <v>5250102.1500000004</v>
      </c>
      <c r="G1462" s="47">
        <v>5050850.91</v>
      </c>
      <c r="H1462" s="47">
        <v>0</v>
      </c>
      <c r="I1462" s="47">
        <v>661657.19999999995</v>
      </c>
      <c r="J1462" s="55">
        <f t="shared" si="66"/>
        <v>199251.24000000022</v>
      </c>
      <c r="K1462" s="52">
        <f t="shared" si="67"/>
        <v>-661657.19999999995</v>
      </c>
      <c r="L1462" s="50" t="s">
        <v>18</v>
      </c>
      <c r="M1462" s="48" t="str">
        <f t="shared" si="68"/>
        <v>TMIPADVTotal Net Assets at the end of the period</v>
      </c>
    </row>
    <row r="1463" spans="1:13">
      <c r="A1463" s="45" t="s">
        <v>274</v>
      </c>
      <c r="B1463" s="46" t="s">
        <v>222</v>
      </c>
      <c r="C1463" s="46" t="s">
        <v>337</v>
      </c>
      <c r="D1463" s="47">
        <v>0</v>
      </c>
      <c r="E1463" s="47">
        <v>6837.3</v>
      </c>
      <c r="F1463" s="47">
        <v>131984.69</v>
      </c>
      <c r="G1463" s="47">
        <v>142736.59</v>
      </c>
      <c r="H1463" s="47">
        <v>0</v>
      </c>
      <c r="I1463" s="47">
        <v>17589.2</v>
      </c>
      <c r="J1463" s="55">
        <f t="shared" si="66"/>
        <v>-10751.899999999994</v>
      </c>
      <c r="K1463" s="52">
        <f t="shared" si="67"/>
        <v>-17589.2</v>
      </c>
      <c r="L1463" s="50" t="s">
        <v>18</v>
      </c>
      <c r="M1463" s="48" t="str">
        <f t="shared" si="68"/>
        <v>TMIPADVTotal Net Assets at the end of the period</v>
      </c>
    </row>
    <row r="1464" spans="1:13">
      <c r="A1464" s="45" t="s">
        <v>274</v>
      </c>
      <c r="B1464" s="46" t="s">
        <v>172</v>
      </c>
      <c r="C1464" s="46" t="s">
        <v>339</v>
      </c>
      <c r="D1464" s="47">
        <v>0</v>
      </c>
      <c r="E1464" s="47">
        <v>901627.88</v>
      </c>
      <c r="F1464" s="47">
        <v>10197489.560000001</v>
      </c>
      <c r="G1464" s="47">
        <v>10107048.32</v>
      </c>
      <c r="H1464" s="47">
        <v>0</v>
      </c>
      <c r="I1464" s="47">
        <v>811186.64</v>
      </c>
      <c r="J1464" s="55">
        <f t="shared" si="66"/>
        <v>90441.240000000224</v>
      </c>
      <c r="K1464" s="52">
        <f t="shared" si="67"/>
        <v>-811186.64</v>
      </c>
      <c r="L1464" s="50" t="s">
        <v>18</v>
      </c>
      <c r="M1464" s="48" t="str">
        <f t="shared" si="68"/>
        <v>TMIPADVTotal Net Assets at the end of the period</v>
      </c>
    </row>
    <row r="1465" spans="1:13">
      <c r="A1465" s="45" t="s">
        <v>274</v>
      </c>
      <c r="B1465" s="46" t="s">
        <v>173</v>
      </c>
      <c r="C1465" s="46" t="s">
        <v>340</v>
      </c>
      <c r="D1465" s="47">
        <v>0</v>
      </c>
      <c r="E1465" s="47">
        <v>0</v>
      </c>
      <c r="F1465" s="47">
        <v>235978</v>
      </c>
      <c r="G1465" s="47">
        <v>287547</v>
      </c>
      <c r="H1465" s="47">
        <v>0</v>
      </c>
      <c r="I1465" s="47">
        <v>51569</v>
      </c>
      <c r="J1465" s="55">
        <f t="shared" si="66"/>
        <v>-51569</v>
      </c>
      <c r="K1465" s="52">
        <f t="shared" si="67"/>
        <v>-51569</v>
      </c>
      <c r="L1465" s="50" t="s">
        <v>18</v>
      </c>
      <c r="M1465" s="48" t="str">
        <f t="shared" si="68"/>
        <v>TMIPADVTotal Net Assets at the end of the period</v>
      </c>
    </row>
    <row r="1466" spans="1:13">
      <c r="A1466" s="45" t="s">
        <v>274</v>
      </c>
      <c r="B1466" s="46" t="s">
        <v>174</v>
      </c>
      <c r="C1466" s="46" t="s">
        <v>341</v>
      </c>
      <c r="D1466" s="47">
        <v>0</v>
      </c>
      <c r="E1466" s="47">
        <v>15427.29</v>
      </c>
      <c r="F1466" s="47">
        <v>545943.03</v>
      </c>
      <c r="G1466" s="47">
        <v>530515.74</v>
      </c>
      <c r="H1466" s="47">
        <v>0</v>
      </c>
      <c r="I1466" s="47">
        <v>0</v>
      </c>
      <c r="J1466" s="55">
        <f t="shared" si="66"/>
        <v>15427.290000000037</v>
      </c>
      <c r="K1466" s="52">
        <f t="shared" si="67"/>
        <v>0</v>
      </c>
      <c r="L1466" s="50" t="s">
        <v>18</v>
      </c>
      <c r="M1466" s="48" t="str">
        <f t="shared" si="68"/>
        <v>TMIPADVTotal Net Assets at the end of the period</v>
      </c>
    </row>
    <row r="1467" spans="1:13">
      <c r="A1467" s="45" t="s">
        <v>274</v>
      </c>
      <c r="B1467" s="46" t="s">
        <v>183</v>
      </c>
      <c r="C1467" s="46" t="s">
        <v>342</v>
      </c>
      <c r="D1467" s="47">
        <v>57677.919999999998</v>
      </c>
      <c r="E1467" s="47">
        <v>0</v>
      </c>
      <c r="F1467" s="47">
        <v>117956483.31999999</v>
      </c>
      <c r="G1467" s="47">
        <v>118014161.22</v>
      </c>
      <c r="H1467" s="47">
        <v>0.02</v>
      </c>
      <c r="I1467" s="47">
        <v>0</v>
      </c>
      <c r="J1467" s="55">
        <f t="shared" si="66"/>
        <v>-57677.90000000596</v>
      </c>
      <c r="K1467" s="52">
        <f t="shared" si="67"/>
        <v>0.02</v>
      </c>
      <c r="L1467" s="50" t="s">
        <v>18</v>
      </c>
      <c r="M1467" s="48" t="str">
        <f t="shared" si="68"/>
        <v>TMIPADVTotal Net Assets at the end of the period</v>
      </c>
    </row>
    <row r="1468" spans="1:13">
      <c r="A1468" s="45" t="s">
        <v>274</v>
      </c>
      <c r="B1468" s="46" t="s">
        <v>184</v>
      </c>
      <c r="C1468" s="46" t="s">
        <v>343</v>
      </c>
      <c r="D1468" s="47">
        <v>42928.21</v>
      </c>
      <c r="E1468" s="47">
        <v>0</v>
      </c>
      <c r="F1468" s="47">
        <v>386927506.56</v>
      </c>
      <c r="G1468" s="47">
        <v>386970434.99000001</v>
      </c>
      <c r="H1468" s="47">
        <v>0</v>
      </c>
      <c r="I1468" s="47">
        <v>0.22</v>
      </c>
      <c r="J1468" s="55">
        <f t="shared" si="66"/>
        <v>-42928.430000007153</v>
      </c>
      <c r="K1468" s="52">
        <f t="shared" si="67"/>
        <v>-0.22</v>
      </c>
      <c r="L1468" s="50" t="s">
        <v>18</v>
      </c>
      <c r="M1468" s="48" t="str">
        <f t="shared" si="68"/>
        <v>TMIPADVTotal Net Assets at the end of the period</v>
      </c>
    </row>
    <row r="1469" spans="1:13">
      <c r="A1469" s="45" t="s">
        <v>274</v>
      </c>
      <c r="B1469" s="46" t="s">
        <v>243</v>
      </c>
      <c r="C1469" s="46" t="s">
        <v>499</v>
      </c>
      <c r="D1469" s="47">
        <v>0</v>
      </c>
      <c r="E1469" s="47">
        <v>0</v>
      </c>
      <c r="F1469" s="47">
        <v>6650660.4199999999</v>
      </c>
      <c r="G1469" s="47">
        <v>6652549.1900000004</v>
      </c>
      <c r="H1469" s="47">
        <v>0</v>
      </c>
      <c r="I1469" s="47">
        <v>1888.77</v>
      </c>
      <c r="J1469" s="55">
        <f t="shared" si="66"/>
        <v>-1888.7700000004843</v>
      </c>
      <c r="K1469" s="52">
        <f t="shared" si="67"/>
        <v>-1888.77</v>
      </c>
      <c r="L1469" s="50" t="s">
        <v>18</v>
      </c>
      <c r="M1469" s="48" t="str">
        <f t="shared" si="68"/>
        <v>TMIPADVTotal Net Assets at the end of the period</v>
      </c>
    </row>
    <row r="1470" spans="1:13">
      <c r="A1470" s="45" t="s">
        <v>274</v>
      </c>
      <c r="B1470" s="46" t="s">
        <v>344</v>
      </c>
      <c r="C1470" s="46" t="s">
        <v>345</v>
      </c>
      <c r="D1470" s="47">
        <v>0</v>
      </c>
      <c r="E1470" s="47">
        <v>490043753.38999999</v>
      </c>
      <c r="F1470" s="47">
        <v>499718157.63999999</v>
      </c>
      <c r="G1470" s="47">
        <v>315819338.17000002</v>
      </c>
      <c r="H1470" s="47">
        <v>0</v>
      </c>
      <c r="I1470" s="47">
        <v>306144933.92000002</v>
      </c>
      <c r="J1470" s="55">
        <f t="shared" si="66"/>
        <v>183898819.46999997</v>
      </c>
      <c r="K1470" s="52">
        <f t="shared" si="67"/>
        <v>-306144933.92000002</v>
      </c>
      <c r="L1470" s="50" t="s">
        <v>15</v>
      </c>
      <c r="M1470" s="48" t="str">
        <f t="shared" si="68"/>
        <v>TMIPADVUnit Capital at the end of the period</v>
      </c>
    </row>
    <row r="1471" spans="1:13">
      <c r="A1471" s="45" t="s">
        <v>274</v>
      </c>
      <c r="B1471" s="46" t="s">
        <v>346</v>
      </c>
      <c r="C1471" s="46" t="s">
        <v>347</v>
      </c>
      <c r="D1471" s="47">
        <v>0</v>
      </c>
      <c r="E1471" s="47">
        <v>320530280.01999998</v>
      </c>
      <c r="F1471" s="47">
        <v>213670507.74000001</v>
      </c>
      <c r="G1471" s="47">
        <v>249406403.28999999</v>
      </c>
      <c r="H1471" s="47">
        <v>0</v>
      </c>
      <c r="I1471" s="47">
        <v>356266175.56999999</v>
      </c>
      <c r="J1471" s="55">
        <f t="shared" si="66"/>
        <v>-35735895.549999982</v>
      </c>
      <c r="K1471" s="52">
        <f t="shared" si="67"/>
        <v>-356266175.56999999</v>
      </c>
      <c r="L1471" s="50" t="s">
        <v>15</v>
      </c>
      <c r="M1471" s="48" t="str">
        <f t="shared" si="68"/>
        <v>TMIPADVUnit Capital at the end of the period</v>
      </c>
    </row>
    <row r="1472" spans="1:13">
      <c r="A1472" s="45" t="s">
        <v>274</v>
      </c>
      <c r="B1472" s="46" t="s">
        <v>348</v>
      </c>
      <c r="C1472" s="46" t="s">
        <v>349</v>
      </c>
      <c r="D1472" s="47">
        <v>0</v>
      </c>
      <c r="E1472" s="47">
        <v>91817.01</v>
      </c>
      <c r="F1472" s="47">
        <v>7728379.2800000003</v>
      </c>
      <c r="G1472" s="47">
        <v>7368876.5999999996</v>
      </c>
      <c r="H1472" s="47">
        <v>267685.67</v>
      </c>
      <c r="I1472" s="47">
        <v>0</v>
      </c>
      <c r="J1472" s="55">
        <f t="shared" si="66"/>
        <v>359502.68000000063</v>
      </c>
      <c r="K1472" s="52">
        <f t="shared" si="67"/>
        <v>267685.67</v>
      </c>
      <c r="L1472" s="50" t="s">
        <v>141</v>
      </c>
      <c r="M1472" s="48" t="str">
        <f t="shared" si="68"/>
        <v>TMIPADVDummy</v>
      </c>
    </row>
    <row r="1473" spans="1:13">
      <c r="A1473" s="45" t="s">
        <v>274</v>
      </c>
      <c r="B1473" s="46" t="s">
        <v>350</v>
      </c>
      <c r="C1473" s="46" t="s">
        <v>351</v>
      </c>
      <c r="D1473" s="47">
        <v>1286687.45</v>
      </c>
      <c r="E1473" s="47">
        <v>0</v>
      </c>
      <c r="F1473" s="47">
        <v>6503189.5999999996</v>
      </c>
      <c r="G1473" s="47">
        <v>7333901.0700000003</v>
      </c>
      <c r="H1473" s="47">
        <v>455975.98</v>
      </c>
      <c r="I1473" s="47">
        <v>0</v>
      </c>
      <c r="J1473" s="55">
        <f t="shared" si="66"/>
        <v>-830711.47000000067</v>
      </c>
      <c r="K1473" s="52">
        <f t="shared" si="67"/>
        <v>455975.98</v>
      </c>
      <c r="L1473" s="50" t="s">
        <v>141</v>
      </c>
      <c r="M1473" s="48" t="str">
        <f t="shared" si="68"/>
        <v>TMIPADVDummy</v>
      </c>
    </row>
    <row r="1474" spans="1:13">
      <c r="A1474" s="45" t="s">
        <v>274</v>
      </c>
      <c r="B1474" s="46" t="s">
        <v>500</v>
      </c>
      <c r="C1474" s="46" t="s">
        <v>501</v>
      </c>
      <c r="D1474" s="47">
        <v>0</v>
      </c>
      <c r="E1474" s="47">
        <v>0</v>
      </c>
      <c r="F1474" s="47">
        <v>6253685.2300000004</v>
      </c>
      <c r="G1474" s="47">
        <v>176.06</v>
      </c>
      <c r="H1474" s="47">
        <v>6253509.1699999999</v>
      </c>
      <c r="I1474" s="47">
        <v>0</v>
      </c>
      <c r="J1474" s="55">
        <f t="shared" si="66"/>
        <v>6253509.1700000009</v>
      </c>
      <c r="K1474" s="52">
        <f t="shared" si="67"/>
        <v>6253509.1699999999</v>
      </c>
      <c r="L1474" s="50" t="s">
        <v>141</v>
      </c>
      <c r="M1474" s="48" t="str">
        <f t="shared" si="68"/>
        <v>TMIPADVDummy</v>
      </c>
    </row>
    <row r="1475" spans="1:13">
      <c r="A1475" s="45" t="s">
        <v>274</v>
      </c>
      <c r="B1475" s="46" t="s">
        <v>502</v>
      </c>
      <c r="C1475" s="46" t="s">
        <v>503</v>
      </c>
      <c r="D1475" s="47">
        <v>0</v>
      </c>
      <c r="E1475" s="47">
        <v>0</v>
      </c>
      <c r="F1475" s="47">
        <v>1045193</v>
      </c>
      <c r="G1475" s="47">
        <v>28.28</v>
      </c>
      <c r="H1475" s="47">
        <v>1045164.72</v>
      </c>
      <c r="I1475" s="47">
        <v>0</v>
      </c>
      <c r="J1475" s="55">
        <f t="shared" ref="J1475:J1538" si="69">+F1475-G1475</f>
        <v>1045164.72</v>
      </c>
      <c r="K1475" s="52">
        <f t="shared" ref="K1475:K1538" si="70">H1475-I1475</f>
        <v>1045164.72</v>
      </c>
      <c r="L1475" s="50" t="s">
        <v>141</v>
      </c>
      <c r="M1475" s="48" t="str">
        <f t="shared" ref="M1475:M1538" si="71">A1475&amp;L1475</f>
        <v>TMIPADVDummy</v>
      </c>
    </row>
    <row r="1476" spans="1:13">
      <c r="A1476" s="45" t="s">
        <v>274</v>
      </c>
      <c r="B1476" s="46" t="s">
        <v>445</v>
      </c>
      <c r="C1476" s="46" t="s">
        <v>446</v>
      </c>
      <c r="D1476" s="47">
        <v>139101.31</v>
      </c>
      <c r="E1476" s="47">
        <v>0</v>
      </c>
      <c r="F1476" s="47">
        <v>68424804.010000005</v>
      </c>
      <c r="G1476" s="47">
        <v>67822327.209999993</v>
      </c>
      <c r="H1476" s="47">
        <v>741578.11</v>
      </c>
      <c r="I1476" s="47">
        <v>0</v>
      </c>
      <c r="J1476" s="55">
        <f t="shared" si="69"/>
        <v>602476.80000001192</v>
      </c>
      <c r="K1476" s="52">
        <f t="shared" si="70"/>
        <v>741578.11</v>
      </c>
      <c r="L1476" s="50" t="s">
        <v>141</v>
      </c>
      <c r="M1476" s="48" t="str">
        <f t="shared" si="71"/>
        <v>TMIPADVDummy</v>
      </c>
    </row>
    <row r="1477" spans="1:13">
      <c r="A1477" s="45" t="s">
        <v>274</v>
      </c>
      <c r="B1477" s="46" t="s">
        <v>447</v>
      </c>
      <c r="C1477" s="46" t="s">
        <v>448</v>
      </c>
      <c r="D1477" s="47">
        <v>353175.98</v>
      </c>
      <c r="E1477" s="47">
        <v>0</v>
      </c>
      <c r="F1477" s="47">
        <v>92482300.569999993</v>
      </c>
      <c r="G1477" s="47">
        <v>92835476.530000001</v>
      </c>
      <c r="H1477" s="47">
        <v>0.02</v>
      </c>
      <c r="I1477" s="47">
        <v>0</v>
      </c>
      <c r="J1477" s="55">
        <f t="shared" si="69"/>
        <v>-353175.96000000834</v>
      </c>
      <c r="K1477" s="52">
        <f t="shared" si="70"/>
        <v>0.02</v>
      </c>
      <c r="L1477" s="50" t="s">
        <v>141</v>
      </c>
      <c r="M1477" s="48" t="str">
        <f t="shared" si="71"/>
        <v>TMIPADVDummy</v>
      </c>
    </row>
    <row r="1478" spans="1:13">
      <c r="A1478" s="45" t="s">
        <v>274</v>
      </c>
      <c r="B1478" s="46" t="s">
        <v>357</v>
      </c>
      <c r="C1478" s="46" t="s">
        <v>358</v>
      </c>
      <c r="D1478" s="47">
        <v>0</v>
      </c>
      <c r="E1478" s="47">
        <v>1762679.73</v>
      </c>
      <c r="F1478" s="47">
        <v>1472121168.75</v>
      </c>
      <c r="G1478" s="47">
        <v>1474233497.6700001</v>
      </c>
      <c r="H1478" s="47">
        <v>0</v>
      </c>
      <c r="I1478" s="47">
        <v>3875008.65</v>
      </c>
      <c r="J1478" s="55">
        <f t="shared" si="69"/>
        <v>-2112328.9200000763</v>
      </c>
      <c r="K1478" s="52">
        <f t="shared" si="70"/>
        <v>-3875008.65</v>
      </c>
      <c r="L1478" s="50" t="s">
        <v>141</v>
      </c>
      <c r="M1478" s="48" t="str">
        <f t="shared" si="71"/>
        <v>TMIPADVDummy</v>
      </c>
    </row>
    <row r="1479" spans="1:13">
      <c r="A1479" s="45" t="s">
        <v>274</v>
      </c>
      <c r="B1479" s="46" t="s">
        <v>633</v>
      </c>
      <c r="C1479" s="46" t="s">
        <v>634</v>
      </c>
      <c r="D1479" s="47">
        <v>0</v>
      </c>
      <c r="E1479" s="47">
        <v>3384694.29</v>
      </c>
      <c r="F1479" s="47">
        <v>876157481.73000002</v>
      </c>
      <c r="G1479" s="47">
        <v>876559358.50999999</v>
      </c>
      <c r="H1479" s="47">
        <v>0</v>
      </c>
      <c r="I1479" s="47">
        <v>3786571.07</v>
      </c>
      <c r="J1479" s="55">
        <f t="shared" si="69"/>
        <v>-401876.77999997139</v>
      </c>
      <c r="K1479" s="52">
        <f t="shared" si="70"/>
        <v>-3786571.07</v>
      </c>
      <c r="L1479" s="50" t="s">
        <v>141</v>
      </c>
      <c r="M1479" s="48" t="str">
        <f t="shared" si="71"/>
        <v>TMIPADVDummy</v>
      </c>
    </row>
    <row r="1480" spans="1:13">
      <c r="A1480" s="45" t="s">
        <v>274</v>
      </c>
      <c r="B1480" s="46" t="s">
        <v>635</v>
      </c>
      <c r="C1480" s="46" t="s">
        <v>636</v>
      </c>
      <c r="D1480" s="47">
        <v>13605.75</v>
      </c>
      <c r="E1480" s="47">
        <v>0</v>
      </c>
      <c r="F1480" s="47">
        <v>8870882.2599999998</v>
      </c>
      <c r="G1480" s="47">
        <v>8823078.0899999999</v>
      </c>
      <c r="H1480" s="47">
        <v>61409.919999999998</v>
      </c>
      <c r="I1480" s="47">
        <v>0</v>
      </c>
      <c r="J1480" s="55">
        <f t="shared" si="69"/>
        <v>47804.169999999925</v>
      </c>
      <c r="K1480" s="52">
        <f t="shared" si="70"/>
        <v>61409.919999999998</v>
      </c>
      <c r="L1480" s="50" t="s">
        <v>141</v>
      </c>
      <c r="M1480" s="48" t="str">
        <f t="shared" si="71"/>
        <v>TMIPADVDummy</v>
      </c>
    </row>
    <row r="1481" spans="1:13">
      <c r="A1481" s="45" t="s">
        <v>274</v>
      </c>
      <c r="B1481" s="46" t="s">
        <v>748</v>
      </c>
      <c r="C1481" s="46" t="s">
        <v>749</v>
      </c>
      <c r="D1481" s="47">
        <v>0</v>
      </c>
      <c r="E1481" s="47">
        <v>0</v>
      </c>
      <c r="F1481" s="47">
        <v>3764691</v>
      </c>
      <c r="G1481" s="47">
        <v>3764691</v>
      </c>
      <c r="H1481" s="47">
        <v>0</v>
      </c>
      <c r="I1481" s="47">
        <v>0</v>
      </c>
      <c r="J1481" s="55">
        <f t="shared" si="69"/>
        <v>0</v>
      </c>
      <c r="K1481" s="52">
        <f t="shared" si="70"/>
        <v>0</v>
      </c>
      <c r="L1481" s="50" t="s">
        <v>18</v>
      </c>
      <c r="M1481" s="48" t="str">
        <f t="shared" si="71"/>
        <v>TMIPADVTotal Net Assets at the end of the period</v>
      </c>
    </row>
    <row r="1482" spans="1:13">
      <c r="A1482" s="45" t="s">
        <v>274</v>
      </c>
      <c r="B1482" s="46" t="s">
        <v>481</v>
      </c>
      <c r="C1482" s="46" t="s">
        <v>482</v>
      </c>
      <c r="D1482" s="47">
        <v>10769.18</v>
      </c>
      <c r="E1482" s="47">
        <v>0</v>
      </c>
      <c r="F1482" s="47">
        <v>17480393.780000001</v>
      </c>
      <c r="G1482" s="47">
        <v>17491162.960000001</v>
      </c>
      <c r="H1482" s="47">
        <v>0</v>
      </c>
      <c r="I1482" s="47">
        <v>0</v>
      </c>
      <c r="J1482" s="55">
        <f t="shared" si="69"/>
        <v>-10769.179999999702</v>
      </c>
      <c r="K1482" s="52">
        <f t="shared" si="70"/>
        <v>0</v>
      </c>
      <c r="L1482" s="50" t="s">
        <v>141</v>
      </c>
      <c r="M1482" s="48" t="str">
        <f t="shared" si="71"/>
        <v>TMIPADVDummy</v>
      </c>
    </row>
    <row r="1483" spans="1:13">
      <c r="A1483" s="45" t="s">
        <v>274</v>
      </c>
      <c r="B1483" s="46" t="s">
        <v>359</v>
      </c>
      <c r="C1483" s="46" t="s">
        <v>360</v>
      </c>
      <c r="D1483" s="47">
        <v>0</v>
      </c>
      <c r="E1483" s="47">
        <v>327301.5</v>
      </c>
      <c r="F1483" s="47">
        <v>336640</v>
      </c>
      <c r="G1483" s="47">
        <v>673280</v>
      </c>
      <c r="H1483" s="47">
        <v>0</v>
      </c>
      <c r="I1483" s="47">
        <v>663941.5</v>
      </c>
      <c r="J1483" s="55">
        <f t="shared" si="69"/>
        <v>-336640</v>
      </c>
      <c r="K1483" s="52">
        <f t="shared" si="70"/>
        <v>-663941.5</v>
      </c>
      <c r="L1483" s="50" t="s">
        <v>55</v>
      </c>
      <c r="M1483" s="48" t="str">
        <f t="shared" si="71"/>
        <v>TMIPADVDividend</v>
      </c>
    </row>
    <row r="1484" spans="1:13">
      <c r="A1484" s="45" t="s">
        <v>274</v>
      </c>
      <c r="B1484" s="46" t="s">
        <v>504</v>
      </c>
      <c r="C1484" s="46" t="s">
        <v>505</v>
      </c>
      <c r="D1484" s="47">
        <v>0</v>
      </c>
      <c r="E1484" s="47">
        <v>33231.78</v>
      </c>
      <c r="F1484" s="47">
        <v>15017141.380000001</v>
      </c>
      <c r="G1484" s="47">
        <v>15191680.130000001</v>
      </c>
      <c r="H1484" s="47">
        <v>0</v>
      </c>
      <c r="I1484" s="47">
        <v>207770.53</v>
      </c>
      <c r="J1484" s="55">
        <f t="shared" si="69"/>
        <v>-174538.75</v>
      </c>
      <c r="K1484" s="52">
        <f t="shared" si="70"/>
        <v>-207770.53</v>
      </c>
      <c r="L1484" s="50" t="s">
        <v>56</v>
      </c>
      <c r="M1484" s="48" t="str">
        <f t="shared" si="71"/>
        <v>TMIPADVInterest</v>
      </c>
    </row>
    <row r="1485" spans="1:13">
      <c r="A1485" s="45" t="s">
        <v>274</v>
      </c>
      <c r="B1485" s="46" t="s">
        <v>637</v>
      </c>
      <c r="C1485" s="46" t="s">
        <v>638</v>
      </c>
      <c r="D1485" s="47">
        <v>0</v>
      </c>
      <c r="E1485" s="47">
        <v>465833.32</v>
      </c>
      <c r="F1485" s="47">
        <v>50672291.649999999</v>
      </c>
      <c r="G1485" s="47">
        <v>51044291.649999999</v>
      </c>
      <c r="H1485" s="47">
        <v>0</v>
      </c>
      <c r="I1485" s="47">
        <v>837833.32</v>
      </c>
      <c r="J1485" s="55">
        <f t="shared" si="69"/>
        <v>-372000</v>
      </c>
      <c r="K1485" s="52">
        <f t="shared" si="70"/>
        <v>-837833.32</v>
      </c>
      <c r="L1485" s="50" t="s">
        <v>56</v>
      </c>
      <c r="M1485" s="48" t="str">
        <f t="shared" si="71"/>
        <v>TMIPADVInterest</v>
      </c>
    </row>
    <row r="1486" spans="1:13">
      <c r="A1486" s="45" t="s">
        <v>274</v>
      </c>
      <c r="B1486" s="46" t="s">
        <v>361</v>
      </c>
      <c r="C1486" s="46" t="s">
        <v>362</v>
      </c>
      <c r="D1486" s="47">
        <v>0</v>
      </c>
      <c r="E1486" s="47">
        <v>405783.49</v>
      </c>
      <c r="F1486" s="47">
        <v>144140969.96000001</v>
      </c>
      <c r="G1486" s="47">
        <v>145445955.88999999</v>
      </c>
      <c r="H1486" s="47">
        <v>0</v>
      </c>
      <c r="I1486" s="47">
        <v>1710769.42</v>
      </c>
      <c r="J1486" s="55">
        <f t="shared" si="69"/>
        <v>-1304985.9299999774</v>
      </c>
      <c r="K1486" s="52">
        <f t="shared" si="70"/>
        <v>-1710769.42</v>
      </c>
      <c r="L1486" s="50" t="s">
        <v>56</v>
      </c>
      <c r="M1486" s="48" t="str">
        <f t="shared" si="71"/>
        <v>TMIPADVInterest</v>
      </c>
    </row>
    <row r="1487" spans="1:13">
      <c r="A1487" s="45" t="s">
        <v>274</v>
      </c>
      <c r="B1487" s="46" t="s">
        <v>363</v>
      </c>
      <c r="C1487" s="46" t="s">
        <v>364</v>
      </c>
      <c r="D1487" s="47">
        <v>0</v>
      </c>
      <c r="E1487" s="47">
        <v>373361.96</v>
      </c>
      <c r="F1487" s="47">
        <v>0</v>
      </c>
      <c r="G1487" s="47">
        <v>1178563.54</v>
      </c>
      <c r="H1487" s="47">
        <v>0</v>
      </c>
      <c r="I1487" s="47">
        <v>1551925.5</v>
      </c>
      <c r="J1487" s="55">
        <f t="shared" si="69"/>
        <v>-1178563.54</v>
      </c>
      <c r="K1487" s="52">
        <f t="shared" si="70"/>
        <v>-1551925.5</v>
      </c>
      <c r="L1487" s="50" t="s">
        <v>56</v>
      </c>
      <c r="M1487" s="48" t="str">
        <f t="shared" si="71"/>
        <v>TMIPADVInterest</v>
      </c>
    </row>
    <row r="1488" spans="1:13">
      <c r="A1488" s="45" t="s">
        <v>274</v>
      </c>
      <c r="B1488" s="46" t="s">
        <v>256</v>
      </c>
      <c r="C1488" s="46" t="s">
        <v>691</v>
      </c>
      <c r="D1488" s="47">
        <v>0</v>
      </c>
      <c r="E1488" s="47">
        <v>0</v>
      </c>
      <c r="F1488" s="47">
        <v>6342197.0599999996</v>
      </c>
      <c r="G1488" s="47">
        <v>6342197.0599999996</v>
      </c>
      <c r="H1488" s="47">
        <v>0</v>
      </c>
      <c r="I1488" s="47">
        <v>0</v>
      </c>
      <c r="J1488" s="55">
        <f t="shared" si="69"/>
        <v>0</v>
      </c>
      <c r="K1488" s="52">
        <f t="shared" si="70"/>
        <v>0</v>
      </c>
      <c r="L1488" s="50" t="s">
        <v>141</v>
      </c>
      <c r="M1488" s="48" t="str">
        <f t="shared" si="71"/>
        <v>TMIPADVDummy</v>
      </c>
    </row>
    <row r="1489" spans="1:13">
      <c r="A1489" s="45" t="s">
        <v>274</v>
      </c>
      <c r="B1489" s="46" t="s">
        <v>365</v>
      </c>
      <c r="C1489" s="46" t="s">
        <v>366</v>
      </c>
      <c r="D1489" s="47">
        <v>0</v>
      </c>
      <c r="E1489" s="47">
        <v>19574637.640000001</v>
      </c>
      <c r="F1489" s="47">
        <v>0</v>
      </c>
      <c r="G1489" s="47">
        <v>21357275.050000001</v>
      </c>
      <c r="H1489" s="47">
        <v>0</v>
      </c>
      <c r="I1489" s="47">
        <v>40931912.689999998</v>
      </c>
      <c r="J1489" s="55">
        <f t="shared" si="69"/>
        <v>-21357275.050000001</v>
      </c>
      <c r="K1489" s="52">
        <f t="shared" si="70"/>
        <v>-40931912.689999998</v>
      </c>
      <c r="L1489" s="50" t="s">
        <v>57</v>
      </c>
      <c r="M1489" s="48" t="str">
        <f t="shared" si="71"/>
        <v>TMIPADVProfit/(Loss) on sale /redemption of investments (other than inter scheme transfer/sale)</v>
      </c>
    </row>
    <row r="1490" spans="1:13">
      <c r="A1490" s="45" t="s">
        <v>274</v>
      </c>
      <c r="B1490" s="46" t="s">
        <v>750</v>
      </c>
      <c r="C1490" s="46" t="s">
        <v>751</v>
      </c>
      <c r="D1490" s="47">
        <v>0</v>
      </c>
      <c r="E1490" s="47">
        <v>0</v>
      </c>
      <c r="F1490" s="47">
        <v>0</v>
      </c>
      <c r="G1490" s="47">
        <v>3879758.87</v>
      </c>
      <c r="H1490" s="47">
        <v>0</v>
      </c>
      <c r="I1490" s="47">
        <v>3879758.87</v>
      </c>
      <c r="J1490" s="55">
        <f t="shared" si="69"/>
        <v>-3879758.87</v>
      </c>
      <c r="K1490" s="52">
        <f t="shared" si="70"/>
        <v>-3879758.87</v>
      </c>
      <c r="L1490" s="50" t="s">
        <v>57</v>
      </c>
      <c r="M1490" s="48" t="str">
        <f t="shared" si="71"/>
        <v>TMIPADVProfit/(Loss) on sale /redemption of investments (other than inter scheme transfer/sale)</v>
      </c>
    </row>
    <row r="1491" spans="1:13">
      <c r="A1491" s="45" t="s">
        <v>274</v>
      </c>
      <c r="B1491" s="46" t="s">
        <v>639</v>
      </c>
      <c r="C1491" s="46" t="s">
        <v>640</v>
      </c>
      <c r="D1491" s="47">
        <v>0</v>
      </c>
      <c r="E1491" s="47">
        <v>297500</v>
      </c>
      <c r="F1491" s="47">
        <v>0</v>
      </c>
      <c r="G1491" s="47">
        <v>598750</v>
      </c>
      <c r="H1491" s="47">
        <v>0</v>
      </c>
      <c r="I1491" s="47">
        <v>896250</v>
      </c>
      <c r="J1491" s="55">
        <f t="shared" si="69"/>
        <v>-598750</v>
      </c>
      <c r="K1491" s="52">
        <f t="shared" si="70"/>
        <v>-896250</v>
      </c>
      <c r="L1491" s="50" t="s">
        <v>57</v>
      </c>
      <c r="M1491" s="48" t="str">
        <f t="shared" si="71"/>
        <v>TMIPADVProfit/(Loss) on sale /redemption of investments (other than inter scheme transfer/sale)</v>
      </c>
    </row>
    <row r="1492" spans="1:13">
      <c r="A1492" s="45" t="s">
        <v>274</v>
      </c>
      <c r="B1492" s="46" t="s">
        <v>487</v>
      </c>
      <c r="C1492" s="46" t="s">
        <v>488</v>
      </c>
      <c r="D1492" s="47">
        <v>0</v>
      </c>
      <c r="E1492" s="47">
        <v>0</v>
      </c>
      <c r="F1492" s="47">
        <v>0</v>
      </c>
      <c r="G1492" s="47">
        <v>2.0499999999999998</v>
      </c>
      <c r="H1492" s="47">
        <v>0</v>
      </c>
      <c r="I1492" s="47">
        <v>2.0499999999999998</v>
      </c>
      <c r="J1492" s="55">
        <f t="shared" si="69"/>
        <v>-2.0499999999999998</v>
      </c>
      <c r="K1492" s="52">
        <f t="shared" si="70"/>
        <v>-2.0499999999999998</v>
      </c>
      <c r="L1492" s="50" t="s">
        <v>58</v>
      </c>
      <c r="M1492" s="48" t="str">
        <f t="shared" si="71"/>
        <v>TMIPADVProfit/(Loss) on inter scheme transfer/sale of investments</v>
      </c>
    </row>
    <row r="1493" spans="1:13">
      <c r="A1493" s="45" t="s">
        <v>274</v>
      </c>
      <c r="B1493" s="46" t="s">
        <v>461</v>
      </c>
      <c r="C1493" s="46" t="s">
        <v>462</v>
      </c>
      <c r="D1493" s="47">
        <v>0</v>
      </c>
      <c r="E1493" s="47">
        <v>0.61</v>
      </c>
      <c r="F1493" s="47">
        <v>0</v>
      </c>
      <c r="G1493" s="47">
        <v>0.24</v>
      </c>
      <c r="H1493" s="47">
        <v>0</v>
      </c>
      <c r="I1493" s="47">
        <v>0.85</v>
      </c>
      <c r="J1493" s="55">
        <f t="shared" si="69"/>
        <v>-0.24</v>
      </c>
      <c r="K1493" s="52">
        <f t="shared" si="70"/>
        <v>-0.85</v>
      </c>
      <c r="L1493" s="50" t="s">
        <v>58</v>
      </c>
      <c r="M1493" s="48" t="str">
        <f t="shared" si="71"/>
        <v>TMIPADVProfit/(Loss) on inter scheme transfer/sale of investments</v>
      </c>
    </row>
    <row r="1494" spans="1:13">
      <c r="A1494" s="45" t="s">
        <v>274</v>
      </c>
      <c r="B1494" s="46" t="s">
        <v>613</v>
      </c>
      <c r="C1494" s="46" t="s">
        <v>614</v>
      </c>
      <c r="D1494" s="47">
        <v>0</v>
      </c>
      <c r="E1494" s="47">
        <v>0</v>
      </c>
      <c r="F1494" s="47">
        <v>0</v>
      </c>
      <c r="G1494" s="47">
        <v>445680</v>
      </c>
      <c r="H1494" s="47">
        <v>0</v>
      </c>
      <c r="I1494" s="47">
        <v>445680</v>
      </c>
      <c r="J1494" s="55">
        <f t="shared" si="69"/>
        <v>-445680</v>
      </c>
      <c r="K1494" s="52">
        <f t="shared" si="70"/>
        <v>-445680</v>
      </c>
      <c r="L1494" s="50" t="s">
        <v>58</v>
      </c>
      <c r="M1494" s="48" t="str">
        <f t="shared" si="71"/>
        <v>TMIPADVProfit/(Loss) on inter scheme transfer/sale of investments</v>
      </c>
    </row>
    <row r="1495" spans="1:13">
      <c r="A1495" s="45" t="s">
        <v>274</v>
      </c>
      <c r="B1495" s="46" t="s">
        <v>257</v>
      </c>
      <c r="C1495" s="46" t="s">
        <v>367</v>
      </c>
      <c r="D1495" s="47">
        <v>0</v>
      </c>
      <c r="E1495" s="47">
        <v>207748.4</v>
      </c>
      <c r="F1495" s="47">
        <v>1363943.41</v>
      </c>
      <c r="G1495" s="47">
        <v>987991.53</v>
      </c>
      <c r="H1495" s="47">
        <v>168203.48</v>
      </c>
      <c r="I1495" s="47">
        <v>0</v>
      </c>
      <c r="J1495" s="55">
        <f t="shared" si="69"/>
        <v>375951.87999999989</v>
      </c>
      <c r="K1495" s="52">
        <f t="shared" si="70"/>
        <v>168203.48</v>
      </c>
      <c r="L1495" s="50" t="s">
        <v>57</v>
      </c>
      <c r="M1495" s="48" t="str">
        <f t="shared" si="71"/>
        <v>TMIPADVProfit/(Loss) on sale /redemption of investments (other than inter scheme transfer/sale)</v>
      </c>
    </row>
    <row r="1496" spans="1:13">
      <c r="A1496" s="45" t="s">
        <v>274</v>
      </c>
      <c r="B1496" s="46" t="s">
        <v>368</v>
      </c>
      <c r="C1496" s="46" t="s">
        <v>369</v>
      </c>
      <c r="D1496" s="47">
        <v>0</v>
      </c>
      <c r="E1496" s="47">
        <v>2991170.83</v>
      </c>
      <c r="F1496" s="47">
        <v>0</v>
      </c>
      <c r="G1496" s="47">
        <v>8582068.4700000007</v>
      </c>
      <c r="H1496" s="47">
        <v>0</v>
      </c>
      <c r="I1496" s="47">
        <v>11573239.300000001</v>
      </c>
      <c r="J1496" s="55">
        <f t="shared" si="69"/>
        <v>-8582068.4700000007</v>
      </c>
      <c r="K1496" s="52">
        <f t="shared" si="70"/>
        <v>-11573239.300000001</v>
      </c>
      <c r="L1496" s="50" t="s">
        <v>56</v>
      </c>
      <c r="M1496" s="48" t="str">
        <f t="shared" si="71"/>
        <v>TMIPADVInterest</v>
      </c>
    </row>
    <row r="1497" spans="1:13">
      <c r="A1497" s="45" t="s">
        <v>274</v>
      </c>
      <c r="B1497" s="46" t="s">
        <v>449</v>
      </c>
      <c r="C1497" s="46" t="s">
        <v>450</v>
      </c>
      <c r="D1497" s="47">
        <v>0</v>
      </c>
      <c r="E1497" s="47">
        <v>3131815.73</v>
      </c>
      <c r="F1497" s="47">
        <v>0</v>
      </c>
      <c r="G1497" s="47">
        <v>9607486.7200000007</v>
      </c>
      <c r="H1497" s="47">
        <v>0</v>
      </c>
      <c r="I1497" s="47">
        <v>12739302.449999999</v>
      </c>
      <c r="J1497" s="55">
        <f t="shared" si="69"/>
        <v>-9607486.7200000007</v>
      </c>
      <c r="K1497" s="52">
        <f t="shared" si="70"/>
        <v>-12739302.449999999</v>
      </c>
      <c r="L1497" s="50" t="s">
        <v>56</v>
      </c>
      <c r="M1497" s="48" t="str">
        <f t="shared" si="71"/>
        <v>TMIPADVInterest</v>
      </c>
    </row>
    <row r="1498" spans="1:13">
      <c r="A1498" s="45" t="s">
        <v>274</v>
      </c>
      <c r="B1498" s="46" t="s">
        <v>752</v>
      </c>
      <c r="C1498" s="46" t="s">
        <v>753</v>
      </c>
      <c r="D1498" s="47">
        <v>0</v>
      </c>
      <c r="E1498" s="47">
        <v>0</v>
      </c>
      <c r="F1498" s="47">
        <v>0</v>
      </c>
      <c r="G1498" s="47">
        <v>281577.53999999998</v>
      </c>
      <c r="H1498" s="47">
        <v>0</v>
      </c>
      <c r="I1498" s="47">
        <v>281577.53999999998</v>
      </c>
      <c r="J1498" s="55">
        <f t="shared" si="69"/>
        <v>-281577.53999999998</v>
      </c>
      <c r="K1498" s="52">
        <f t="shared" si="70"/>
        <v>-281577.53999999998</v>
      </c>
      <c r="L1498" s="50" t="s">
        <v>59</v>
      </c>
      <c r="M1498" s="48" t="str">
        <f t="shared" si="71"/>
        <v>TMIPADVOther income  @</v>
      </c>
    </row>
    <row r="1499" spans="1:13">
      <c r="A1499" s="45" t="s">
        <v>274</v>
      </c>
      <c r="B1499" s="46" t="s">
        <v>370</v>
      </c>
      <c r="C1499" s="46" t="s">
        <v>371</v>
      </c>
      <c r="D1499" s="47">
        <v>4337.3</v>
      </c>
      <c r="E1499" s="47">
        <v>0</v>
      </c>
      <c r="F1499" s="47">
        <v>76307.62</v>
      </c>
      <c r="G1499" s="47">
        <v>5542.25</v>
      </c>
      <c r="H1499" s="47">
        <v>75102.67</v>
      </c>
      <c r="I1499" s="47">
        <v>0</v>
      </c>
      <c r="J1499" s="55">
        <f t="shared" si="69"/>
        <v>70765.37</v>
      </c>
      <c r="K1499" s="52">
        <f t="shared" si="70"/>
        <v>75102.67</v>
      </c>
      <c r="L1499" s="50" t="s">
        <v>57</v>
      </c>
      <c r="M1499" s="48" t="str">
        <f t="shared" si="71"/>
        <v>TMIPADVProfit/(Loss) on sale /redemption of investments (other than inter scheme transfer/sale)</v>
      </c>
    </row>
    <row r="1500" spans="1:13">
      <c r="A1500" s="45" t="s">
        <v>274</v>
      </c>
      <c r="B1500" s="46" t="s">
        <v>372</v>
      </c>
      <c r="C1500" s="46" t="s">
        <v>373</v>
      </c>
      <c r="D1500" s="47">
        <v>495966.14</v>
      </c>
      <c r="E1500" s="47">
        <v>0</v>
      </c>
      <c r="F1500" s="47">
        <v>22141213.100000001</v>
      </c>
      <c r="G1500" s="47">
        <v>0</v>
      </c>
      <c r="H1500" s="47">
        <v>22637179.239999998</v>
      </c>
      <c r="I1500" s="47">
        <v>0</v>
      </c>
      <c r="J1500" s="55">
        <f t="shared" si="69"/>
        <v>22141213.100000001</v>
      </c>
      <c r="K1500" s="52">
        <f t="shared" si="70"/>
        <v>22637179.239999998</v>
      </c>
      <c r="L1500" s="50" t="s">
        <v>57</v>
      </c>
      <c r="M1500" s="48" t="str">
        <f t="shared" si="71"/>
        <v>TMIPADVProfit/(Loss) on sale /redemption of investments (other than inter scheme transfer/sale)</v>
      </c>
    </row>
    <row r="1501" spans="1:13">
      <c r="A1501" s="45" t="s">
        <v>274</v>
      </c>
      <c r="B1501" s="46" t="s">
        <v>641</v>
      </c>
      <c r="C1501" s="46" t="s">
        <v>642</v>
      </c>
      <c r="D1501" s="47">
        <v>120000</v>
      </c>
      <c r="E1501" s="47">
        <v>0</v>
      </c>
      <c r="F1501" s="47">
        <v>171250</v>
      </c>
      <c r="G1501" s="47">
        <v>0</v>
      </c>
      <c r="H1501" s="47">
        <v>291250</v>
      </c>
      <c r="I1501" s="47">
        <v>0</v>
      </c>
      <c r="J1501" s="55">
        <f t="shared" si="69"/>
        <v>171250</v>
      </c>
      <c r="K1501" s="52">
        <f t="shared" si="70"/>
        <v>291250</v>
      </c>
      <c r="L1501" s="50" t="s">
        <v>57</v>
      </c>
      <c r="M1501" s="48" t="str">
        <f t="shared" si="71"/>
        <v>TMIPADVProfit/(Loss) on sale /redemption of investments (other than inter scheme transfer/sale)</v>
      </c>
    </row>
    <row r="1502" spans="1:13">
      <c r="A1502" s="45" t="s">
        <v>274</v>
      </c>
      <c r="B1502" s="46" t="s">
        <v>726</v>
      </c>
      <c r="C1502" s="46" t="s">
        <v>727</v>
      </c>
      <c r="D1502" s="47">
        <v>0</v>
      </c>
      <c r="E1502" s="47">
        <v>0</v>
      </c>
      <c r="F1502" s="47">
        <v>30974</v>
      </c>
      <c r="G1502" s="47">
        <v>0</v>
      </c>
      <c r="H1502" s="47">
        <v>30974</v>
      </c>
      <c r="I1502" s="47">
        <v>0</v>
      </c>
      <c r="J1502" s="55">
        <f t="shared" si="69"/>
        <v>30974</v>
      </c>
      <c r="K1502" s="52">
        <f t="shared" si="70"/>
        <v>30974</v>
      </c>
      <c r="L1502" s="50" t="s">
        <v>57</v>
      </c>
      <c r="M1502" s="48" t="str">
        <f t="shared" si="71"/>
        <v>TMIPADVProfit/(Loss) on sale /redemption of investments (other than inter scheme transfer/sale)</v>
      </c>
    </row>
    <row r="1503" spans="1:13">
      <c r="A1503" s="45" t="s">
        <v>274</v>
      </c>
      <c r="B1503" s="46" t="s">
        <v>374</v>
      </c>
      <c r="C1503" s="46" t="s">
        <v>375</v>
      </c>
      <c r="D1503" s="47">
        <v>3055748.27</v>
      </c>
      <c r="E1503" s="47">
        <v>0</v>
      </c>
      <c r="F1503" s="47">
        <v>1931072.28</v>
      </c>
      <c r="G1503" s="47">
        <v>0</v>
      </c>
      <c r="H1503" s="47">
        <v>4986820.55</v>
      </c>
      <c r="I1503" s="47">
        <v>0</v>
      </c>
      <c r="J1503" s="55">
        <f t="shared" si="69"/>
        <v>1931072.28</v>
      </c>
      <c r="K1503" s="52">
        <f t="shared" si="70"/>
        <v>4986820.55</v>
      </c>
      <c r="L1503" s="50" t="s">
        <v>58</v>
      </c>
      <c r="M1503" s="48" t="str">
        <f t="shared" si="71"/>
        <v>TMIPADVProfit/(Loss) on inter scheme transfer/sale of investments</v>
      </c>
    </row>
    <row r="1504" spans="1:13">
      <c r="A1504" s="45" t="s">
        <v>274</v>
      </c>
      <c r="B1504" s="46" t="s">
        <v>463</v>
      </c>
      <c r="C1504" s="46" t="s">
        <v>464</v>
      </c>
      <c r="D1504" s="47">
        <v>2079010.63</v>
      </c>
      <c r="E1504" s="47">
        <v>0</v>
      </c>
      <c r="F1504" s="47">
        <v>11798968.640000001</v>
      </c>
      <c r="G1504" s="47">
        <v>0</v>
      </c>
      <c r="H1504" s="47">
        <v>13877979.27</v>
      </c>
      <c r="I1504" s="47">
        <v>0</v>
      </c>
      <c r="J1504" s="55">
        <f t="shared" si="69"/>
        <v>11798968.640000001</v>
      </c>
      <c r="K1504" s="52">
        <f t="shared" si="70"/>
        <v>13877979.27</v>
      </c>
      <c r="L1504" s="50" t="s">
        <v>58</v>
      </c>
      <c r="M1504" s="48" t="str">
        <f t="shared" si="71"/>
        <v>TMIPADVProfit/(Loss) on inter scheme transfer/sale of investments</v>
      </c>
    </row>
    <row r="1505" spans="1:13">
      <c r="A1505" s="45" t="s">
        <v>274</v>
      </c>
      <c r="B1505" s="46" t="s">
        <v>659</v>
      </c>
      <c r="C1505" s="46" t="s">
        <v>660</v>
      </c>
      <c r="D1505" s="47">
        <v>0</v>
      </c>
      <c r="E1505" s="47">
        <v>0</v>
      </c>
      <c r="F1505" s="47">
        <v>14874.88</v>
      </c>
      <c r="G1505" s="47">
        <v>0</v>
      </c>
      <c r="H1505" s="47">
        <v>14874.88</v>
      </c>
      <c r="I1505" s="47">
        <v>0</v>
      </c>
      <c r="J1505" s="55">
        <f t="shared" si="69"/>
        <v>14874.88</v>
      </c>
      <c r="K1505" s="52">
        <f t="shared" si="70"/>
        <v>14874.88</v>
      </c>
      <c r="L1505" s="50" t="s">
        <v>58</v>
      </c>
      <c r="M1505" s="48" t="str">
        <f t="shared" si="71"/>
        <v>TMIPADVProfit/(Loss) on inter scheme transfer/sale of investments</v>
      </c>
    </row>
    <row r="1506" spans="1:13">
      <c r="A1506" s="45" t="s">
        <v>274</v>
      </c>
      <c r="B1506" s="46" t="s">
        <v>376</v>
      </c>
      <c r="C1506" s="46" t="s">
        <v>377</v>
      </c>
      <c r="D1506" s="47">
        <v>206727</v>
      </c>
      <c r="E1506" s="47">
        <v>0</v>
      </c>
      <c r="F1506" s="47">
        <v>1132500</v>
      </c>
      <c r="G1506" s="47">
        <v>0</v>
      </c>
      <c r="H1506" s="47">
        <v>1339227</v>
      </c>
      <c r="I1506" s="47">
        <v>0</v>
      </c>
      <c r="J1506" s="55">
        <f t="shared" si="69"/>
        <v>1132500</v>
      </c>
      <c r="K1506" s="52">
        <f t="shared" si="70"/>
        <v>1339227</v>
      </c>
      <c r="L1506" s="50" t="s">
        <v>58</v>
      </c>
      <c r="M1506" s="48" t="str">
        <f t="shared" si="71"/>
        <v>TMIPADVProfit/(Loss) on inter scheme transfer/sale of investments</v>
      </c>
    </row>
    <row r="1507" spans="1:13">
      <c r="A1507" s="45" t="s">
        <v>274</v>
      </c>
      <c r="B1507" s="46" t="s">
        <v>198</v>
      </c>
      <c r="C1507" s="46" t="s">
        <v>378</v>
      </c>
      <c r="D1507" s="47">
        <v>1869214.59</v>
      </c>
      <c r="E1507" s="47">
        <v>0</v>
      </c>
      <c r="F1507" s="47">
        <v>4569422.0999999996</v>
      </c>
      <c r="G1507" s="47">
        <v>29876.04</v>
      </c>
      <c r="H1507" s="47">
        <v>6408760.6500000004</v>
      </c>
      <c r="I1507" s="47">
        <v>0</v>
      </c>
      <c r="J1507" s="55">
        <f t="shared" si="69"/>
        <v>4539546.0599999996</v>
      </c>
      <c r="K1507" s="52">
        <f t="shared" si="70"/>
        <v>6408760.6500000004</v>
      </c>
      <c r="L1507" s="50" t="s">
        <v>61</v>
      </c>
      <c r="M1507" s="48" t="str">
        <f t="shared" si="71"/>
        <v>TMIPADVManagement Fees</v>
      </c>
    </row>
    <row r="1508" spans="1:13">
      <c r="A1508" s="45" t="s">
        <v>274</v>
      </c>
      <c r="B1508" s="46" t="s">
        <v>203</v>
      </c>
      <c r="C1508" s="46" t="s">
        <v>379</v>
      </c>
      <c r="D1508" s="47">
        <v>901627.88</v>
      </c>
      <c r="E1508" s="47">
        <v>0</v>
      </c>
      <c r="F1508" s="47">
        <v>10101316.220000001</v>
      </c>
      <c r="G1508" s="47">
        <v>10191757.48</v>
      </c>
      <c r="H1508" s="47">
        <v>811186.62</v>
      </c>
      <c r="I1508" s="47">
        <v>0</v>
      </c>
      <c r="J1508" s="55">
        <f t="shared" si="69"/>
        <v>-90441.259999999776</v>
      </c>
      <c r="K1508" s="52">
        <f t="shared" si="70"/>
        <v>811186.62</v>
      </c>
      <c r="L1508" s="50" t="s">
        <v>63</v>
      </c>
      <c r="M1508" s="48" t="str">
        <f t="shared" si="71"/>
        <v>TMIPADVTotal Recurring Expenses (including 6.1 and 6.2)</v>
      </c>
    </row>
    <row r="1509" spans="1:13">
      <c r="A1509" s="45" t="s">
        <v>274</v>
      </c>
      <c r="B1509" s="46" t="s">
        <v>380</v>
      </c>
      <c r="C1509" s="46" t="s">
        <v>381</v>
      </c>
      <c r="D1509" s="47">
        <v>192530</v>
      </c>
      <c r="E1509" s="47">
        <v>0</v>
      </c>
      <c r="F1509" s="47">
        <v>467573</v>
      </c>
      <c r="G1509" s="47">
        <v>0</v>
      </c>
      <c r="H1509" s="47">
        <v>660103</v>
      </c>
      <c r="I1509" s="47">
        <v>0</v>
      </c>
      <c r="J1509" s="55">
        <f t="shared" si="69"/>
        <v>467573</v>
      </c>
      <c r="K1509" s="52">
        <f t="shared" si="70"/>
        <v>660103</v>
      </c>
      <c r="L1509" s="50" t="s">
        <v>63</v>
      </c>
      <c r="M1509" s="48" t="str">
        <f t="shared" si="71"/>
        <v>TMIPADVTotal Recurring Expenses (including 6.1 and 6.2)</v>
      </c>
    </row>
    <row r="1510" spans="1:13">
      <c r="A1510" s="45" t="s">
        <v>274</v>
      </c>
      <c r="B1510" s="46" t="s">
        <v>427</v>
      </c>
      <c r="C1510" s="46" t="s">
        <v>428</v>
      </c>
      <c r="D1510" s="47">
        <v>0</v>
      </c>
      <c r="E1510" s="47">
        <v>0</v>
      </c>
      <c r="F1510" s="47">
        <v>2731721.9</v>
      </c>
      <c r="G1510" s="47">
        <v>0</v>
      </c>
      <c r="H1510" s="47">
        <v>2731721.9</v>
      </c>
      <c r="I1510" s="47">
        <v>0</v>
      </c>
      <c r="J1510" s="55">
        <f t="shared" si="69"/>
        <v>2731721.9</v>
      </c>
      <c r="K1510" s="52">
        <f t="shared" si="70"/>
        <v>2731721.9</v>
      </c>
      <c r="L1510" s="50" t="s">
        <v>63</v>
      </c>
      <c r="M1510" s="48" t="str">
        <f t="shared" si="71"/>
        <v>TMIPADVTotal Recurring Expenses (including 6.1 and 6.2)</v>
      </c>
    </row>
    <row r="1511" spans="1:13">
      <c r="A1511" s="45" t="s">
        <v>274</v>
      </c>
      <c r="B1511" s="46" t="s">
        <v>382</v>
      </c>
      <c r="C1511" s="46" t="s">
        <v>383</v>
      </c>
      <c r="D1511" s="47">
        <v>0</v>
      </c>
      <c r="E1511" s="47">
        <v>0</v>
      </c>
      <c r="F1511" s="47">
        <v>454022.63</v>
      </c>
      <c r="G1511" s="47">
        <v>0</v>
      </c>
      <c r="H1511" s="47">
        <v>454022.63</v>
      </c>
      <c r="I1511" s="47">
        <v>0</v>
      </c>
      <c r="J1511" s="55">
        <f t="shared" si="69"/>
        <v>454022.63</v>
      </c>
      <c r="K1511" s="52">
        <f t="shared" si="70"/>
        <v>454022.63</v>
      </c>
      <c r="L1511" s="50" t="s">
        <v>63</v>
      </c>
      <c r="M1511" s="48" t="str">
        <f t="shared" si="71"/>
        <v>TMIPADVTotal Recurring Expenses (including 6.1 and 6.2)</v>
      </c>
    </row>
    <row r="1512" spans="1:13">
      <c r="A1512" s="45" t="s">
        <v>274</v>
      </c>
      <c r="B1512" s="46" t="s">
        <v>384</v>
      </c>
      <c r="C1512" s="46" t="s">
        <v>385</v>
      </c>
      <c r="D1512" s="47">
        <v>41101</v>
      </c>
      <c r="E1512" s="47">
        <v>0</v>
      </c>
      <c r="F1512" s="47">
        <v>3474790.48</v>
      </c>
      <c r="G1512" s="47">
        <v>3515891.48</v>
      </c>
      <c r="H1512" s="47">
        <v>0</v>
      </c>
      <c r="I1512" s="47">
        <v>0</v>
      </c>
      <c r="J1512" s="55">
        <f t="shared" si="69"/>
        <v>-41101</v>
      </c>
      <c r="K1512" s="52">
        <f t="shared" si="70"/>
        <v>0</v>
      </c>
      <c r="L1512" s="50" t="s">
        <v>63</v>
      </c>
      <c r="M1512" s="48" t="str">
        <f t="shared" si="71"/>
        <v>TMIPADVTotal Recurring Expenses (including 6.1 and 6.2)</v>
      </c>
    </row>
    <row r="1513" spans="1:13">
      <c r="A1513" s="45" t="s">
        <v>274</v>
      </c>
      <c r="B1513" s="46" t="s">
        <v>386</v>
      </c>
      <c r="C1513" s="46" t="s">
        <v>387</v>
      </c>
      <c r="D1513" s="47">
        <v>12822.61</v>
      </c>
      <c r="E1513" s="47">
        <v>0</v>
      </c>
      <c r="F1513" s="47">
        <v>39955.57</v>
      </c>
      <c r="G1513" s="47">
        <v>0</v>
      </c>
      <c r="H1513" s="47">
        <v>52778.18</v>
      </c>
      <c r="I1513" s="47">
        <v>0</v>
      </c>
      <c r="J1513" s="55">
        <f t="shared" si="69"/>
        <v>39955.57</v>
      </c>
      <c r="K1513" s="52">
        <f t="shared" si="70"/>
        <v>52778.18</v>
      </c>
      <c r="L1513" s="50" t="s">
        <v>63</v>
      </c>
      <c r="M1513" s="48" t="str">
        <f t="shared" si="71"/>
        <v>TMIPADVTotal Recurring Expenses (including 6.1 and 6.2)</v>
      </c>
    </row>
    <row r="1514" spans="1:13">
      <c r="A1514" s="45" t="s">
        <v>274</v>
      </c>
      <c r="B1514" s="46" t="s">
        <v>388</v>
      </c>
      <c r="C1514" s="46" t="s">
        <v>389</v>
      </c>
      <c r="D1514" s="47">
        <v>3226.89</v>
      </c>
      <c r="E1514" s="47">
        <v>0</v>
      </c>
      <c r="F1514" s="47">
        <v>125645.57</v>
      </c>
      <c r="G1514" s="47">
        <v>0</v>
      </c>
      <c r="H1514" s="47">
        <v>128872.46</v>
      </c>
      <c r="I1514" s="47">
        <v>0</v>
      </c>
      <c r="J1514" s="55">
        <f t="shared" si="69"/>
        <v>125645.57</v>
      </c>
      <c r="K1514" s="52">
        <f t="shared" si="70"/>
        <v>128872.46</v>
      </c>
      <c r="L1514" s="50" t="s">
        <v>63</v>
      </c>
      <c r="M1514" s="48" t="str">
        <f t="shared" si="71"/>
        <v>TMIPADVTotal Recurring Expenses (including 6.1 and 6.2)</v>
      </c>
    </row>
    <row r="1515" spans="1:13">
      <c r="A1515" s="45" t="s">
        <v>274</v>
      </c>
      <c r="B1515" s="46" t="s">
        <v>390</v>
      </c>
      <c r="C1515" s="46" t="s">
        <v>391</v>
      </c>
      <c r="D1515" s="47">
        <v>1606.44</v>
      </c>
      <c r="E1515" s="47">
        <v>0</v>
      </c>
      <c r="F1515" s="47">
        <v>40105.199999999997</v>
      </c>
      <c r="G1515" s="47">
        <v>0</v>
      </c>
      <c r="H1515" s="47">
        <v>41711.64</v>
      </c>
      <c r="I1515" s="47">
        <v>0</v>
      </c>
      <c r="J1515" s="55">
        <f t="shared" si="69"/>
        <v>40105.199999999997</v>
      </c>
      <c r="K1515" s="52">
        <f t="shared" si="70"/>
        <v>41711.64</v>
      </c>
      <c r="L1515" s="50" t="s">
        <v>63</v>
      </c>
      <c r="M1515" s="48" t="str">
        <f t="shared" si="71"/>
        <v>TMIPADVTotal Recurring Expenses (including 6.1 and 6.2)</v>
      </c>
    </row>
    <row r="1516" spans="1:13">
      <c r="A1516" s="45" t="s">
        <v>274</v>
      </c>
      <c r="B1516" s="46" t="s">
        <v>392</v>
      </c>
      <c r="C1516" s="46" t="s">
        <v>393</v>
      </c>
      <c r="D1516" s="47">
        <v>0</v>
      </c>
      <c r="E1516" s="47">
        <v>0</v>
      </c>
      <c r="F1516" s="47">
        <v>3698.17</v>
      </c>
      <c r="G1516" s="47">
        <v>0</v>
      </c>
      <c r="H1516" s="47">
        <v>3698.17</v>
      </c>
      <c r="I1516" s="47">
        <v>0</v>
      </c>
      <c r="J1516" s="55">
        <f t="shared" si="69"/>
        <v>3698.17</v>
      </c>
      <c r="K1516" s="52">
        <f t="shared" si="70"/>
        <v>3698.17</v>
      </c>
      <c r="L1516" s="50" t="s">
        <v>63</v>
      </c>
      <c r="M1516" s="48" t="str">
        <f t="shared" si="71"/>
        <v>TMIPADVTotal Recurring Expenses (including 6.1 and 6.2)</v>
      </c>
    </row>
    <row r="1517" spans="1:13">
      <c r="A1517" s="45" t="s">
        <v>274</v>
      </c>
      <c r="B1517" s="46" t="s">
        <v>394</v>
      </c>
      <c r="C1517" s="46" t="s">
        <v>395</v>
      </c>
      <c r="D1517" s="47">
        <v>161412.96</v>
      </c>
      <c r="E1517" s="47">
        <v>0</v>
      </c>
      <c r="F1517" s="47">
        <v>2090611.07</v>
      </c>
      <c r="G1517" s="47">
        <v>2252024.0299999998</v>
      </c>
      <c r="H1517" s="47">
        <v>0</v>
      </c>
      <c r="I1517" s="47">
        <v>0</v>
      </c>
      <c r="J1517" s="55">
        <f t="shared" si="69"/>
        <v>-161412.95999999973</v>
      </c>
      <c r="K1517" s="52">
        <f t="shared" si="70"/>
        <v>0</v>
      </c>
      <c r="L1517" s="50" t="s">
        <v>63</v>
      </c>
      <c r="M1517" s="48" t="str">
        <f t="shared" si="71"/>
        <v>TMIPADVTotal Recurring Expenses (including 6.1 and 6.2)</v>
      </c>
    </row>
    <row r="1518" spans="1:13">
      <c r="A1518" s="45" t="s">
        <v>274</v>
      </c>
      <c r="B1518" s="46" t="s">
        <v>396</v>
      </c>
      <c r="C1518" s="46" t="s">
        <v>397</v>
      </c>
      <c r="D1518" s="47">
        <v>3787.34</v>
      </c>
      <c r="E1518" s="47">
        <v>0</v>
      </c>
      <c r="F1518" s="47">
        <v>667708.99</v>
      </c>
      <c r="G1518" s="47">
        <v>671496.33</v>
      </c>
      <c r="H1518" s="47">
        <v>0</v>
      </c>
      <c r="I1518" s="47">
        <v>0</v>
      </c>
      <c r="J1518" s="55">
        <f t="shared" si="69"/>
        <v>-3787.3399999999674</v>
      </c>
      <c r="K1518" s="52">
        <f t="shared" si="70"/>
        <v>0</v>
      </c>
      <c r="L1518" s="50" t="s">
        <v>63</v>
      </c>
      <c r="M1518" s="48" t="str">
        <f t="shared" si="71"/>
        <v>TMIPADVTotal Recurring Expenses (including 6.1 and 6.2)</v>
      </c>
    </row>
    <row r="1519" spans="1:13">
      <c r="A1519" s="45" t="s">
        <v>274</v>
      </c>
      <c r="B1519" s="46" t="s">
        <v>406</v>
      </c>
      <c r="C1519" s="46" t="s">
        <v>407</v>
      </c>
      <c r="D1519" s="47">
        <v>7002.44</v>
      </c>
      <c r="E1519" s="47">
        <v>0</v>
      </c>
      <c r="F1519" s="47">
        <v>18724</v>
      </c>
      <c r="G1519" s="47">
        <v>7.0000000000000007E-2</v>
      </c>
      <c r="H1519" s="47">
        <v>25726.37</v>
      </c>
      <c r="I1519" s="47">
        <v>0</v>
      </c>
      <c r="J1519" s="55">
        <f t="shared" si="69"/>
        <v>18723.93</v>
      </c>
      <c r="K1519" s="52">
        <f t="shared" si="70"/>
        <v>25726.37</v>
      </c>
      <c r="L1519" s="50" t="s">
        <v>63</v>
      </c>
      <c r="M1519" s="48" t="str">
        <f t="shared" si="71"/>
        <v>TMIPADVTotal Recurring Expenses (including 6.1 and 6.2)</v>
      </c>
    </row>
    <row r="1520" spans="1:13">
      <c r="A1520" s="45" t="s">
        <v>274</v>
      </c>
      <c r="B1520" s="46" t="s">
        <v>694</v>
      </c>
      <c r="C1520" s="46" t="s">
        <v>695</v>
      </c>
      <c r="D1520" s="47">
        <v>0</v>
      </c>
      <c r="E1520" s="47">
        <v>0</v>
      </c>
      <c r="F1520" s="47">
        <v>17857.669999999998</v>
      </c>
      <c r="G1520" s="47">
        <v>0</v>
      </c>
      <c r="H1520" s="47">
        <v>17857.669999999998</v>
      </c>
      <c r="I1520" s="47">
        <v>0</v>
      </c>
      <c r="J1520" s="55">
        <f t="shared" si="69"/>
        <v>17857.669999999998</v>
      </c>
      <c r="K1520" s="52">
        <f t="shared" si="70"/>
        <v>17857.669999999998</v>
      </c>
      <c r="L1520" s="50" t="s">
        <v>63</v>
      </c>
      <c r="M1520" s="48" t="str">
        <f t="shared" si="71"/>
        <v>TMIPADVTotal Recurring Expenses (including 6.1 and 6.2)</v>
      </c>
    </row>
    <row r="1521" spans="1:13">
      <c r="A1521" s="45" t="s">
        <v>274</v>
      </c>
      <c r="B1521" s="46" t="s">
        <v>410</v>
      </c>
      <c r="C1521" s="46" t="s">
        <v>411</v>
      </c>
      <c r="D1521" s="47">
        <v>0</v>
      </c>
      <c r="E1521" s="47">
        <v>0</v>
      </c>
      <c r="F1521" s="47">
        <v>20138.189999999999</v>
      </c>
      <c r="G1521" s="47">
        <v>0</v>
      </c>
      <c r="H1521" s="47">
        <v>20138.189999999999</v>
      </c>
      <c r="I1521" s="47">
        <v>0</v>
      </c>
      <c r="J1521" s="55">
        <f t="shared" si="69"/>
        <v>20138.189999999999</v>
      </c>
      <c r="K1521" s="52">
        <f t="shared" si="70"/>
        <v>20138.189999999999</v>
      </c>
      <c r="L1521" s="50" t="s">
        <v>63</v>
      </c>
      <c r="M1521" s="48" t="str">
        <f t="shared" si="71"/>
        <v>TMIPADVTotal Recurring Expenses (including 6.1 and 6.2)</v>
      </c>
    </row>
    <row r="1522" spans="1:13">
      <c r="A1522" s="45" t="s">
        <v>274</v>
      </c>
      <c r="B1522" s="46" t="s">
        <v>696</v>
      </c>
      <c r="C1522" s="46" t="s">
        <v>697</v>
      </c>
      <c r="D1522" s="47">
        <v>0</v>
      </c>
      <c r="E1522" s="47">
        <v>0</v>
      </c>
      <c r="F1522" s="47">
        <v>8962.4500000000007</v>
      </c>
      <c r="G1522" s="47">
        <v>0</v>
      </c>
      <c r="H1522" s="47">
        <v>8962.4500000000007</v>
      </c>
      <c r="I1522" s="47">
        <v>0</v>
      </c>
      <c r="J1522" s="55">
        <f t="shared" si="69"/>
        <v>8962.4500000000007</v>
      </c>
      <c r="K1522" s="52">
        <f t="shared" si="70"/>
        <v>8962.4500000000007</v>
      </c>
      <c r="L1522" s="50" t="s">
        <v>63</v>
      </c>
      <c r="M1522" s="48" t="str">
        <f t="shared" si="71"/>
        <v>TMIPADVTotal Recurring Expenses (including 6.1 and 6.2)</v>
      </c>
    </row>
    <row r="1523" spans="1:13">
      <c r="A1523" s="45" t="s">
        <v>270</v>
      </c>
      <c r="B1523" s="46" t="s">
        <v>282</v>
      </c>
      <c r="C1523" s="46" t="s">
        <v>283</v>
      </c>
      <c r="D1523" s="47">
        <v>11395874.119999999</v>
      </c>
      <c r="E1523" s="47">
        <v>0</v>
      </c>
      <c r="F1523" s="47">
        <v>3074357.81</v>
      </c>
      <c r="G1523" s="47">
        <v>1264582.57</v>
      </c>
      <c r="H1523" s="47">
        <v>13205649.359999999</v>
      </c>
      <c r="I1523" s="47">
        <v>0</v>
      </c>
      <c r="J1523" s="55">
        <f t="shared" si="69"/>
        <v>1809775.24</v>
      </c>
      <c r="K1523" s="52">
        <f t="shared" si="70"/>
        <v>13205649.359999999</v>
      </c>
      <c r="L1523" s="50" t="s">
        <v>18</v>
      </c>
      <c r="M1523" s="48" t="str">
        <f t="shared" si="71"/>
        <v>TNIFTotal Net Assets at the end of the period</v>
      </c>
    </row>
    <row r="1524" spans="1:13">
      <c r="A1524" s="45" t="s">
        <v>270</v>
      </c>
      <c r="B1524" s="46" t="s">
        <v>284</v>
      </c>
      <c r="C1524" s="46" t="s">
        <v>285</v>
      </c>
      <c r="D1524" s="47">
        <v>1620440.38</v>
      </c>
      <c r="E1524" s="47">
        <v>0</v>
      </c>
      <c r="F1524" s="47">
        <v>305771909.75</v>
      </c>
      <c r="G1524" s="47">
        <v>306330015.74000001</v>
      </c>
      <c r="H1524" s="47">
        <v>1062334.3899999999</v>
      </c>
      <c r="I1524" s="47">
        <v>0</v>
      </c>
      <c r="J1524" s="55">
        <f t="shared" si="69"/>
        <v>-558105.99000000954</v>
      </c>
      <c r="K1524" s="52">
        <f t="shared" si="70"/>
        <v>1062334.3899999999</v>
      </c>
      <c r="L1524" s="50" t="s">
        <v>18</v>
      </c>
      <c r="M1524" s="48" t="str">
        <f t="shared" si="71"/>
        <v>TNIFTotal Net Assets at the end of the period</v>
      </c>
    </row>
    <row r="1525" spans="1:13">
      <c r="A1525" s="45" t="s">
        <v>270</v>
      </c>
      <c r="B1525" s="46" t="s">
        <v>288</v>
      </c>
      <c r="C1525" s="46" t="s">
        <v>289</v>
      </c>
      <c r="D1525" s="47">
        <v>0</v>
      </c>
      <c r="E1525" s="47">
        <v>0</v>
      </c>
      <c r="F1525" s="47">
        <v>1168281.24</v>
      </c>
      <c r="G1525" s="47">
        <v>1168281.24</v>
      </c>
      <c r="H1525" s="47">
        <v>0</v>
      </c>
      <c r="I1525" s="47">
        <v>0</v>
      </c>
      <c r="J1525" s="55">
        <f t="shared" si="69"/>
        <v>0</v>
      </c>
      <c r="K1525" s="52">
        <f t="shared" si="70"/>
        <v>0</v>
      </c>
      <c r="L1525" s="50" t="s">
        <v>18</v>
      </c>
      <c r="M1525" s="48" t="str">
        <f t="shared" si="71"/>
        <v>TNIFTotal Net Assets at the end of the period</v>
      </c>
    </row>
    <row r="1526" spans="1:13">
      <c r="A1526" s="45" t="s">
        <v>270</v>
      </c>
      <c r="B1526" s="46" t="s">
        <v>292</v>
      </c>
      <c r="C1526" s="46" t="s">
        <v>293</v>
      </c>
      <c r="D1526" s="47">
        <v>132162.21</v>
      </c>
      <c r="E1526" s="47">
        <v>0</v>
      </c>
      <c r="F1526" s="47">
        <v>7115922.7800000003</v>
      </c>
      <c r="G1526" s="47">
        <v>6960675.0300000003</v>
      </c>
      <c r="H1526" s="47">
        <v>287409.96000000002</v>
      </c>
      <c r="I1526" s="47">
        <v>0</v>
      </c>
      <c r="J1526" s="55">
        <f t="shared" si="69"/>
        <v>155247.75</v>
      </c>
      <c r="K1526" s="52">
        <f t="shared" si="70"/>
        <v>287409.96000000002</v>
      </c>
      <c r="L1526" s="50" t="s">
        <v>18</v>
      </c>
      <c r="M1526" s="48" t="str">
        <f t="shared" si="71"/>
        <v>TNIFTotal Net Assets at the end of the period</v>
      </c>
    </row>
    <row r="1527" spans="1:13">
      <c r="A1527" s="45" t="s">
        <v>270</v>
      </c>
      <c r="B1527" s="46" t="s">
        <v>294</v>
      </c>
      <c r="C1527" s="46" t="s">
        <v>295</v>
      </c>
      <c r="D1527" s="47">
        <v>0</v>
      </c>
      <c r="E1527" s="47">
        <v>472.46</v>
      </c>
      <c r="F1527" s="47">
        <v>67575.11</v>
      </c>
      <c r="G1527" s="47">
        <v>67102.67</v>
      </c>
      <c r="H1527" s="47">
        <v>0</v>
      </c>
      <c r="I1527" s="47">
        <v>0.02</v>
      </c>
      <c r="J1527" s="55">
        <f t="shared" si="69"/>
        <v>472.44000000000233</v>
      </c>
      <c r="K1527" s="52">
        <f t="shared" si="70"/>
        <v>-0.02</v>
      </c>
      <c r="L1527" s="50" t="s">
        <v>18</v>
      </c>
      <c r="M1527" s="48" t="str">
        <f t="shared" si="71"/>
        <v>TNIFTotal Net Assets at the end of the period</v>
      </c>
    </row>
    <row r="1528" spans="1:13">
      <c r="A1528" s="45" t="s">
        <v>270</v>
      </c>
      <c r="B1528" s="46" t="s">
        <v>296</v>
      </c>
      <c r="C1528" s="46" t="s">
        <v>297</v>
      </c>
      <c r="D1528" s="47">
        <v>0</v>
      </c>
      <c r="E1528" s="47">
        <v>0.3</v>
      </c>
      <c r="F1528" s="47">
        <v>56380.03</v>
      </c>
      <c r="G1528" s="47">
        <v>56379.73</v>
      </c>
      <c r="H1528" s="47">
        <v>0</v>
      </c>
      <c r="I1528" s="47">
        <v>0</v>
      </c>
      <c r="J1528" s="55">
        <f t="shared" si="69"/>
        <v>0.29999999999563443</v>
      </c>
      <c r="K1528" s="52">
        <f t="shared" si="70"/>
        <v>0</v>
      </c>
      <c r="L1528" s="50" t="s">
        <v>18</v>
      </c>
      <c r="M1528" s="48" t="str">
        <f t="shared" si="71"/>
        <v>TNIFTotal Net Assets at the end of the period</v>
      </c>
    </row>
    <row r="1529" spans="1:13">
      <c r="A1529" s="45" t="s">
        <v>270</v>
      </c>
      <c r="B1529" s="46" t="s">
        <v>300</v>
      </c>
      <c r="C1529" s="46" t="s">
        <v>301</v>
      </c>
      <c r="D1529" s="47">
        <v>0</v>
      </c>
      <c r="E1529" s="47">
        <v>0</v>
      </c>
      <c r="F1529" s="47">
        <v>4733475.75</v>
      </c>
      <c r="G1529" s="47">
        <v>4733475.75</v>
      </c>
      <c r="H1529" s="47">
        <v>0</v>
      </c>
      <c r="I1529" s="47">
        <v>0</v>
      </c>
      <c r="J1529" s="55">
        <f t="shared" si="69"/>
        <v>0</v>
      </c>
      <c r="K1529" s="52">
        <f t="shared" si="70"/>
        <v>0</v>
      </c>
      <c r="L1529" s="50" t="s">
        <v>18</v>
      </c>
      <c r="M1529" s="48" t="str">
        <f t="shared" si="71"/>
        <v>TNIFTotal Net Assets at the end of the period</v>
      </c>
    </row>
    <row r="1530" spans="1:13">
      <c r="A1530" s="45" t="s">
        <v>270</v>
      </c>
      <c r="B1530" s="46" t="s">
        <v>234</v>
      </c>
      <c r="C1530" s="46" t="s">
        <v>304</v>
      </c>
      <c r="D1530" s="47">
        <v>1116.6099999999999</v>
      </c>
      <c r="E1530" s="47">
        <v>0</v>
      </c>
      <c r="F1530" s="47">
        <v>3837579.85</v>
      </c>
      <c r="G1530" s="47">
        <v>3836288.61</v>
      </c>
      <c r="H1530" s="47">
        <v>2407.85</v>
      </c>
      <c r="I1530" s="47">
        <v>0</v>
      </c>
      <c r="J1530" s="55">
        <f t="shared" si="69"/>
        <v>1291.2400000002235</v>
      </c>
      <c r="K1530" s="52">
        <f t="shared" si="70"/>
        <v>2407.85</v>
      </c>
      <c r="L1530" s="50" t="s">
        <v>18</v>
      </c>
      <c r="M1530" s="48" t="str">
        <f t="shared" si="71"/>
        <v>TNIFTotal Net Assets at the end of the period</v>
      </c>
    </row>
    <row r="1531" spans="1:13">
      <c r="A1531" s="45" t="s">
        <v>270</v>
      </c>
      <c r="B1531" s="46" t="s">
        <v>684</v>
      </c>
      <c r="C1531" s="46" t="s">
        <v>685</v>
      </c>
      <c r="D1531" s="47">
        <v>0</v>
      </c>
      <c r="E1531" s="47">
        <v>0</v>
      </c>
      <c r="F1531" s="47">
        <v>42873.599999999999</v>
      </c>
      <c r="G1531" s="47">
        <v>42873.599999999999</v>
      </c>
      <c r="H1531" s="47">
        <v>0</v>
      </c>
      <c r="I1531" s="47">
        <v>0</v>
      </c>
      <c r="J1531" s="55">
        <f t="shared" si="69"/>
        <v>0</v>
      </c>
      <c r="K1531" s="52">
        <f t="shared" si="70"/>
        <v>0</v>
      </c>
      <c r="L1531" s="50" t="s">
        <v>18</v>
      </c>
      <c r="M1531" s="48" t="str">
        <f t="shared" si="71"/>
        <v>TNIFTotal Net Assets at the end of the period</v>
      </c>
    </row>
    <row r="1532" spans="1:13">
      <c r="A1532" s="45" t="s">
        <v>270</v>
      </c>
      <c r="B1532" s="46" t="s">
        <v>157</v>
      </c>
      <c r="C1532" s="46" t="s">
        <v>305</v>
      </c>
      <c r="D1532" s="47">
        <v>0</v>
      </c>
      <c r="E1532" s="47">
        <v>0</v>
      </c>
      <c r="F1532" s="47">
        <v>1403746.4</v>
      </c>
      <c r="G1532" s="47">
        <v>1403746.4</v>
      </c>
      <c r="H1532" s="47">
        <v>0</v>
      </c>
      <c r="I1532" s="47">
        <v>0</v>
      </c>
      <c r="J1532" s="55">
        <f t="shared" si="69"/>
        <v>0</v>
      </c>
      <c r="K1532" s="52">
        <f t="shared" si="70"/>
        <v>0</v>
      </c>
      <c r="L1532" s="50" t="s">
        <v>18</v>
      </c>
      <c r="M1532" s="48" t="str">
        <f t="shared" si="71"/>
        <v>TNIFTotal Net Assets at the end of the period</v>
      </c>
    </row>
    <row r="1533" spans="1:13">
      <c r="A1533" s="45" t="s">
        <v>270</v>
      </c>
      <c r="B1533" s="46" t="s">
        <v>160</v>
      </c>
      <c r="C1533" s="46" t="s">
        <v>308</v>
      </c>
      <c r="D1533" s="47">
        <v>59994.03</v>
      </c>
      <c r="E1533" s="47">
        <v>0</v>
      </c>
      <c r="F1533" s="47">
        <v>4932203.34</v>
      </c>
      <c r="G1533" s="47">
        <v>4865197.01</v>
      </c>
      <c r="H1533" s="47">
        <v>127000.36</v>
      </c>
      <c r="I1533" s="47">
        <v>0</v>
      </c>
      <c r="J1533" s="55">
        <f t="shared" si="69"/>
        <v>67006.330000000075</v>
      </c>
      <c r="K1533" s="52">
        <f t="shared" si="70"/>
        <v>127000.36</v>
      </c>
      <c r="L1533" s="50" t="s">
        <v>18</v>
      </c>
      <c r="M1533" s="48" t="str">
        <f t="shared" si="71"/>
        <v>TNIFTotal Net Assets at the end of the period</v>
      </c>
    </row>
    <row r="1534" spans="1:13">
      <c r="A1534" s="45" t="s">
        <v>270</v>
      </c>
      <c r="B1534" s="46" t="s">
        <v>309</v>
      </c>
      <c r="C1534" s="46" t="s">
        <v>310</v>
      </c>
      <c r="D1534" s="47">
        <v>15456.1</v>
      </c>
      <c r="E1534" s="47">
        <v>0</v>
      </c>
      <c r="F1534" s="47">
        <v>85439.3</v>
      </c>
      <c r="G1534" s="47">
        <v>98430.7</v>
      </c>
      <c r="H1534" s="47">
        <v>2464.6999999999998</v>
      </c>
      <c r="I1534" s="47">
        <v>0</v>
      </c>
      <c r="J1534" s="55">
        <f t="shared" si="69"/>
        <v>-12991.399999999994</v>
      </c>
      <c r="K1534" s="52">
        <f t="shared" si="70"/>
        <v>2464.6999999999998</v>
      </c>
      <c r="L1534" s="50" t="s">
        <v>18</v>
      </c>
      <c r="M1534" s="48" t="str">
        <f t="shared" si="71"/>
        <v>TNIFTotal Net Assets at the end of the period</v>
      </c>
    </row>
    <row r="1535" spans="1:13">
      <c r="A1535" s="45" t="s">
        <v>270</v>
      </c>
      <c r="B1535" s="46" t="s">
        <v>313</v>
      </c>
      <c r="C1535" s="46" t="s">
        <v>314</v>
      </c>
      <c r="D1535" s="47">
        <v>669.02</v>
      </c>
      <c r="E1535" s="47">
        <v>0</v>
      </c>
      <c r="F1535" s="47">
        <v>721.25</v>
      </c>
      <c r="G1535" s="47">
        <v>319326.96000000002</v>
      </c>
      <c r="H1535" s="47">
        <v>0</v>
      </c>
      <c r="I1535" s="47">
        <v>317936.69</v>
      </c>
      <c r="J1535" s="55">
        <f t="shared" si="69"/>
        <v>-318605.71000000002</v>
      </c>
      <c r="K1535" s="52">
        <f t="shared" si="70"/>
        <v>-317936.69</v>
      </c>
      <c r="L1535" s="50" t="s">
        <v>18</v>
      </c>
      <c r="M1535" s="48" t="str">
        <f t="shared" si="71"/>
        <v>TNIFTotal Net Assets at the end of the period</v>
      </c>
    </row>
    <row r="1536" spans="1:13">
      <c r="A1536" s="45" t="s">
        <v>270</v>
      </c>
      <c r="B1536" s="46" t="s">
        <v>477</v>
      </c>
      <c r="C1536" s="46" t="s">
        <v>478</v>
      </c>
      <c r="D1536" s="47">
        <v>0</v>
      </c>
      <c r="E1536" s="47">
        <v>0</v>
      </c>
      <c r="F1536" s="47">
        <v>229.76</v>
      </c>
      <c r="G1536" s="47">
        <v>114.88</v>
      </c>
      <c r="H1536" s="47">
        <v>114.88</v>
      </c>
      <c r="I1536" s="47">
        <v>0</v>
      </c>
      <c r="J1536" s="55">
        <f t="shared" si="69"/>
        <v>114.88</v>
      </c>
      <c r="K1536" s="52">
        <f t="shared" si="70"/>
        <v>114.88</v>
      </c>
      <c r="L1536" s="50" t="s">
        <v>18</v>
      </c>
      <c r="M1536" s="48" t="str">
        <f t="shared" si="71"/>
        <v>TNIFTotal Net Assets at the end of the period</v>
      </c>
    </row>
    <row r="1537" spans="1:13">
      <c r="A1537" s="45" t="s">
        <v>270</v>
      </c>
      <c r="B1537" s="46" t="s">
        <v>167</v>
      </c>
      <c r="C1537" s="46" t="s">
        <v>424</v>
      </c>
      <c r="D1537" s="47">
        <v>0</v>
      </c>
      <c r="E1537" s="47">
        <v>0</v>
      </c>
      <c r="F1537" s="47">
        <v>3074357.81</v>
      </c>
      <c r="G1537" s="47">
        <v>3074357.81</v>
      </c>
      <c r="H1537" s="47">
        <v>0</v>
      </c>
      <c r="I1537" s="47">
        <v>0</v>
      </c>
      <c r="J1537" s="55">
        <f t="shared" si="69"/>
        <v>0</v>
      </c>
      <c r="K1537" s="52">
        <f t="shared" si="70"/>
        <v>0</v>
      </c>
      <c r="L1537" s="50" t="s">
        <v>18</v>
      </c>
      <c r="M1537" s="48" t="str">
        <f t="shared" si="71"/>
        <v>TNIFTotal Net Assets at the end of the period</v>
      </c>
    </row>
    <row r="1538" spans="1:13">
      <c r="A1538" s="45" t="s">
        <v>270</v>
      </c>
      <c r="B1538" s="46" t="s">
        <v>168</v>
      </c>
      <c r="C1538" s="46" t="s">
        <v>317</v>
      </c>
      <c r="D1538" s="47">
        <v>0.81</v>
      </c>
      <c r="E1538" s="47">
        <v>0</v>
      </c>
      <c r="F1538" s="47">
        <v>1207218.1000000001</v>
      </c>
      <c r="G1538" s="47">
        <v>1341079.6299999999</v>
      </c>
      <c r="H1538" s="47">
        <v>0</v>
      </c>
      <c r="I1538" s="47">
        <v>133860.72</v>
      </c>
      <c r="J1538" s="55">
        <f t="shared" si="69"/>
        <v>-133861.5299999998</v>
      </c>
      <c r="K1538" s="52">
        <f t="shared" si="70"/>
        <v>-133860.72</v>
      </c>
      <c r="L1538" s="50" t="s">
        <v>18</v>
      </c>
      <c r="M1538" s="48" t="str">
        <f t="shared" si="71"/>
        <v>TNIFTotal Net Assets at the end of the period</v>
      </c>
    </row>
    <row r="1539" spans="1:13">
      <c r="A1539" s="45" t="s">
        <v>270</v>
      </c>
      <c r="B1539" s="46" t="s">
        <v>324</v>
      </c>
      <c r="C1539" s="46" t="s">
        <v>325</v>
      </c>
      <c r="D1539" s="47">
        <v>0</v>
      </c>
      <c r="E1539" s="47">
        <v>306.72000000000003</v>
      </c>
      <c r="F1539" s="47">
        <v>441.11</v>
      </c>
      <c r="G1539" s="47">
        <v>134.38999999999999</v>
      </c>
      <c r="H1539" s="47">
        <v>0</v>
      </c>
      <c r="I1539" s="47">
        <v>0</v>
      </c>
      <c r="J1539" s="55">
        <f t="shared" ref="J1539:J1602" si="72">+F1539-G1539</f>
        <v>306.72000000000003</v>
      </c>
      <c r="K1539" s="52">
        <f t="shared" ref="K1539:K1602" si="73">H1539-I1539</f>
        <v>0</v>
      </c>
      <c r="L1539" s="50" t="s">
        <v>18</v>
      </c>
      <c r="M1539" s="48" t="str">
        <f t="shared" ref="M1539:M1602" si="74">A1539&amp;L1539</f>
        <v>TNIFTotal Net Assets at the end of the period</v>
      </c>
    </row>
    <row r="1540" spans="1:13">
      <c r="A1540" s="45" t="s">
        <v>270</v>
      </c>
      <c r="B1540" s="46" t="s">
        <v>332</v>
      </c>
      <c r="C1540" s="46" t="s">
        <v>333</v>
      </c>
      <c r="D1540" s="47">
        <v>0</v>
      </c>
      <c r="E1540" s="47">
        <v>2475</v>
      </c>
      <c r="F1540" s="47">
        <v>10015.67</v>
      </c>
      <c r="G1540" s="47">
        <v>9036.67</v>
      </c>
      <c r="H1540" s="47">
        <v>0</v>
      </c>
      <c r="I1540" s="47">
        <v>1496</v>
      </c>
      <c r="J1540" s="55">
        <f t="shared" si="72"/>
        <v>979</v>
      </c>
      <c r="K1540" s="52">
        <f t="shared" si="73"/>
        <v>-1496</v>
      </c>
      <c r="L1540" s="50" t="s">
        <v>18</v>
      </c>
      <c r="M1540" s="48" t="str">
        <f t="shared" si="74"/>
        <v>TNIFTotal Net Assets at the end of the period</v>
      </c>
    </row>
    <row r="1541" spans="1:13">
      <c r="A1541" s="45" t="s">
        <v>270</v>
      </c>
      <c r="B1541" s="46" t="s">
        <v>169</v>
      </c>
      <c r="C1541" s="46" t="s">
        <v>336</v>
      </c>
      <c r="D1541" s="47">
        <v>0</v>
      </c>
      <c r="E1541" s="47">
        <v>9263.9699999999993</v>
      </c>
      <c r="F1541" s="47">
        <v>56557.17</v>
      </c>
      <c r="G1541" s="47">
        <v>55700.56</v>
      </c>
      <c r="H1541" s="47">
        <v>0</v>
      </c>
      <c r="I1541" s="47">
        <v>8407.36</v>
      </c>
      <c r="J1541" s="55">
        <f t="shared" si="72"/>
        <v>856.61000000000058</v>
      </c>
      <c r="K1541" s="52">
        <f t="shared" si="73"/>
        <v>-8407.36</v>
      </c>
      <c r="L1541" s="50" t="s">
        <v>18</v>
      </c>
      <c r="M1541" s="48" t="str">
        <f t="shared" si="74"/>
        <v>TNIFTotal Net Assets at the end of the period</v>
      </c>
    </row>
    <row r="1542" spans="1:13">
      <c r="A1542" s="45" t="s">
        <v>270</v>
      </c>
      <c r="B1542" s="46" t="s">
        <v>171</v>
      </c>
      <c r="C1542" s="46" t="s">
        <v>338</v>
      </c>
      <c r="D1542" s="47">
        <v>0</v>
      </c>
      <c r="E1542" s="47">
        <v>23200</v>
      </c>
      <c r="F1542" s="47">
        <v>33928</v>
      </c>
      <c r="G1542" s="47">
        <v>11387</v>
      </c>
      <c r="H1542" s="47">
        <v>0</v>
      </c>
      <c r="I1542" s="47">
        <v>659</v>
      </c>
      <c r="J1542" s="55">
        <f t="shared" si="72"/>
        <v>22541</v>
      </c>
      <c r="K1542" s="52">
        <f t="shared" si="73"/>
        <v>-659</v>
      </c>
      <c r="L1542" s="50" t="s">
        <v>18</v>
      </c>
      <c r="M1542" s="48" t="str">
        <f t="shared" si="74"/>
        <v>TNIFTotal Net Assets at the end of the period</v>
      </c>
    </row>
    <row r="1543" spans="1:13">
      <c r="A1543" s="45" t="s">
        <v>270</v>
      </c>
      <c r="B1543" s="46" t="s">
        <v>172</v>
      </c>
      <c r="C1543" s="46" t="s">
        <v>339</v>
      </c>
      <c r="D1543" s="47">
        <v>318665.09000000003</v>
      </c>
      <c r="E1543" s="47">
        <v>0</v>
      </c>
      <c r="F1543" s="47">
        <v>133169.79999999999</v>
      </c>
      <c r="G1543" s="47">
        <v>50754.13</v>
      </c>
      <c r="H1543" s="47">
        <v>401080.76</v>
      </c>
      <c r="I1543" s="47">
        <v>0</v>
      </c>
      <c r="J1543" s="55">
        <f t="shared" si="72"/>
        <v>82415.669999999984</v>
      </c>
      <c r="K1543" s="52">
        <f t="shared" si="73"/>
        <v>401080.76</v>
      </c>
      <c r="L1543" s="50" t="s">
        <v>18</v>
      </c>
      <c r="M1543" s="48" t="str">
        <f t="shared" si="74"/>
        <v>TNIFTotal Net Assets at the end of the period</v>
      </c>
    </row>
    <row r="1544" spans="1:13">
      <c r="A1544" s="45" t="s">
        <v>270</v>
      </c>
      <c r="B1544" s="46" t="s">
        <v>174</v>
      </c>
      <c r="C1544" s="46" t="s">
        <v>341</v>
      </c>
      <c r="D1544" s="47">
        <v>0</v>
      </c>
      <c r="E1544" s="47">
        <v>46.29</v>
      </c>
      <c r="F1544" s="47">
        <v>7018.3</v>
      </c>
      <c r="G1544" s="47">
        <v>6972.01</v>
      </c>
      <c r="H1544" s="47">
        <v>0</v>
      </c>
      <c r="I1544" s="47">
        <v>0</v>
      </c>
      <c r="J1544" s="55">
        <f t="shared" si="72"/>
        <v>46.289999999999964</v>
      </c>
      <c r="K1544" s="52">
        <f t="shared" si="73"/>
        <v>0</v>
      </c>
      <c r="L1544" s="50" t="s">
        <v>18</v>
      </c>
      <c r="M1544" s="48" t="str">
        <f t="shared" si="74"/>
        <v>TNIFTotal Net Assets at the end of the period</v>
      </c>
    </row>
    <row r="1545" spans="1:13">
      <c r="A1545" s="45" t="s">
        <v>270</v>
      </c>
      <c r="B1545" s="46" t="s">
        <v>183</v>
      </c>
      <c r="C1545" s="46" t="s">
        <v>342</v>
      </c>
      <c r="D1545" s="47">
        <v>4999.9799999999996</v>
      </c>
      <c r="E1545" s="47">
        <v>0</v>
      </c>
      <c r="F1545" s="47">
        <v>3774184.54</v>
      </c>
      <c r="G1545" s="47">
        <v>3779184.51</v>
      </c>
      <c r="H1545" s="47">
        <v>0.01</v>
      </c>
      <c r="I1545" s="47">
        <v>0</v>
      </c>
      <c r="J1545" s="55">
        <f t="shared" si="72"/>
        <v>-4999.9699999997392</v>
      </c>
      <c r="K1545" s="52">
        <f t="shared" si="73"/>
        <v>0.01</v>
      </c>
      <c r="L1545" s="50" t="s">
        <v>18</v>
      </c>
      <c r="M1545" s="48" t="str">
        <f t="shared" si="74"/>
        <v>TNIFTotal Net Assets at the end of the period</v>
      </c>
    </row>
    <row r="1546" spans="1:13">
      <c r="A1546" s="45" t="s">
        <v>270</v>
      </c>
      <c r="B1546" s="46" t="s">
        <v>184</v>
      </c>
      <c r="C1546" s="46" t="s">
        <v>343</v>
      </c>
      <c r="D1546" s="47">
        <v>0.52</v>
      </c>
      <c r="E1546" s="47">
        <v>0</v>
      </c>
      <c r="F1546" s="47">
        <v>3212549.01</v>
      </c>
      <c r="G1546" s="47">
        <v>3212549.54</v>
      </c>
      <c r="H1546" s="47">
        <v>0</v>
      </c>
      <c r="I1546" s="47">
        <v>0.01</v>
      </c>
      <c r="J1546" s="55">
        <f t="shared" si="72"/>
        <v>-0.53000000026077032</v>
      </c>
      <c r="K1546" s="52">
        <f t="shared" si="73"/>
        <v>-0.01</v>
      </c>
      <c r="L1546" s="50" t="s">
        <v>18</v>
      </c>
      <c r="M1546" s="48" t="str">
        <f t="shared" si="74"/>
        <v>TNIFTotal Net Assets at the end of the period</v>
      </c>
    </row>
    <row r="1547" spans="1:13">
      <c r="A1547" s="45" t="s">
        <v>270</v>
      </c>
      <c r="B1547" s="46" t="s">
        <v>344</v>
      </c>
      <c r="C1547" s="46" t="s">
        <v>345</v>
      </c>
      <c r="D1547" s="47">
        <v>0</v>
      </c>
      <c r="E1547" s="47">
        <v>2578444.17</v>
      </c>
      <c r="F1547" s="47">
        <v>448907.66</v>
      </c>
      <c r="G1547" s="47">
        <v>575776.87</v>
      </c>
      <c r="H1547" s="47">
        <v>0</v>
      </c>
      <c r="I1547" s="47">
        <v>2705313.38</v>
      </c>
      <c r="J1547" s="55">
        <f t="shared" si="72"/>
        <v>-126869.21000000002</v>
      </c>
      <c r="K1547" s="52">
        <f t="shared" si="73"/>
        <v>-2705313.38</v>
      </c>
      <c r="L1547" s="50" t="s">
        <v>15</v>
      </c>
      <c r="M1547" s="48" t="str">
        <f t="shared" si="74"/>
        <v>TNIFUnit Capital at the end of the period</v>
      </c>
    </row>
    <row r="1548" spans="1:13">
      <c r="A1548" s="45" t="s">
        <v>270</v>
      </c>
      <c r="B1548" s="46" t="s">
        <v>346</v>
      </c>
      <c r="C1548" s="46" t="s">
        <v>347</v>
      </c>
      <c r="D1548" s="47">
        <v>0</v>
      </c>
      <c r="E1548" s="47">
        <v>9165595.2699999996</v>
      </c>
      <c r="F1548" s="47">
        <v>7523549.1200000001</v>
      </c>
      <c r="G1548" s="47">
        <v>8846467.5099999998</v>
      </c>
      <c r="H1548" s="47">
        <v>0</v>
      </c>
      <c r="I1548" s="47">
        <v>10488513.66</v>
      </c>
      <c r="J1548" s="55">
        <f t="shared" si="72"/>
        <v>-1322918.3899999997</v>
      </c>
      <c r="K1548" s="52">
        <f t="shared" si="73"/>
        <v>-10488513.66</v>
      </c>
      <c r="L1548" s="50" t="s">
        <v>15</v>
      </c>
      <c r="M1548" s="48" t="str">
        <f t="shared" si="74"/>
        <v>TNIFUnit Capital at the end of the period</v>
      </c>
    </row>
    <row r="1549" spans="1:13">
      <c r="A1549" s="45" t="s">
        <v>270</v>
      </c>
      <c r="B1549" s="46" t="s">
        <v>348</v>
      </c>
      <c r="C1549" s="46" t="s">
        <v>349</v>
      </c>
      <c r="D1549" s="47">
        <v>1130669.44</v>
      </c>
      <c r="E1549" s="47">
        <v>0</v>
      </c>
      <c r="F1549" s="47">
        <v>42134.1</v>
      </c>
      <c r="G1549" s="47">
        <v>37890.839999999997</v>
      </c>
      <c r="H1549" s="47">
        <v>1134912.7</v>
      </c>
      <c r="I1549" s="47">
        <v>0</v>
      </c>
      <c r="J1549" s="55">
        <f t="shared" si="72"/>
        <v>4243.260000000002</v>
      </c>
      <c r="K1549" s="52">
        <f t="shared" si="73"/>
        <v>1134912.7</v>
      </c>
      <c r="L1549" s="50" t="s">
        <v>141</v>
      </c>
      <c r="M1549" s="48" t="str">
        <f t="shared" si="74"/>
        <v>TNIFDummy</v>
      </c>
    </row>
    <row r="1550" spans="1:13">
      <c r="A1550" s="45" t="s">
        <v>270</v>
      </c>
      <c r="B1550" s="46" t="s">
        <v>350</v>
      </c>
      <c r="C1550" s="46" t="s">
        <v>351</v>
      </c>
      <c r="D1550" s="47">
        <v>855590.28</v>
      </c>
      <c r="E1550" s="47">
        <v>0</v>
      </c>
      <c r="F1550" s="47">
        <v>625045.81000000006</v>
      </c>
      <c r="G1550" s="47">
        <v>774589.84</v>
      </c>
      <c r="H1550" s="47">
        <v>706046.25</v>
      </c>
      <c r="I1550" s="47">
        <v>0</v>
      </c>
      <c r="J1550" s="55">
        <f t="shared" si="72"/>
        <v>-149544.02999999991</v>
      </c>
      <c r="K1550" s="52">
        <f t="shared" si="73"/>
        <v>706046.25</v>
      </c>
      <c r="L1550" s="50" t="s">
        <v>141</v>
      </c>
      <c r="M1550" s="48" t="str">
        <f t="shared" si="74"/>
        <v>TNIFDummy</v>
      </c>
    </row>
    <row r="1551" spans="1:13">
      <c r="A1551" s="45" t="s">
        <v>270</v>
      </c>
      <c r="B1551" s="46" t="s">
        <v>357</v>
      </c>
      <c r="C1551" s="46" t="s">
        <v>358</v>
      </c>
      <c r="D1551" s="47">
        <v>0</v>
      </c>
      <c r="E1551" s="47">
        <v>1620440.38</v>
      </c>
      <c r="F1551" s="47">
        <v>306330015.74000001</v>
      </c>
      <c r="G1551" s="47">
        <v>305771909.75</v>
      </c>
      <c r="H1551" s="47">
        <v>0</v>
      </c>
      <c r="I1551" s="47">
        <v>1062334.3899999999</v>
      </c>
      <c r="J1551" s="55">
        <f t="shared" si="72"/>
        <v>558105.99000000954</v>
      </c>
      <c r="K1551" s="52">
        <f t="shared" si="73"/>
        <v>-1062334.3899999999</v>
      </c>
      <c r="L1551" s="50" t="s">
        <v>141</v>
      </c>
      <c r="M1551" s="48" t="str">
        <f t="shared" si="74"/>
        <v>TNIFDummy</v>
      </c>
    </row>
    <row r="1552" spans="1:13">
      <c r="A1552" s="45" t="s">
        <v>270</v>
      </c>
      <c r="B1552" s="46" t="s">
        <v>359</v>
      </c>
      <c r="C1552" s="46" t="s">
        <v>360</v>
      </c>
      <c r="D1552" s="47">
        <v>0</v>
      </c>
      <c r="E1552" s="47">
        <v>226609.35</v>
      </c>
      <c r="F1552" s="47">
        <v>45597.25</v>
      </c>
      <c r="G1552" s="47">
        <v>82938.5</v>
      </c>
      <c r="H1552" s="47">
        <v>0</v>
      </c>
      <c r="I1552" s="47">
        <v>263950.59999999998</v>
      </c>
      <c r="J1552" s="55">
        <f t="shared" si="72"/>
        <v>-37341.25</v>
      </c>
      <c r="K1552" s="52">
        <f t="shared" si="73"/>
        <v>-263950.59999999998</v>
      </c>
      <c r="L1552" s="50" t="s">
        <v>55</v>
      </c>
      <c r="M1552" s="48" t="str">
        <f t="shared" si="74"/>
        <v>TNIFDividend</v>
      </c>
    </row>
    <row r="1553" spans="1:13">
      <c r="A1553" s="45" t="s">
        <v>270</v>
      </c>
      <c r="B1553" s="46" t="s">
        <v>365</v>
      </c>
      <c r="C1553" s="46" t="s">
        <v>366</v>
      </c>
      <c r="D1553" s="47">
        <v>0</v>
      </c>
      <c r="E1553" s="47">
        <v>3481345.93</v>
      </c>
      <c r="F1553" s="47">
        <v>0</v>
      </c>
      <c r="G1553" s="47">
        <v>162251.56</v>
      </c>
      <c r="H1553" s="47">
        <v>0</v>
      </c>
      <c r="I1553" s="47">
        <v>3643597.49</v>
      </c>
      <c r="J1553" s="55">
        <f t="shared" si="72"/>
        <v>-162251.56</v>
      </c>
      <c r="K1553" s="52">
        <f t="shared" si="73"/>
        <v>-3643597.49</v>
      </c>
      <c r="L1553" s="50" t="s">
        <v>57</v>
      </c>
      <c r="M1553" s="48" t="str">
        <f t="shared" si="74"/>
        <v>TNIFProfit/(Loss) on sale /redemption of investments (other than inter scheme transfer/sale)</v>
      </c>
    </row>
    <row r="1554" spans="1:13">
      <c r="A1554" s="45" t="s">
        <v>270</v>
      </c>
      <c r="B1554" s="46" t="s">
        <v>372</v>
      </c>
      <c r="C1554" s="46" t="s">
        <v>373</v>
      </c>
      <c r="D1554" s="47">
        <v>1379436.65</v>
      </c>
      <c r="E1554" s="47">
        <v>0</v>
      </c>
      <c r="F1554" s="47">
        <v>23087.73</v>
      </c>
      <c r="G1554" s="47">
        <v>0</v>
      </c>
      <c r="H1554" s="47">
        <v>1402524.38</v>
      </c>
      <c r="I1554" s="47">
        <v>0</v>
      </c>
      <c r="J1554" s="55">
        <f t="shared" si="72"/>
        <v>23087.73</v>
      </c>
      <c r="K1554" s="52">
        <f t="shared" si="73"/>
        <v>1402524.38</v>
      </c>
      <c r="L1554" s="50" t="s">
        <v>57</v>
      </c>
      <c r="M1554" s="48" t="str">
        <f t="shared" si="74"/>
        <v>TNIFProfit/(Loss) on sale /redemption of investments (other than inter scheme transfer/sale)</v>
      </c>
    </row>
    <row r="1555" spans="1:13">
      <c r="A1555" s="45" t="s">
        <v>270</v>
      </c>
      <c r="B1555" s="46" t="s">
        <v>198</v>
      </c>
      <c r="C1555" s="46" t="s">
        <v>378</v>
      </c>
      <c r="D1555" s="47">
        <v>96562.3</v>
      </c>
      <c r="E1555" s="47">
        <v>0</v>
      </c>
      <c r="F1555" s="47">
        <v>50499.56</v>
      </c>
      <c r="G1555" s="47">
        <v>0</v>
      </c>
      <c r="H1555" s="47">
        <v>147061.85999999999</v>
      </c>
      <c r="I1555" s="47">
        <v>0</v>
      </c>
      <c r="J1555" s="55">
        <f t="shared" si="72"/>
        <v>50499.56</v>
      </c>
      <c r="K1555" s="52">
        <f t="shared" si="73"/>
        <v>147061.85999999999</v>
      </c>
      <c r="L1555" s="50" t="s">
        <v>61</v>
      </c>
      <c r="M1555" s="48" t="str">
        <f t="shared" si="74"/>
        <v>TNIFManagement Fees</v>
      </c>
    </row>
    <row r="1556" spans="1:13">
      <c r="A1556" s="45" t="s">
        <v>270</v>
      </c>
      <c r="B1556" s="46" t="s">
        <v>203</v>
      </c>
      <c r="C1556" s="46" t="s">
        <v>379</v>
      </c>
      <c r="D1556" s="47">
        <v>0</v>
      </c>
      <c r="E1556" s="47">
        <v>318665.11</v>
      </c>
      <c r="F1556" s="47">
        <v>50815.22</v>
      </c>
      <c r="G1556" s="47">
        <v>133230.79999999999</v>
      </c>
      <c r="H1556" s="47">
        <v>0</v>
      </c>
      <c r="I1556" s="47">
        <v>401080.69</v>
      </c>
      <c r="J1556" s="55">
        <f t="shared" si="72"/>
        <v>-82415.579999999987</v>
      </c>
      <c r="K1556" s="52">
        <f t="shared" si="73"/>
        <v>-401080.69</v>
      </c>
      <c r="L1556" s="50" t="s">
        <v>63</v>
      </c>
      <c r="M1556" s="48" t="str">
        <f t="shared" si="74"/>
        <v>TNIFTotal Recurring Expenses (including 6.1 and 6.2)</v>
      </c>
    </row>
    <row r="1557" spans="1:13">
      <c r="A1557" s="45" t="s">
        <v>270</v>
      </c>
      <c r="B1557" s="46" t="s">
        <v>380</v>
      </c>
      <c r="C1557" s="46" t="s">
        <v>381</v>
      </c>
      <c r="D1557" s="47">
        <v>9946</v>
      </c>
      <c r="E1557" s="47">
        <v>0</v>
      </c>
      <c r="F1557" s="47">
        <v>5201</v>
      </c>
      <c r="G1557" s="47">
        <v>0</v>
      </c>
      <c r="H1557" s="47">
        <v>15147</v>
      </c>
      <c r="I1557" s="47">
        <v>0</v>
      </c>
      <c r="J1557" s="55">
        <f t="shared" si="72"/>
        <v>5201</v>
      </c>
      <c r="K1557" s="52">
        <f t="shared" si="73"/>
        <v>15147</v>
      </c>
      <c r="L1557" s="50" t="s">
        <v>63</v>
      </c>
      <c r="M1557" s="48" t="str">
        <f t="shared" si="74"/>
        <v>TNIFTotal Recurring Expenses (including 6.1 and 6.2)</v>
      </c>
    </row>
    <row r="1558" spans="1:13">
      <c r="A1558" s="45" t="s">
        <v>270</v>
      </c>
      <c r="B1558" s="46" t="s">
        <v>427</v>
      </c>
      <c r="C1558" s="46" t="s">
        <v>428</v>
      </c>
      <c r="D1558" s="47">
        <v>18647.45</v>
      </c>
      <c r="E1558" s="47">
        <v>0</v>
      </c>
      <c r="F1558" s="47">
        <v>60068.98</v>
      </c>
      <c r="G1558" s="47">
        <v>0</v>
      </c>
      <c r="H1558" s="47">
        <v>78716.429999999993</v>
      </c>
      <c r="I1558" s="47">
        <v>0</v>
      </c>
      <c r="J1558" s="55">
        <f t="shared" si="72"/>
        <v>60068.98</v>
      </c>
      <c r="K1558" s="52">
        <f t="shared" si="73"/>
        <v>78716.429999999993</v>
      </c>
      <c r="L1558" s="50" t="s">
        <v>63</v>
      </c>
      <c r="M1558" s="48" t="str">
        <f t="shared" si="74"/>
        <v>TNIFTotal Recurring Expenses (including 6.1 and 6.2)</v>
      </c>
    </row>
    <row r="1559" spans="1:13">
      <c r="A1559" s="45" t="s">
        <v>270</v>
      </c>
      <c r="B1559" s="46" t="s">
        <v>382</v>
      </c>
      <c r="C1559" s="46" t="s">
        <v>383</v>
      </c>
      <c r="D1559" s="47">
        <v>17258.810000000001</v>
      </c>
      <c r="E1559" s="47">
        <v>0</v>
      </c>
      <c r="F1559" s="47">
        <v>30891.759999999998</v>
      </c>
      <c r="G1559" s="47">
        <v>0</v>
      </c>
      <c r="H1559" s="47">
        <v>48150.57</v>
      </c>
      <c r="I1559" s="47">
        <v>0</v>
      </c>
      <c r="J1559" s="55">
        <f t="shared" si="72"/>
        <v>30891.759999999998</v>
      </c>
      <c r="K1559" s="52">
        <f t="shared" si="73"/>
        <v>48150.57</v>
      </c>
      <c r="L1559" s="50" t="s">
        <v>63</v>
      </c>
      <c r="M1559" s="48" t="str">
        <f t="shared" si="74"/>
        <v>TNIFTotal Recurring Expenses (including 6.1 and 6.2)</v>
      </c>
    </row>
    <row r="1560" spans="1:13">
      <c r="A1560" s="45" t="s">
        <v>270</v>
      </c>
      <c r="B1560" s="46" t="s">
        <v>384</v>
      </c>
      <c r="C1560" s="46" t="s">
        <v>385</v>
      </c>
      <c r="D1560" s="47">
        <v>26780.03</v>
      </c>
      <c r="E1560" s="47">
        <v>0</v>
      </c>
      <c r="F1560" s="47">
        <v>12093.48</v>
      </c>
      <c r="G1560" s="47">
        <v>199.99</v>
      </c>
      <c r="H1560" s="47">
        <v>38673.519999999997</v>
      </c>
      <c r="I1560" s="47">
        <v>0</v>
      </c>
      <c r="J1560" s="55">
        <f t="shared" si="72"/>
        <v>11893.49</v>
      </c>
      <c r="K1560" s="52">
        <f t="shared" si="73"/>
        <v>38673.519999999997</v>
      </c>
      <c r="L1560" s="50" t="s">
        <v>63</v>
      </c>
      <c r="M1560" s="48" t="str">
        <f t="shared" si="74"/>
        <v>TNIFTotal Recurring Expenses (including 6.1 and 6.2)</v>
      </c>
    </row>
    <row r="1561" spans="1:13">
      <c r="A1561" s="45" t="s">
        <v>270</v>
      </c>
      <c r="B1561" s="46" t="s">
        <v>386</v>
      </c>
      <c r="C1561" s="46" t="s">
        <v>387</v>
      </c>
      <c r="D1561" s="47">
        <v>8156.09</v>
      </c>
      <c r="E1561" s="47">
        <v>0</v>
      </c>
      <c r="F1561" s="47">
        <v>4195.82</v>
      </c>
      <c r="G1561" s="47">
        <v>0</v>
      </c>
      <c r="H1561" s="47">
        <v>12351.91</v>
      </c>
      <c r="I1561" s="47">
        <v>0</v>
      </c>
      <c r="J1561" s="55">
        <f t="shared" si="72"/>
        <v>4195.82</v>
      </c>
      <c r="K1561" s="52">
        <f t="shared" si="73"/>
        <v>12351.91</v>
      </c>
      <c r="L1561" s="50" t="s">
        <v>63</v>
      </c>
      <c r="M1561" s="48" t="str">
        <f t="shared" si="74"/>
        <v>TNIFTotal Recurring Expenses (including 6.1 and 6.2)</v>
      </c>
    </row>
    <row r="1562" spans="1:13">
      <c r="A1562" s="45" t="s">
        <v>270</v>
      </c>
      <c r="B1562" s="46" t="s">
        <v>388</v>
      </c>
      <c r="C1562" s="46" t="s">
        <v>389</v>
      </c>
      <c r="D1562" s="47">
        <v>741.33</v>
      </c>
      <c r="E1562" s="47">
        <v>0</v>
      </c>
      <c r="F1562" s="47">
        <v>2202.9899999999998</v>
      </c>
      <c r="G1562" s="47">
        <v>0</v>
      </c>
      <c r="H1562" s="47">
        <v>2944.32</v>
      </c>
      <c r="I1562" s="47">
        <v>0</v>
      </c>
      <c r="J1562" s="55">
        <f t="shared" si="72"/>
        <v>2202.9899999999998</v>
      </c>
      <c r="K1562" s="52">
        <f t="shared" si="73"/>
        <v>2944.32</v>
      </c>
      <c r="L1562" s="50" t="s">
        <v>63</v>
      </c>
      <c r="M1562" s="48" t="str">
        <f t="shared" si="74"/>
        <v>TNIFTotal Recurring Expenses (including 6.1 and 6.2)</v>
      </c>
    </row>
    <row r="1563" spans="1:13">
      <c r="A1563" s="45" t="s">
        <v>270</v>
      </c>
      <c r="B1563" s="46" t="s">
        <v>390</v>
      </c>
      <c r="C1563" s="46" t="s">
        <v>391</v>
      </c>
      <c r="D1563" s="47">
        <v>2154.0700000000002</v>
      </c>
      <c r="E1563" s="47">
        <v>0</v>
      </c>
      <c r="F1563" s="47">
        <v>4346.96</v>
      </c>
      <c r="G1563" s="47">
        <v>0</v>
      </c>
      <c r="H1563" s="47">
        <v>6501.03</v>
      </c>
      <c r="I1563" s="47">
        <v>0</v>
      </c>
      <c r="J1563" s="55">
        <f t="shared" si="72"/>
        <v>4346.96</v>
      </c>
      <c r="K1563" s="52">
        <f t="shared" si="73"/>
        <v>6501.03</v>
      </c>
      <c r="L1563" s="50" t="s">
        <v>63</v>
      </c>
      <c r="M1563" s="48" t="str">
        <f t="shared" si="74"/>
        <v>TNIFTotal Recurring Expenses (including 6.1 and 6.2)</v>
      </c>
    </row>
    <row r="1564" spans="1:13">
      <c r="A1564" s="45" t="s">
        <v>270</v>
      </c>
      <c r="B1564" s="46" t="s">
        <v>392</v>
      </c>
      <c r="C1564" s="46" t="s">
        <v>393</v>
      </c>
      <c r="D1564" s="47">
        <v>53.49</v>
      </c>
      <c r="E1564" s="47">
        <v>0</v>
      </c>
      <c r="F1564" s="47">
        <v>648.01</v>
      </c>
      <c r="G1564" s="47">
        <v>0</v>
      </c>
      <c r="H1564" s="47">
        <v>701.5</v>
      </c>
      <c r="I1564" s="47">
        <v>0</v>
      </c>
      <c r="J1564" s="55">
        <f t="shared" si="72"/>
        <v>648.01</v>
      </c>
      <c r="K1564" s="52">
        <f t="shared" si="73"/>
        <v>701.5</v>
      </c>
      <c r="L1564" s="50" t="s">
        <v>63</v>
      </c>
      <c r="M1564" s="48" t="str">
        <f t="shared" si="74"/>
        <v>TNIFTotal Recurring Expenses (including 6.1 and 6.2)</v>
      </c>
    </row>
    <row r="1565" spans="1:13">
      <c r="A1565" s="45" t="s">
        <v>270</v>
      </c>
      <c r="B1565" s="46" t="s">
        <v>394</v>
      </c>
      <c r="C1565" s="46" t="s">
        <v>395</v>
      </c>
      <c r="D1565" s="47">
        <v>330772.01</v>
      </c>
      <c r="E1565" s="47">
        <v>0</v>
      </c>
      <c r="F1565" s="47">
        <v>3229.94</v>
      </c>
      <c r="G1565" s="47">
        <v>0</v>
      </c>
      <c r="H1565" s="47">
        <v>334001.95</v>
      </c>
      <c r="I1565" s="47">
        <v>0</v>
      </c>
      <c r="J1565" s="55">
        <f t="shared" si="72"/>
        <v>3229.94</v>
      </c>
      <c r="K1565" s="52">
        <f t="shared" si="73"/>
        <v>334001.95</v>
      </c>
      <c r="L1565" s="50" t="s">
        <v>63</v>
      </c>
      <c r="M1565" s="48" t="str">
        <f t="shared" si="74"/>
        <v>TNIFTotal Recurring Expenses (including 6.1 and 6.2)</v>
      </c>
    </row>
    <row r="1566" spans="1:13">
      <c r="A1566" s="45" t="s">
        <v>270</v>
      </c>
      <c r="B1566" s="46" t="s">
        <v>396</v>
      </c>
      <c r="C1566" s="46" t="s">
        <v>397</v>
      </c>
      <c r="D1566" s="47">
        <v>374.29</v>
      </c>
      <c r="E1566" s="47">
        <v>0</v>
      </c>
      <c r="F1566" s="47">
        <v>7518.38</v>
      </c>
      <c r="G1566" s="47">
        <v>0</v>
      </c>
      <c r="H1566" s="47">
        <v>7892.67</v>
      </c>
      <c r="I1566" s="47">
        <v>0</v>
      </c>
      <c r="J1566" s="55">
        <f t="shared" si="72"/>
        <v>7518.38</v>
      </c>
      <c r="K1566" s="52">
        <f t="shared" si="73"/>
        <v>7892.67</v>
      </c>
      <c r="L1566" s="50" t="s">
        <v>63</v>
      </c>
      <c r="M1566" s="48" t="str">
        <f t="shared" si="74"/>
        <v>TNIFTotal Recurring Expenses (including 6.1 and 6.2)</v>
      </c>
    </row>
    <row r="1567" spans="1:13">
      <c r="A1567" s="45" t="s">
        <v>270</v>
      </c>
      <c r="B1567" s="46" t="s">
        <v>406</v>
      </c>
      <c r="C1567" s="46" t="s">
        <v>407</v>
      </c>
      <c r="D1567" s="47">
        <v>275.75</v>
      </c>
      <c r="E1567" s="47">
        <v>0</v>
      </c>
      <c r="F1567" s="47">
        <v>2000.52</v>
      </c>
      <c r="G1567" s="47">
        <v>0.79</v>
      </c>
      <c r="H1567" s="47">
        <v>2275.48</v>
      </c>
      <c r="I1567" s="47">
        <v>0</v>
      </c>
      <c r="J1567" s="55">
        <f t="shared" si="72"/>
        <v>1999.73</v>
      </c>
      <c r="K1567" s="52">
        <f t="shared" si="73"/>
        <v>2275.48</v>
      </c>
      <c r="L1567" s="50" t="s">
        <v>63</v>
      </c>
      <c r="M1567" s="48" t="str">
        <f t="shared" si="74"/>
        <v>TNIFTotal Recurring Expenses (including 6.1 and 6.2)</v>
      </c>
    </row>
    <row r="1568" spans="1:13">
      <c r="A1568" s="45" t="s">
        <v>270</v>
      </c>
      <c r="B1568" s="46" t="s">
        <v>694</v>
      </c>
      <c r="C1568" s="46" t="s">
        <v>695</v>
      </c>
      <c r="D1568" s="47">
        <v>0</v>
      </c>
      <c r="E1568" s="47">
        <v>0</v>
      </c>
      <c r="F1568" s="47">
        <v>275.75</v>
      </c>
      <c r="G1568" s="47">
        <v>0</v>
      </c>
      <c r="H1568" s="47">
        <v>275.75</v>
      </c>
      <c r="I1568" s="47">
        <v>0</v>
      </c>
      <c r="J1568" s="55">
        <f t="shared" si="72"/>
        <v>275.75</v>
      </c>
      <c r="K1568" s="52">
        <f t="shared" si="73"/>
        <v>275.75</v>
      </c>
      <c r="L1568" s="50" t="s">
        <v>63</v>
      </c>
      <c r="M1568" s="48" t="str">
        <f t="shared" si="74"/>
        <v>TNIFTotal Recurring Expenses (including 6.1 and 6.2)</v>
      </c>
    </row>
    <row r="1569" spans="1:13">
      <c r="A1569" s="45" t="s">
        <v>270</v>
      </c>
      <c r="B1569" s="46" t="s">
        <v>410</v>
      </c>
      <c r="C1569" s="46" t="s">
        <v>411</v>
      </c>
      <c r="D1569" s="47">
        <v>68.09</v>
      </c>
      <c r="E1569" s="47">
        <v>0</v>
      </c>
      <c r="F1569" s="47">
        <v>143.46</v>
      </c>
      <c r="G1569" s="47">
        <v>0</v>
      </c>
      <c r="H1569" s="47">
        <v>211.55</v>
      </c>
      <c r="I1569" s="47">
        <v>0</v>
      </c>
      <c r="J1569" s="55">
        <f t="shared" si="72"/>
        <v>143.46</v>
      </c>
      <c r="K1569" s="52">
        <f t="shared" si="73"/>
        <v>211.55</v>
      </c>
      <c r="L1569" s="50" t="s">
        <v>63</v>
      </c>
      <c r="M1569" s="48" t="str">
        <f t="shared" si="74"/>
        <v>TNIFTotal Recurring Expenses (including 6.1 and 6.2)</v>
      </c>
    </row>
    <row r="1570" spans="1:13">
      <c r="A1570" s="45" t="s">
        <v>270</v>
      </c>
      <c r="B1570" s="46" t="s">
        <v>696</v>
      </c>
      <c r="C1570" s="46" t="s">
        <v>697</v>
      </c>
      <c r="D1570" s="47">
        <v>0</v>
      </c>
      <c r="E1570" s="47">
        <v>0</v>
      </c>
      <c r="F1570" s="47">
        <v>298.87</v>
      </c>
      <c r="G1570" s="47">
        <v>0</v>
      </c>
      <c r="H1570" s="47">
        <v>298.87</v>
      </c>
      <c r="I1570" s="47">
        <v>0</v>
      </c>
      <c r="J1570" s="55">
        <f t="shared" si="72"/>
        <v>298.87</v>
      </c>
      <c r="K1570" s="52">
        <f t="shared" si="73"/>
        <v>298.87</v>
      </c>
      <c r="L1570" s="50" t="s">
        <v>63</v>
      </c>
      <c r="M1570" s="48" t="str">
        <f t="shared" si="74"/>
        <v>TNIFTotal Recurring Expenses (including 6.1 and 6.2)</v>
      </c>
    </row>
    <row r="1571" spans="1:13">
      <c r="A1571" s="45" t="s">
        <v>250</v>
      </c>
      <c r="B1571" s="46" t="s">
        <v>431</v>
      </c>
      <c r="C1571" s="46" t="s">
        <v>432</v>
      </c>
      <c r="D1571" s="47">
        <v>0</v>
      </c>
      <c r="E1571" s="47">
        <v>0</v>
      </c>
      <c r="F1571" s="47">
        <v>139227403.5</v>
      </c>
      <c r="G1571" s="47">
        <v>139227403.5</v>
      </c>
      <c r="H1571" s="47">
        <v>0</v>
      </c>
      <c r="I1571" s="47">
        <v>0</v>
      </c>
      <c r="J1571" s="55">
        <f t="shared" si="72"/>
        <v>0</v>
      </c>
      <c r="K1571" s="52">
        <f t="shared" si="73"/>
        <v>0</v>
      </c>
      <c r="L1571" s="50" t="s">
        <v>18</v>
      </c>
      <c r="M1571" s="48" t="str">
        <f t="shared" si="74"/>
        <v>TSSTotal Net Assets at the end of the period</v>
      </c>
    </row>
    <row r="1572" spans="1:13">
      <c r="A1572" s="45" t="s">
        <v>250</v>
      </c>
      <c r="B1572" s="46" t="s">
        <v>282</v>
      </c>
      <c r="C1572" s="46" t="s">
        <v>283</v>
      </c>
      <c r="D1572" s="47">
        <v>1506490481.1500001</v>
      </c>
      <c r="E1572" s="47">
        <v>0</v>
      </c>
      <c r="F1572" s="47">
        <v>1318800592.3599999</v>
      </c>
      <c r="G1572" s="47">
        <v>1344406488.05</v>
      </c>
      <c r="H1572" s="47">
        <v>1480884585.46</v>
      </c>
      <c r="I1572" s="47">
        <v>0</v>
      </c>
      <c r="J1572" s="55">
        <f t="shared" si="72"/>
        <v>-25605895.690000057</v>
      </c>
      <c r="K1572" s="52">
        <f t="shared" si="73"/>
        <v>1480884585.46</v>
      </c>
      <c r="L1572" s="50" t="s">
        <v>18</v>
      </c>
      <c r="M1572" s="48" t="str">
        <f t="shared" si="74"/>
        <v>TSSTotal Net Assets at the end of the period</v>
      </c>
    </row>
    <row r="1573" spans="1:13">
      <c r="A1573" s="45" t="s">
        <v>250</v>
      </c>
      <c r="B1573" s="46" t="s">
        <v>643</v>
      </c>
      <c r="C1573" s="46" t="s">
        <v>644</v>
      </c>
      <c r="D1573" s="47">
        <v>19855556.420000002</v>
      </c>
      <c r="E1573" s="47">
        <v>0</v>
      </c>
      <c r="F1573" s="47">
        <v>3028905.29</v>
      </c>
      <c r="G1573" s="47">
        <v>22884461.710000001</v>
      </c>
      <c r="H1573" s="47">
        <v>0</v>
      </c>
      <c r="I1573" s="47">
        <v>0</v>
      </c>
      <c r="J1573" s="55">
        <f t="shared" si="72"/>
        <v>-19855556.420000002</v>
      </c>
      <c r="K1573" s="52">
        <f t="shared" si="73"/>
        <v>0</v>
      </c>
      <c r="L1573" s="50" t="s">
        <v>18</v>
      </c>
      <c r="M1573" s="48" t="str">
        <f t="shared" si="74"/>
        <v>TSSTotal Net Assets at the end of the period</v>
      </c>
    </row>
    <row r="1574" spans="1:13">
      <c r="A1574" s="45" t="s">
        <v>250</v>
      </c>
      <c r="B1574" s="46" t="s">
        <v>435</v>
      </c>
      <c r="C1574" s="46" t="s">
        <v>436</v>
      </c>
      <c r="D1574" s="47">
        <v>0</v>
      </c>
      <c r="E1574" s="47">
        <v>0</v>
      </c>
      <c r="F1574" s="47">
        <v>7759432.9500000002</v>
      </c>
      <c r="G1574" s="47">
        <v>7759432.9500000002</v>
      </c>
      <c r="H1574" s="47">
        <v>0</v>
      </c>
      <c r="I1574" s="47">
        <v>0</v>
      </c>
      <c r="J1574" s="55">
        <f t="shared" si="72"/>
        <v>0</v>
      </c>
      <c r="K1574" s="52">
        <f t="shared" si="73"/>
        <v>0</v>
      </c>
      <c r="L1574" s="50" t="s">
        <v>18</v>
      </c>
      <c r="M1574" s="48" t="str">
        <f t="shared" si="74"/>
        <v>TSSTotal Net Assets at the end of the period</v>
      </c>
    </row>
    <row r="1575" spans="1:13">
      <c r="A1575" s="45" t="s">
        <v>250</v>
      </c>
      <c r="B1575" s="46" t="s">
        <v>284</v>
      </c>
      <c r="C1575" s="46" t="s">
        <v>285</v>
      </c>
      <c r="D1575" s="47">
        <v>283358639.39999998</v>
      </c>
      <c r="E1575" s="47">
        <v>0</v>
      </c>
      <c r="F1575" s="47">
        <v>52812286311.360001</v>
      </c>
      <c r="G1575" s="47">
        <v>52953014419.529999</v>
      </c>
      <c r="H1575" s="47">
        <v>142630531.22999999</v>
      </c>
      <c r="I1575" s="47">
        <v>0</v>
      </c>
      <c r="J1575" s="55">
        <f t="shared" si="72"/>
        <v>-140728108.16999817</v>
      </c>
      <c r="K1575" s="52">
        <f t="shared" si="73"/>
        <v>142630531.22999999</v>
      </c>
      <c r="L1575" s="50" t="s">
        <v>18</v>
      </c>
      <c r="M1575" s="48" t="str">
        <f t="shared" si="74"/>
        <v>TSSTotal Net Assets at the end of the period</v>
      </c>
    </row>
    <row r="1576" spans="1:13">
      <c r="A1576" s="45" t="s">
        <v>250</v>
      </c>
      <c r="B1576" s="46" t="s">
        <v>645</v>
      </c>
      <c r="C1576" s="46" t="s">
        <v>646</v>
      </c>
      <c r="D1576" s="47">
        <v>11651280.82</v>
      </c>
      <c r="E1576" s="47">
        <v>0</v>
      </c>
      <c r="F1576" s="47">
        <v>535035610.43000001</v>
      </c>
      <c r="G1576" s="47">
        <v>546686891.25</v>
      </c>
      <c r="H1576" s="47">
        <v>0</v>
      </c>
      <c r="I1576" s="47">
        <v>0</v>
      </c>
      <c r="J1576" s="55">
        <f t="shared" si="72"/>
        <v>-11651280.819999993</v>
      </c>
      <c r="K1576" s="52">
        <f t="shared" si="73"/>
        <v>0</v>
      </c>
      <c r="L1576" s="50" t="s">
        <v>18</v>
      </c>
      <c r="M1576" s="48" t="str">
        <f t="shared" si="74"/>
        <v>TSSTotal Net Assets at the end of the period</v>
      </c>
    </row>
    <row r="1577" spans="1:13">
      <c r="A1577" s="45" t="s">
        <v>250</v>
      </c>
      <c r="B1577" s="46" t="s">
        <v>471</v>
      </c>
      <c r="C1577" s="46" t="s">
        <v>472</v>
      </c>
      <c r="D1577" s="47">
        <v>0</v>
      </c>
      <c r="E1577" s="47">
        <v>0</v>
      </c>
      <c r="F1577" s="47">
        <v>3682581.21</v>
      </c>
      <c r="G1577" s="47">
        <v>3466575.86</v>
      </c>
      <c r="H1577" s="47">
        <v>216005.35</v>
      </c>
      <c r="I1577" s="47">
        <v>0</v>
      </c>
      <c r="J1577" s="55">
        <f t="shared" si="72"/>
        <v>216005.35000000009</v>
      </c>
      <c r="K1577" s="52">
        <f t="shared" si="73"/>
        <v>216005.35</v>
      </c>
      <c r="L1577" s="50" t="s">
        <v>18</v>
      </c>
      <c r="M1577" s="48" t="str">
        <f t="shared" si="74"/>
        <v>TSSTotal Net Assets at the end of the period</v>
      </c>
    </row>
    <row r="1578" spans="1:13">
      <c r="A1578" s="45" t="s">
        <v>250</v>
      </c>
      <c r="B1578" s="46" t="s">
        <v>437</v>
      </c>
      <c r="C1578" s="46" t="s">
        <v>438</v>
      </c>
      <c r="D1578" s="47">
        <v>0</v>
      </c>
      <c r="E1578" s="47">
        <v>0</v>
      </c>
      <c r="F1578" s="47">
        <v>2020587928.02</v>
      </c>
      <c r="G1578" s="47">
        <v>2020587928.02</v>
      </c>
      <c r="H1578" s="47">
        <v>0</v>
      </c>
      <c r="I1578" s="47">
        <v>0</v>
      </c>
      <c r="J1578" s="55">
        <f t="shared" si="72"/>
        <v>0</v>
      </c>
      <c r="K1578" s="52">
        <f t="shared" si="73"/>
        <v>0</v>
      </c>
      <c r="L1578" s="50" t="s">
        <v>18</v>
      </c>
      <c r="M1578" s="48" t="str">
        <f t="shared" si="74"/>
        <v>TSSTotal Net Assets at the end of the period</v>
      </c>
    </row>
    <row r="1579" spans="1:13">
      <c r="A1579" s="45" t="s">
        <v>250</v>
      </c>
      <c r="B1579" s="46" t="s">
        <v>286</v>
      </c>
      <c r="C1579" s="46" t="s">
        <v>287</v>
      </c>
      <c r="D1579" s="47">
        <v>1</v>
      </c>
      <c r="E1579" s="47">
        <v>0</v>
      </c>
      <c r="F1579" s="47">
        <v>0</v>
      </c>
      <c r="G1579" s="47">
        <v>1</v>
      </c>
      <c r="H1579" s="47">
        <v>0</v>
      </c>
      <c r="I1579" s="47">
        <v>0</v>
      </c>
      <c r="J1579" s="55">
        <f t="shared" si="72"/>
        <v>-1</v>
      </c>
      <c r="K1579" s="52">
        <f t="shared" si="73"/>
        <v>0</v>
      </c>
      <c r="L1579" s="50" t="s">
        <v>18</v>
      </c>
      <c r="M1579" s="48" t="str">
        <f t="shared" si="74"/>
        <v>TSSTotal Net Assets at the end of the period</v>
      </c>
    </row>
    <row r="1580" spans="1:13">
      <c r="A1580" s="45" t="s">
        <v>250</v>
      </c>
      <c r="B1580" s="46" t="s">
        <v>647</v>
      </c>
      <c r="C1580" s="46" t="s">
        <v>648</v>
      </c>
      <c r="D1580" s="47">
        <v>221230.59</v>
      </c>
      <c r="E1580" s="47">
        <v>0</v>
      </c>
      <c r="F1580" s="47">
        <v>0</v>
      </c>
      <c r="G1580" s="47">
        <v>0</v>
      </c>
      <c r="H1580" s="47">
        <v>221230.59</v>
      </c>
      <c r="I1580" s="47">
        <v>0</v>
      </c>
      <c r="J1580" s="55">
        <f t="shared" si="72"/>
        <v>0</v>
      </c>
      <c r="K1580" s="52">
        <f t="shared" si="73"/>
        <v>221230.59</v>
      </c>
      <c r="L1580" s="50" t="s">
        <v>18</v>
      </c>
      <c r="M1580" s="48" t="str">
        <f t="shared" si="74"/>
        <v>TSSTotal Net Assets at the end of the period</v>
      </c>
    </row>
    <row r="1581" spans="1:13">
      <c r="A1581" s="45" t="s">
        <v>250</v>
      </c>
      <c r="B1581" s="46" t="s">
        <v>414</v>
      </c>
      <c r="C1581" s="46" t="s">
        <v>415</v>
      </c>
      <c r="D1581" s="47">
        <v>3431488.61</v>
      </c>
      <c r="E1581" s="47">
        <v>0</v>
      </c>
      <c r="F1581" s="47">
        <v>7670</v>
      </c>
      <c r="G1581" s="47">
        <v>3315974.81</v>
      </c>
      <c r="H1581" s="47">
        <v>123183.8</v>
      </c>
      <c r="I1581" s="47">
        <v>0</v>
      </c>
      <c r="J1581" s="55">
        <f t="shared" si="72"/>
        <v>-3308304.81</v>
      </c>
      <c r="K1581" s="52">
        <f t="shared" si="73"/>
        <v>123183.8</v>
      </c>
      <c r="L1581" s="50" t="s">
        <v>18</v>
      </c>
      <c r="M1581" s="48" t="str">
        <f t="shared" si="74"/>
        <v>TSSTotal Net Assets at the end of the period</v>
      </c>
    </row>
    <row r="1582" spans="1:13">
      <c r="A1582" s="45" t="s">
        <v>250</v>
      </c>
      <c r="B1582" s="46" t="s">
        <v>288</v>
      </c>
      <c r="C1582" s="46" t="s">
        <v>289</v>
      </c>
      <c r="D1582" s="47">
        <v>159263.04999999999</v>
      </c>
      <c r="E1582" s="47">
        <v>0</v>
      </c>
      <c r="F1582" s="47">
        <v>129304884.08</v>
      </c>
      <c r="G1582" s="47">
        <v>127078751.61</v>
      </c>
      <c r="H1582" s="47">
        <v>2385395.52</v>
      </c>
      <c r="I1582" s="47">
        <v>0</v>
      </c>
      <c r="J1582" s="55">
        <f t="shared" si="72"/>
        <v>2226132.4699999988</v>
      </c>
      <c r="K1582" s="52">
        <f t="shared" si="73"/>
        <v>2385395.52</v>
      </c>
      <c r="L1582" s="50" t="s">
        <v>18</v>
      </c>
      <c r="M1582" s="48" t="str">
        <f t="shared" si="74"/>
        <v>TSSTotal Net Assets at the end of the period</v>
      </c>
    </row>
    <row r="1583" spans="1:13">
      <c r="A1583" s="45" t="s">
        <v>250</v>
      </c>
      <c r="B1583" s="46" t="s">
        <v>290</v>
      </c>
      <c r="C1583" s="46" t="s">
        <v>291</v>
      </c>
      <c r="D1583" s="47">
        <v>500</v>
      </c>
      <c r="E1583" s="47">
        <v>0</v>
      </c>
      <c r="F1583" s="47">
        <v>983.86</v>
      </c>
      <c r="G1583" s="47">
        <v>556.02</v>
      </c>
      <c r="H1583" s="47">
        <v>927.84</v>
      </c>
      <c r="I1583" s="47">
        <v>0</v>
      </c>
      <c r="J1583" s="55">
        <f t="shared" si="72"/>
        <v>427.84000000000003</v>
      </c>
      <c r="K1583" s="52">
        <f t="shared" si="73"/>
        <v>927.84</v>
      </c>
      <c r="L1583" s="50" t="s">
        <v>18</v>
      </c>
      <c r="M1583" s="48" t="str">
        <f t="shared" si="74"/>
        <v>TSSTotal Net Assets at the end of the period</v>
      </c>
    </row>
    <row r="1584" spans="1:13">
      <c r="A1584" s="45" t="s">
        <v>250</v>
      </c>
      <c r="B1584" s="46" t="s">
        <v>292</v>
      </c>
      <c r="C1584" s="46" t="s">
        <v>293</v>
      </c>
      <c r="D1584" s="47">
        <v>28074044.120000001</v>
      </c>
      <c r="E1584" s="47">
        <v>0</v>
      </c>
      <c r="F1584" s="47">
        <v>2837855925.8499999</v>
      </c>
      <c r="G1584" s="47">
        <v>2775098469.4200001</v>
      </c>
      <c r="H1584" s="47">
        <v>90831500.549999997</v>
      </c>
      <c r="I1584" s="47">
        <v>0</v>
      </c>
      <c r="J1584" s="55">
        <f t="shared" si="72"/>
        <v>62757456.429999828</v>
      </c>
      <c r="K1584" s="52">
        <f t="shared" si="73"/>
        <v>90831500.549999997</v>
      </c>
      <c r="L1584" s="50" t="s">
        <v>18</v>
      </c>
      <c r="M1584" s="48" t="str">
        <f t="shared" si="74"/>
        <v>TSSTotal Net Assets at the end of the period</v>
      </c>
    </row>
    <row r="1585" spans="1:13">
      <c r="A1585" s="45" t="s">
        <v>250</v>
      </c>
      <c r="B1585" s="46" t="s">
        <v>294</v>
      </c>
      <c r="C1585" s="46" t="s">
        <v>295</v>
      </c>
      <c r="D1585" s="47">
        <v>537511.91</v>
      </c>
      <c r="E1585" s="47">
        <v>0</v>
      </c>
      <c r="F1585" s="47">
        <v>2702606.92</v>
      </c>
      <c r="G1585" s="47">
        <v>2760074.85</v>
      </c>
      <c r="H1585" s="47">
        <v>480043.98</v>
      </c>
      <c r="I1585" s="47">
        <v>0</v>
      </c>
      <c r="J1585" s="55">
        <f t="shared" si="72"/>
        <v>-57467.930000000168</v>
      </c>
      <c r="K1585" s="52">
        <f t="shared" si="73"/>
        <v>480043.98</v>
      </c>
      <c r="L1585" s="50" t="s">
        <v>18</v>
      </c>
      <c r="M1585" s="48" t="str">
        <f t="shared" si="74"/>
        <v>TSSTotal Net Assets at the end of the period</v>
      </c>
    </row>
    <row r="1586" spans="1:13">
      <c r="A1586" s="45" t="s">
        <v>250</v>
      </c>
      <c r="B1586" s="46" t="s">
        <v>296</v>
      </c>
      <c r="C1586" s="46" t="s">
        <v>297</v>
      </c>
      <c r="D1586" s="47">
        <v>1974.99</v>
      </c>
      <c r="E1586" s="47">
        <v>0</v>
      </c>
      <c r="F1586" s="47">
        <v>847382.11</v>
      </c>
      <c r="G1586" s="47">
        <v>847413.46</v>
      </c>
      <c r="H1586" s="47">
        <v>1943.64</v>
      </c>
      <c r="I1586" s="47">
        <v>0</v>
      </c>
      <c r="J1586" s="55">
        <f t="shared" si="72"/>
        <v>-31.349999999976717</v>
      </c>
      <c r="K1586" s="52">
        <f t="shared" si="73"/>
        <v>1943.64</v>
      </c>
      <c r="L1586" s="50" t="s">
        <v>18</v>
      </c>
      <c r="M1586" s="48" t="str">
        <f t="shared" si="74"/>
        <v>TSSTotal Net Assets at the end of the period</v>
      </c>
    </row>
    <row r="1587" spans="1:13">
      <c r="A1587" s="45" t="s">
        <v>250</v>
      </c>
      <c r="B1587" s="46" t="s">
        <v>298</v>
      </c>
      <c r="C1587" s="46" t="s">
        <v>299</v>
      </c>
      <c r="D1587" s="47">
        <v>39887.08</v>
      </c>
      <c r="E1587" s="47">
        <v>0</v>
      </c>
      <c r="F1587" s="47">
        <v>0</v>
      </c>
      <c r="G1587" s="47">
        <v>39887.08</v>
      </c>
      <c r="H1587" s="47">
        <v>0</v>
      </c>
      <c r="I1587" s="47">
        <v>0</v>
      </c>
      <c r="J1587" s="55">
        <f t="shared" si="72"/>
        <v>-39887.08</v>
      </c>
      <c r="K1587" s="52">
        <f t="shared" si="73"/>
        <v>0</v>
      </c>
      <c r="L1587" s="50" t="s">
        <v>18</v>
      </c>
      <c r="M1587" s="48" t="str">
        <f t="shared" si="74"/>
        <v>TSSTotal Net Assets at the end of the period</v>
      </c>
    </row>
    <row r="1588" spans="1:13">
      <c r="A1588" s="45" t="s">
        <v>250</v>
      </c>
      <c r="B1588" s="46" t="s">
        <v>416</v>
      </c>
      <c r="C1588" s="46" t="s">
        <v>417</v>
      </c>
      <c r="D1588" s="47">
        <v>301517.92</v>
      </c>
      <c r="E1588" s="47">
        <v>0</v>
      </c>
      <c r="F1588" s="47">
        <v>0</v>
      </c>
      <c r="G1588" s="47">
        <v>301517.92</v>
      </c>
      <c r="H1588" s="47">
        <v>0</v>
      </c>
      <c r="I1588" s="47">
        <v>0</v>
      </c>
      <c r="J1588" s="55">
        <f t="shared" si="72"/>
        <v>-301517.92</v>
      </c>
      <c r="K1588" s="52">
        <f t="shared" si="73"/>
        <v>0</v>
      </c>
      <c r="L1588" s="50" t="s">
        <v>18</v>
      </c>
      <c r="M1588" s="48" t="str">
        <f t="shared" si="74"/>
        <v>TSSTotal Net Assets at the end of the period</v>
      </c>
    </row>
    <row r="1589" spans="1:13">
      <c r="A1589" s="45" t="s">
        <v>250</v>
      </c>
      <c r="B1589" s="46" t="s">
        <v>514</v>
      </c>
      <c r="C1589" s="46" t="s">
        <v>515</v>
      </c>
      <c r="D1589" s="47">
        <v>1324.46</v>
      </c>
      <c r="E1589" s="47">
        <v>0</v>
      </c>
      <c r="F1589" s="47">
        <v>0</v>
      </c>
      <c r="G1589" s="47">
        <v>0</v>
      </c>
      <c r="H1589" s="47">
        <v>1324.46</v>
      </c>
      <c r="I1589" s="47">
        <v>0</v>
      </c>
      <c r="J1589" s="55">
        <f t="shared" si="72"/>
        <v>0</v>
      </c>
      <c r="K1589" s="52">
        <f t="shared" si="73"/>
        <v>1324.46</v>
      </c>
      <c r="L1589" s="50" t="s">
        <v>18</v>
      </c>
      <c r="M1589" s="48" t="str">
        <f t="shared" si="74"/>
        <v>TSSTotal Net Assets at the end of the period</v>
      </c>
    </row>
    <row r="1590" spans="1:13">
      <c r="A1590" s="45" t="s">
        <v>250</v>
      </c>
      <c r="B1590" s="46" t="s">
        <v>300</v>
      </c>
      <c r="C1590" s="46" t="s">
        <v>301</v>
      </c>
      <c r="D1590" s="47">
        <v>0</v>
      </c>
      <c r="E1590" s="47">
        <v>0</v>
      </c>
      <c r="F1590" s="47">
        <v>64788222.25</v>
      </c>
      <c r="G1590" s="47">
        <v>64787222.25</v>
      </c>
      <c r="H1590" s="47">
        <v>1000</v>
      </c>
      <c r="I1590" s="47">
        <v>0</v>
      </c>
      <c r="J1590" s="55">
        <f t="shared" si="72"/>
        <v>1000</v>
      </c>
      <c r="K1590" s="52">
        <f t="shared" si="73"/>
        <v>1000</v>
      </c>
      <c r="L1590" s="50" t="s">
        <v>18</v>
      </c>
      <c r="M1590" s="48" t="str">
        <f t="shared" si="74"/>
        <v>TSSTotal Net Assets at the end of the period</v>
      </c>
    </row>
    <row r="1591" spans="1:13">
      <c r="A1591" s="45" t="s">
        <v>250</v>
      </c>
      <c r="B1591" s="46" t="s">
        <v>302</v>
      </c>
      <c r="C1591" s="46" t="s">
        <v>303</v>
      </c>
      <c r="D1591" s="47">
        <v>0</v>
      </c>
      <c r="E1591" s="47">
        <v>0</v>
      </c>
      <c r="F1591" s="47">
        <v>1000</v>
      </c>
      <c r="G1591" s="47">
        <v>1000</v>
      </c>
      <c r="H1591" s="47">
        <v>0</v>
      </c>
      <c r="I1591" s="47">
        <v>0</v>
      </c>
      <c r="J1591" s="55">
        <f t="shared" si="72"/>
        <v>0</v>
      </c>
      <c r="K1591" s="52">
        <f t="shared" si="73"/>
        <v>0</v>
      </c>
      <c r="L1591" s="50" t="s">
        <v>18</v>
      </c>
      <c r="M1591" s="48" t="str">
        <f t="shared" si="74"/>
        <v>TSSTotal Net Assets at the end of the period</v>
      </c>
    </row>
    <row r="1592" spans="1:13">
      <c r="A1592" s="45" t="s">
        <v>250</v>
      </c>
      <c r="B1592" s="46" t="s">
        <v>234</v>
      </c>
      <c r="C1592" s="46" t="s">
        <v>304</v>
      </c>
      <c r="D1592" s="47">
        <v>7499239.5899999999</v>
      </c>
      <c r="E1592" s="47">
        <v>0</v>
      </c>
      <c r="F1592" s="47">
        <v>1815029446.6199999</v>
      </c>
      <c r="G1592" s="47">
        <v>1822178295.5799999</v>
      </c>
      <c r="H1592" s="47">
        <v>350390.63</v>
      </c>
      <c r="I1592" s="47">
        <v>0</v>
      </c>
      <c r="J1592" s="55">
        <f t="shared" si="72"/>
        <v>-7148848.9600000381</v>
      </c>
      <c r="K1592" s="52">
        <f t="shared" si="73"/>
        <v>350390.63</v>
      </c>
      <c r="L1592" s="50" t="s">
        <v>18</v>
      </c>
      <c r="M1592" s="48" t="str">
        <f t="shared" si="74"/>
        <v>TSSTotal Net Assets at the end of the period</v>
      </c>
    </row>
    <row r="1593" spans="1:13">
      <c r="A1593" s="45" t="s">
        <v>250</v>
      </c>
      <c r="B1593" s="46" t="s">
        <v>682</v>
      </c>
      <c r="C1593" s="46" t="s">
        <v>683</v>
      </c>
      <c r="D1593" s="47">
        <v>0</v>
      </c>
      <c r="E1593" s="47">
        <v>0</v>
      </c>
      <c r="F1593" s="47">
        <v>0</v>
      </c>
      <c r="G1593" s="47">
        <v>2396495.52</v>
      </c>
      <c r="H1593" s="47">
        <v>0</v>
      </c>
      <c r="I1593" s="47">
        <v>2396495.52</v>
      </c>
      <c r="J1593" s="55">
        <f t="shared" si="72"/>
        <v>-2396495.52</v>
      </c>
      <c r="K1593" s="52">
        <f t="shared" si="73"/>
        <v>-2396495.52</v>
      </c>
      <c r="L1593" s="50" t="s">
        <v>18</v>
      </c>
      <c r="M1593" s="48" t="str">
        <f t="shared" si="74"/>
        <v>TSSTotal Net Assets at the end of the period</v>
      </c>
    </row>
    <row r="1594" spans="1:13">
      <c r="A1594" s="45" t="s">
        <v>250</v>
      </c>
      <c r="B1594" s="46" t="s">
        <v>684</v>
      </c>
      <c r="C1594" s="46" t="s">
        <v>685</v>
      </c>
      <c r="D1594" s="47">
        <v>0</v>
      </c>
      <c r="E1594" s="47">
        <v>0</v>
      </c>
      <c r="F1594" s="47">
        <v>11154916.67</v>
      </c>
      <c r="G1594" s="47">
        <v>11154979.609999999</v>
      </c>
      <c r="H1594" s="47">
        <v>0</v>
      </c>
      <c r="I1594" s="47">
        <v>62.94</v>
      </c>
      <c r="J1594" s="55">
        <f t="shared" si="72"/>
        <v>-62.939999999478459</v>
      </c>
      <c r="K1594" s="52">
        <f t="shared" si="73"/>
        <v>-62.94</v>
      </c>
      <c r="L1594" s="50" t="s">
        <v>18</v>
      </c>
      <c r="M1594" s="48" t="str">
        <f t="shared" si="74"/>
        <v>TSSTotal Net Assets at the end of the period</v>
      </c>
    </row>
    <row r="1595" spans="1:13">
      <c r="A1595" s="45" t="s">
        <v>250</v>
      </c>
      <c r="B1595" s="46" t="s">
        <v>157</v>
      </c>
      <c r="C1595" s="46" t="s">
        <v>305</v>
      </c>
      <c r="D1595" s="47">
        <v>22029574.420000002</v>
      </c>
      <c r="E1595" s="47">
        <v>0</v>
      </c>
      <c r="F1595" s="47">
        <v>1550514273.55</v>
      </c>
      <c r="G1595" s="47">
        <v>1571676703.97</v>
      </c>
      <c r="H1595" s="47">
        <v>867144</v>
      </c>
      <c r="I1595" s="47">
        <v>0</v>
      </c>
      <c r="J1595" s="55">
        <f t="shared" si="72"/>
        <v>-21162430.420000076</v>
      </c>
      <c r="K1595" s="52">
        <f t="shared" si="73"/>
        <v>867144</v>
      </c>
      <c r="L1595" s="50" t="s">
        <v>18</v>
      </c>
      <c r="M1595" s="48" t="str">
        <f t="shared" si="74"/>
        <v>TSSTotal Net Assets at the end of the period</v>
      </c>
    </row>
    <row r="1596" spans="1:13">
      <c r="A1596" s="45" t="s">
        <v>250</v>
      </c>
      <c r="B1596" s="46" t="s">
        <v>649</v>
      </c>
      <c r="C1596" s="46" t="s">
        <v>650</v>
      </c>
      <c r="D1596" s="47">
        <v>74830393</v>
      </c>
      <c r="E1596" s="47">
        <v>0</v>
      </c>
      <c r="F1596" s="47">
        <v>0</v>
      </c>
      <c r="G1596" s="47">
        <v>12500000</v>
      </c>
      <c r="H1596" s="47">
        <v>62330393</v>
      </c>
      <c r="I1596" s="47">
        <v>0</v>
      </c>
      <c r="J1596" s="55">
        <f t="shared" si="72"/>
        <v>-12500000</v>
      </c>
      <c r="K1596" s="52">
        <f t="shared" si="73"/>
        <v>62330393</v>
      </c>
      <c r="L1596" s="50" t="s">
        <v>18</v>
      </c>
      <c r="M1596" s="48" t="str">
        <f t="shared" si="74"/>
        <v>TSSTotal Net Assets at the end of the period</v>
      </c>
    </row>
    <row r="1597" spans="1:13">
      <c r="A1597" s="45" t="s">
        <v>250</v>
      </c>
      <c r="B1597" s="46" t="s">
        <v>160</v>
      </c>
      <c r="C1597" s="46" t="s">
        <v>308</v>
      </c>
      <c r="D1597" s="47">
        <v>5976733.25</v>
      </c>
      <c r="E1597" s="47">
        <v>0</v>
      </c>
      <c r="F1597" s="47">
        <v>56853176.770000003</v>
      </c>
      <c r="G1597" s="47">
        <v>62451219.380000003</v>
      </c>
      <c r="H1597" s="47">
        <v>378690.64</v>
      </c>
      <c r="I1597" s="47">
        <v>0</v>
      </c>
      <c r="J1597" s="55">
        <f t="shared" si="72"/>
        <v>-5598042.6099999994</v>
      </c>
      <c r="K1597" s="52">
        <f t="shared" si="73"/>
        <v>378690.64</v>
      </c>
      <c r="L1597" s="50" t="s">
        <v>18</v>
      </c>
      <c r="M1597" s="48" t="str">
        <f t="shared" si="74"/>
        <v>TSSTotal Net Assets at the end of the period</v>
      </c>
    </row>
    <row r="1598" spans="1:13">
      <c r="A1598" s="45" t="s">
        <v>250</v>
      </c>
      <c r="B1598" s="46" t="s">
        <v>309</v>
      </c>
      <c r="C1598" s="46" t="s">
        <v>310</v>
      </c>
      <c r="D1598" s="47">
        <v>1776459.5</v>
      </c>
      <c r="E1598" s="47">
        <v>0</v>
      </c>
      <c r="F1598" s="47">
        <v>14427861.300000001</v>
      </c>
      <c r="G1598" s="47">
        <v>16204320.800000001</v>
      </c>
      <c r="H1598" s="47">
        <v>0</v>
      </c>
      <c r="I1598" s="47">
        <v>0</v>
      </c>
      <c r="J1598" s="55">
        <f t="shared" si="72"/>
        <v>-1776459.5</v>
      </c>
      <c r="K1598" s="52">
        <f t="shared" si="73"/>
        <v>0</v>
      </c>
      <c r="L1598" s="50" t="s">
        <v>18</v>
      </c>
      <c r="M1598" s="48" t="str">
        <f t="shared" si="74"/>
        <v>TSSTotal Net Assets at the end of the period</v>
      </c>
    </row>
    <row r="1599" spans="1:13">
      <c r="A1599" s="45" t="s">
        <v>250</v>
      </c>
      <c r="B1599" s="46" t="s">
        <v>651</v>
      </c>
      <c r="C1599" s="46" t="s">
        <v>652</v>
      </c>
      <c r="D1599" s="47">
        <v>150000</v>
      </c>
      <c r="E1599" s="47">
        <v>0</v>
      </c>
      <c r="F1599" s="47">
        <v>0</v>
      </c>
      <c r="G1599" s="47">
        <v>150000</v>
      </c>
      <c r="H1599" s="47">
        <v>0</v>
      </c>
      <c r="I1599" s="47">
        <v>0</v>
      </c>
      <c r="J1599" s="55">
        <f t="shared" si="72"/>
        <v>-150000</v>
      </c>
      <c r="K1599" s="52">
        <f t="shared" si="73"/>
        <v>0</v>
      </c>
      <c r="L1599" s="50" t="s">
        <v>18</v>
      </c>
      <c r="M1599" s="48" t="str">
        <f t="shared" si="74"/>
        <v>TSSTotal Net Assets at the end of the period</v>
      </c>
    </row>
    <row r="1600" spans="1:13">
      <c r="A1600" s="45" t="s">
        <v>250</v>
      </c>
      <c r="B1600" s="46" t="s">
        <v>311</v>
      </c>
      <c r="C1600" s="46" t="s">
        <v>312</v>
      </c>
      <c r="D1600" s="47">
        <v>11290938.49</v>
      </c>
      <c r="E1600" s="47">
        <v>0</v>
      </c>
      <c r="F1600" s="47">
        <v>2750.36</v>
      </c>
      <c r="G1600" s="47">
        <v>2310.3000000000002</v>
      </c>
      <c r="H1600" s="47">
        <v>11291378.550000001</v>
      </c>
      <c r="I1600" s="47">
        <v>0</v>
      </c>
      <c r="J1600" s="55">
        <f t="shared" si="72"/>
        <v>440.05999999999995</v>
      </c>
      <c r="K1600" s="52">
        <f t="shared" si="73"/>
        <v>11291378.550000001</v>
      </c>
      <c r="L1600" s="50" t="s">
        <v>18</v>
      </c>
      <c r="M1600" s="48" t="str">
        <f t="shared" si="74"/>
        <v>TSSTotal Net Assets at the end of the period</v>
      </c>
    </row>
    <row r="1601" spans="1:13">
      <c r="A1601" s="45" t="s">
        <v>250</v>
      </c>
      <c r="B1601" s="46" t="s">
        <v>439</v>
      </c>
      <c r="C1601" s="46" t="s">
        <v>440</v>
      </c>
      <c r="D1601" s="47">
        <v>0</v>
      </c>
      <c r="E1601" s="47">
        <v>0</v>
      </c>
      <c r="F1601" s="47">
        <v>489431.2</v>
      </c>
      <c r="G1601" s="47">
        <v>489431.2</v>
      </c>
      <c r="H1601" s="47">
        <v>0</v>
      </c>
      <c r="I1601" s="47">
        <v>0</v>
      </c>
      <c r="J1601" s="55">
        <f t="shared" si="72"/>
        <v>0</v>
      </c>
      <c r="K1601" s="52">
        <f t="shared" si="73"/>
        <v>0</v>
      </c>
      <c r="L1601" s="50" t="s">
        <v>18</v>
      </c>
      <c r="M1601" s="48" t="str">
        <f t="shared" si="74"/>
        <v>TSSTotal Net Assets at the end of the period</v>
      </c>
    </row>
    <row r="1602" spans="1:13">
      <c r="A1602" s="45" t="s">
        <v>250</v>
      </c>
      <c r="B1602" s="46" t="s">
        <v>253</v>
      </c>
      <c r="C1602" s="46" t="s">
        <v>686</v>
      </c>
      <c r="D1602" s="47">
        <v>0</v>
      </c>
      <c r="E1602" s="47">
        <v>0</v>
      </c>
      <c r="F1602" s="47">
        <v>127935445.42</v>
      </c>
      <c r="G1602" s="47">
        <v>127935445.42</v>
      </c>
      <c r="H1602" s="47">
        <v>0</v>
      </c>
      <c r="I1602" s="47">
        <v>0</v>
      </c>
      <c r="J1602" s="55">
        <f t="shared" si="72"/>
        <v>0</v>
      </c>
      <c r="K1602" s="52">
        <f t="shared" si="73"/>
        <v>0</v>
      </c>
      <c r="L1602" s="50" t="s">
        <v>18</v>
      </c>
      <c r="M1602" s="48" t="str">
        <f t="shared" si="74"/>
        <v>TSSTotal Net Assets at the end of the period</v>
      </c>
    </row>
    <row r="1603" spans="1:13">
      <c r="A1603" s="45" t="s">
        <v>250</v>
      </c>
      <c r="B1603" s="46" t="s">
        <v>443</v>
      </c>
      <c r="C1603" s="46" t="s">
        <v>444</v>
      </c>
      <c r="D1603" s="47">
        <v>0</v>
      </c>
      <c r="E1603" s="47">
        <v>0</v>
      </c>
      <c r="F1603" s="47">
        <v>185096.15</v>
      </c>
      <c r="G1603" s="47">
        <v>185096.15</v>
      </c>
      <c r="H1603" s="47">
        <v>0</v>
      </c>
      <c r="I1603" s="47">
        <v>0</v>
      </c>
      <c r="J1603" s="55">
        <f t="shared" ref="J1603:J1666" si="75">+F1603-G1603</f>
        <v>0</v>
      </c>
      <c r="K1603" s="52">
        <f t="shared" ref="K1603:K1666" si="76">H1603-I1603</f>
        <v>0</v>
      </c>
      <c r="L1603" s="50" t="s">
        <v>18</v>
      </c>
      <c r="M1603" s="48" t="str">
        <f t="shared" ref="M1603:M1666" si="77">A1603&amp;L1603</f>
        <v>TSSTotal Net Assets at the end of the period</v>
      </c>
    </row>
    <row r="1604" spans="1:13">
      <c r="A1604" s="45" t="s">
        <v>250</v>
      </c>
      <c r="B1604" s="46" t="s">
        <v>687</v>
      </c>
      <c r="C1604" s="46" t="s">
        <v>688</v>
      </c>
      <c r="D1604" s="47">
        <v>0</v>
      </c>
      <c r="E1604" s="47">
        <v>0</v>
      </c>
      <c r="F1604" s="47">
        <v>9997290</v>
      </c>
      <c r="G1604" s="47">
        <v>9997290</v>
      </c>
      <c r="H1604" s="47">
        <v>0</v>
      </c>
      <c r="I1604" s="47">
        <v>0</v>
      </c>
      <c r="J1604" s="55">
        <f t="shared" si="75"/>
        <v>0</v>
      </c>
      <c r="K1604" s="52">
        <f t="shared" si="76"/>
        <v>0</v>
      </c>
      <c r="L1604" s="50" t="s">
        <v>18</v>
      </c>
      <c r="M1604" s="48" t="str">
        <f t="shared" si="77"/>
        <v>TSSTotal Net Assets at the end of the period</v>
      </c>
    </row>
    <row r="1605" spans="1:13">
      <c r="A1605" s="45" t="s">
        <v>250</v>
      </c>
      <c r="B1605" s="46" t="s">
        <v>313</v>
      </c>
      <c r="C1605" s="46" t="s">
        <v>314</v>
      </c>
      <c r="D1605" s="47">
        <v>24883.61</v>
      </c>
      <c r="E1605" s="47">
        <v>0</v>
      </c>
      <c r="F1605" s="47">
        <v>94164.02</v>
      </c>
      <c r="G1605" s="47">
        <v>37824.85</v>
      </c>
      <c r="H1605" s="47">
        <v>81222.78</v>
      </c>
      <c r="I1605" s="47">
        <v>0</v>
      </c>
      <c r="J1605" s="55">
        <f t="shared" si="75"/>
        <v>56339.170000000006</v>
      </c>
      <c r="K1605" s="52">
        <f t="shared" si="76"/>
        <v>81222.78</v>
      </c>
      <c r="L1605" s="50" t="s">
        <v>18</v>
      </c>
      <c r="M1605" s="48" t="str">
        <f t="shared" si="77"/>
        <v>TSSTotal Net Assets at the end of the period</v>
      </c>
    </row>
    <row r="1606" spans="1:13">
      <c r="A1606" s="45" t="s">
        <v>250</v>
      </c>
      <c r="B1606" s="46" t="s">
        <v>587</v>
      </c>
      <c r="C1606" s="46" t="s">
        <v>588</v>
      </c>
      <c r="D1606" s="47">
        <v>6680000</v>
      </c>
      <c r="E1606" s="47">
        <v>0</v>
      </c>
      <c r="F1606" s="47">
        <v>0</v>
      </c>
      <c r="G1606" s="47">
        <v>0</v>
      </c>
      <c r="H1606" s="47">
        <v>6680000</v>
      </c>
      <c r="I1606" s="47">
        <v>0</v>
      </c>
      <c r="J1606" s="55">
        <f t="shared" si="75"/>
        <v>0</v>
      </c>
      <c r="K1606" s="52">
        <f t="shared" si="76"/>
        <v>6680000</v>
      </c>
      <c r="L1606" s="50" t="s">
        <v>18</v>
      </c>
      <c r="M1606" s="48" t="str">
        <f t="shared" si="77"/>
        <v>TSSTotal Net Assets at the end of the period</v>
      </c>
    </row>
    <row r="1607" spans="1:13">
      <c r="A1607" s="45" t="s">
        <v>250</v>
      </c>
      <c r="B1607" s="46" t="s">
        <v>422</v>
      </c>
      <c r="C1607" s="46" t="s">
        <v>423</v>
      </c>
      <c r="D1607" s="47">
        <v>43950.7</v>
      </c>
      <c r="E1607" s="47">
        <v>0</v>
      </c>
      <c r="F1607" s="47">
        <v>0</v>
      </c>
      <c r="G1607" s="47">
        <v>0</v>
      </c>
      <c r="H1607" s="47">
        <v>43950.7</v>
      </c>
      <c r="I1607" s="47">
        <v>0</v>
      </c>
      <c r="J1607" s="55">
        <f t="shared" si="75"/>
        <v>0</v>
      </c>
      <c r="K1607" s="52">
        <f t="shared" si="76"/>
        <v>43950.7</v>
      </c>
      <c r="L1607" s="50" t="s">
        <v>18</v>
      </c>
      <c r="M1607" s="48" t="str">
        <f t="shared" si="77"/>
        <v>TSSTotal Net Assets at the end of the period</v>
      </c>
    </row>
    <row r="1608" spans="1:13">
      <c r="A1608" s="45" t="s">
        <v>250</v>
      </c>
      <c r="B1608" s="46" t="s">
        <v>315</v>
      </c>
      <c r="C1608" s="46" t="s">
        <v>316</v>
      </c>
      <c r="D1608" s="47">
        <v>72.040000000000006</v>
      </c>
      <c r="E1608" s="47">
        <v>0</v>
      </c>
      <c r="F1608" s="47">
        <v>116000000</v>
      </c>
      <c r="G1608" s="47">
        <v>116000072.04000001</v>
      </c>
      <c r="H1608" s="47">
        <v>0</v>
      </c>
      <c r="I1608" s="47">
        <v>0</v>
      </c>
      <c r="J1608" s="55">
        <f t="shared" si="75"/>
        <v>-72.040000006556511</v>
      </c>
      <c r="K1608" s="52">
        <f t="shared" si="76"/>
        <v>0</v>
      </c>
      <c r="L1608" s="50" t="s">
        <v>18</v>
      </c>
      <c r="M1608" s="48" t="str">
        <f t="shared" si="77"/>
        <v>TSSTotal Net Assets at the end of the period</v>
      </c>
    </row>
    <row r="1609" spans="1:13">
      <c r="A1609" s="45" t="s">
        <v>250</v>
      </c>
      <c r="B1609" s="46" t="s">
        <v>477</v>
      </c>
      <c r="C1609" s="46" t="s">
        <v>478</v>
      </c>
      <c r="D1609" s="47">
        <v>131694</v>
      </c>
      <c r="E1609" s="47">
        <v>0</v>
      </c>
      <c r="F1609" s="47">
        <v>61527.34</v>
      </c>
      <c r="G1609" s="47">
        <v>130763.67</v>
      </c>
      <c r="H1609" s="47">
        <v>62457.67</v>
      </c>
      <c r="I1609" s="47">
        <v>0</v>
      </c>
      <c r="J1609" s="55">
        <f t="shared" si="75"/>
        <v>-69236.33</v>
      </c>
      <c r="K1609" s="52">
        <f t="shared" si="76"/>
        <v>62457.67</v>
      </c>
      <c r="L1609" s="50" t="s">
        <v>18</v>
      </c>
      <c r="M1609" s="48" t="str">
        <f t="shared" si="77"/>
        <v>TSSTotal Net Assets at the end of the period</v>
      </c>
    </row>
    <row r="1610" spans="1:13">
      <c r="A1610" s="45" t="s">
        <v>250</v>
      </c>
      <c r="B1610" s="46" t="s">
        <v>689</v>
      </c>
      <c r="C1610" s="46" t="s">
        <v>690</v>
      </c>
      <c r="D1610" s="47">
        <v>0</v>
      </c>
      <c r="E1610" s="47">
        <v>0</v>
      </c>
      <c r="F1610" s="47">
        <v>109605741.95999999</v>
      </c>
      <c r="G1610" s="47">
        <v>109605741.95999999</v>
      </c>
      <c r="H1610" s="47">
        <v>0</v>
      </c>
      <c r="I1610" s="47">
        <v>0</v>
      </c>
      <c r="J1610" s="55">
        <f t="shared" si="75"/>
        <v>0</v>
      </c>
      <c r="K1610" s="52">
        <f t="shared" si="76"/>
        <v>0</v>
      </c>
      <c r="L1610" s="50" t="s">
        <v>18</v>
      </c>
      <c r="M1610" s="48" t="str">
        <f t="shared" si="77"/>
        <v>TSSTotal Net Assets at the end of the period</v>
      </c>
    </row>
    <row r="1611" spans="1:13">
      <c r="A1611" s="45" t="s">
        <v>250</v>
      </c>
      <c r="B1611" s="46" t="s">
        <v>167</v>
      </c>
      <c r="C1611" s="46" t="s">
        <v>424</v>
      </c>
      <c r="D1611" s="47">
        <v>0</v>
      </c>
      <c r="E1611" s="47">
        <v>1992490.27</v>
      </c>
      <c r="F1611" s="47">
        <v>1454467065.3299999</v>
      </c>
      <c r="G1611" s="47">
        <v>1458027995.8599999</v>
      </c>
      <c r="H1611" s="47">
        <v>0</v>
      </c>
      <c r="I1611" s="47">
        <v>5553420.7999999998</v>
      </c>
      <c r="J1611" s="55">
        <f t="shared" si="75"/>
        <v>-3560930.5299999714</v>
      </c>
      <c r="K1611" s="52">
        <f t="shared" si="76"/>
        <v>-5553420.7999999998</v>
      </c>
      <c r="L1611" s="50" t="s">
        <v>18</v>
      </c>
      <c r="M1611" s="48" t="str">
        <f t="shared" si="77"/>
        <v>TSSTotal Net Assets at the end of the period</v>
      </c>
    </row>
    <row r="1612" spans="1:13">
      <c r="A1612" s="45" t="s">
        <v>250</v>
      </c>
      <c r="B1612" s="46" t="s">
        <v>168</v>
      </c>
      <c r="C1612" s="46" t="s">
        <v>317</v>
      </c>
      <c r="D1612" s="47">
        <v>0</v>
      </c>
      <c r="E1612" s="47">
        <v>7347851.9100000001</v>
      </c>
      <c r="F1612" s="47">
        <v>138310996.58000001</v>
      </c>
      <c r="G1612" s="47">
        <v>132118137.47</v>
      </c>
      <c r="H1612" s="47">
        <v>0</v>
      </c>
      <c r="I1612" s="47">
        <v>1154992.8</v>
      </c>
      <c r="J1612" s="55">
        <f t="shared" si="75"/>
        <v>6192859.1100000143</v>
      </c>
      <c r="K1612" s="52">
        <f t="shared" si="76"/>
        <v>-1154992.8</v>
      </c>
      <c r="L1612" s="50" t="s">
        <v>18</v>
      </c>
      <c r="M1612" s="48" t="str">
        <f t="shared" si="77"/>
        <v>TSSTotal Net Assets at the end of the period</v>
      </c>
    </row>
    <row r="1613" spans="1:13">
      <c r="A1613" s="45" t="s">
        <v>250</v>
      </c>
      <c r="B1613" s="46" t="s">
        <v>653</v>
      </c>
      <c r="C1613" s="46" t="s">
        <v>654</v>
      </c>
      <c r="D1613" s="47">
        <v>0</v>
      </c>
      <c r="E1613" s="47">
        <v>86121331.480000004</v>
      </c>
      <c r="F1613" s="47">
        <v>12500000</v>
      </c>
      <c r="G1613" s="47">
        <v>0</v>
      </c>
      <c r="H1613" s="47">
        <v>0</v>
      </c>
      <c r="I1613" s="47">
        <v>73621331.480000004</v>
      </c>
      <c r="J1613" s="55">
        <f t="shared" si="75"/>
        <v>12500000</v>
      </c>
      <c r="K1613" s="52">
        <f t="shared" si="76"/>
        <v>-73621331.480000004</v>
      </c>
      <c r="L1613" s="50" t="s">
        <v>18</v>
      </c>
      <c r="M1613" s="48" t="str">
        <f t="shared" si="77"/>
        <v>TSSTotal Net Assets at the end of the period</v>
      </c>
    </row>
    <row r="1614" spans="1:13">
      <c r="A1614" s="45" t="s">
        <v>250</v>
      </c>
      <c r="B1614" s="46" t="s">
        <v>322</v>
      </c>
      <c r="C1614" s="46" t="s">
        <v>323</v>
      </c>
      <c r="D1614" s="47">
        <v>0.36</v>
      </c>
      <c r="E1614" s="47">
        <v>0</v>
      </c>
      <c r="F1614" s="47">
        <v>0</v>
      </c>
      <c r="G1614" s="47">
        <v>0.36</v>
      </c>
      <c r="H1614" s="47">
        <v>0</v>
      </c>
      <c r="I1614" s="47">
        <v>0</v>
      </c>
      <c r="J1614" s="55">
        <f t="shared" si="75"/>
        <v>-0.36</v>
      </c>
      <c r="K1614" s="52">
        <f t="shared" si="76"/>
        <v>0</v>
      </c>
      <c r="L1614" s="50" t="s">
        <v>18</v>
      </c>
      <c r="M1614" s="48" t="str">
        <f t="shared" si="77"/>
        <v>TSSTotal Net Assets at the end of the period</v>
      </c>
    </row>
    <row r="1615" spans="1:13">
      <c r="A1615" s="45" t="s">
        <v>250</v>
      </c>
      <c r="B1615" s="46" t="s">
        <v>324</v>
      </c>
      <c r="C1615" s="46" t="s">
        <v>325</v>
      </c>
      <c r="D1615" s="47">
        <v>0</v>
      </c>
      <c r="E1615" s="47">
        <v>1387879.19</v>
      </c>
      <c r="F1615" s="47">
        <v>2009374.14</v>
      </c>
      <c r="G1615" s="47">
        <v>621494.94999999995</v>
      </c>
      <c r="H1615" s="47">
        <v>0</v>
      </c>
      <c r="I1615" s="47">
        <v>0</v>
      </c>
      <c r="J1615" s="55">
        <f t="shared" si="75"/>
        <v>1387879.19</v>
      </c>
      <c r="K1615" s="52">
        <f t="shared" si="76"/>
        <v>0</v>
      </c>
      <c r="L1615" s="50" t="s">
        <v>18</v>
      </c>
      <c r="M1615" s="48" t="str">
        <f t="shared" si="77"/>
        <v>TSSTotal Net Assets at the end of the period</v>
      </c>
    </row>
    <row r="1616" spans="1:13">
      <c r="A1616" s="45" t="s">
        <v>250</v>
      </c>
      <c r="B1616" s="46" t="s">
        <v>326</v>
      </c>
      <c r="C1616" s="46" t="s">
        <v>327</v>
      </c>
      <c r="D1616" s="47">
        <v>0</v>
      </c>
      <c r="E1616" s="47">
        <v>67170</v>
      </c>
      <c r="F1616" s="47">
        <v>0</v>
      </c>
      <c r="G1616" s="47">
        <v>0</v>
      </c>
      <c r="H1616" s="47">
        <v>0</v>
      </c>
      <c r="I1616" s="47">
        <v>67170</v>
      </c>
      <c r="J1616" s="55">
        <f t="shared" si="75"/>
        <v>0</v>
      </c>
      <c r="K1616" s="52">
        <f t="shared" si="76"/>
        <v>-67170</v>
      </c>
      <c r="L1616" s="50" t="s">
        <v>18</v>
      </c>
      <c r="M1616" s="48" t="str">
        <f t="shared" si="77"/>
        <v>TSSTotal Net Assets at the end of the period</v>
      </c>
    </row>
    <row r="1617" spans="1:13">
      <c r="A1617" s="45" t="s">
        <v>250</v>
      </c>
      <c r="B1617" s="46" t="s">
        <v>328</v>
      </c>
      <c r="C1617" s="46" t="s">
        <v>329</v>
      </c>
      <c r="D1617" s="47">
        <v>0</v>
      </c>
      <c r="E1617" s="47">
        <v>182576</v>
      </c>
      <c r="F1617" s="47">
        <v>0</v>
      </c>
      <c r="G1617" s="47">
        <v>0</v>
      </c>
      <c r="H1617" s="47">
        <v>0</v>
      </c>
      <c r="I1617" s="47">
        <v>182576</v>
      </c>
      <c r="J1617" s="55">
        <f t="shared" si="75"/>
        <v>0</v>
      </c>
      <c r="K1617" s="52">
        <f t="shared" si="76"/>
        <v>-182576</v>
      </c>
      <c r="L1617" s="50" t="s">
        <v>18</v>
      </c>
      <c r="M1617" s="48" t="str">
        <f t="shared" si="77"/>
        <v>TSSTotal Net Assets at the end of the period</v>
      </c>
    </row>
    <row r="1618" spans="1:13">
      <c r="A1618" s="45" t="s">
        <v>250</v>
      </c>
      <c r="B1618" s="46" t="s">
        <v>330</v>
      </c>
      <c r="C1618" s="46" t="s">
        <v>331</v>
      </c>
      <c r="D1618" s="47">
        <v>0</v>
      </c>
      <c r="E1618" s="47">
        <v>329925.90999999997</v>
      </c>
      <c r="F1618" s="47">
        <v>842035.75</v>
      </c>
      <c r="G1618" s="47">
        <v>790491</v>
      </c>
      <c r="H1618" s="47">
        <v>0</v>
      </c>
      <c r="I1618" s="47">
        <v>278381.15999999997</v>
      </c>
      <c r="J1618" s="55">
        <f t="shared" si="75"/>
        <v>51544.75</v>
      </c>
      <c r="K1618" s="52">
        <f t="shared" si="76"/>
        <v>-278381.15999999997</v>
      </c>
      <c r="L1618" s="50" t="s">
        <v>18</v>
      </c>
      <c r="M1618" s="48" t="str">
        <f t="shared" si="77"/>
        <v>TSSTotal Net Assets at the end of the period</v>
      </c>
    </row>
    <row r="1619" spans="1:13">
      <c r="A1619" s="45" t="s">
        <v>250</v>
      </c>
      <c r="B1619" s="46" t="s">
        <v>332</v>
      </c>
      <c r="C1619" s="46" t="s">
        <v>333</v>
      </c>
      <c r="D1619" s="47">
        <v>0</v>
      </c>
      <c r="E1619" s="47">
        <v>234512</v>
      </c>
      <c r="F1619" s="47">
        <v>1542924.73</v>
      </c>
      <c r="G1619" s="47">
        <v>1561678.73</v>
      </c>
      <c r="H1619" s="47">
        <v>0</v>
      </c>
      <c r="I1619" s="47">
        <v>253266</v>
      </c>
      <c r="J1619" s="55">
        <f t="shared" si="75"/>
        <v>-18754</v>
      </c>
      <c r="K1619" s="52">
        <f t="shared" si="76"/>
        <v>-253266</v>
      </c>
      <c r="L1619" s="50" t="s">
        <v>18</v>
      </c>
      <c r="M1619" s="48" t="str">
        <f t="shared" si="77"/>
        <v>TSSTotal Net Assets at the end of the period</v>
      </c>
    </row>
    <row r="1620" spans="1:13">
      <c r="A1620" s="45" t="s">
        <v>250</v>
      </c>
      <c r="B1620" s="46" t="s">
        <v>334</v>
      </c>
      <c r="C1620" s="46" t="s">
        <v>335</v>
      </c>
      <c r="D1620" s="47">
        <v>0</v>
      </c>
      <c r="E1620" s="47">
        <v>279.66000000000003</v>
      </c>
      <c r="F1620" s="47">
        <v>0</v>
      </c>
      <c r="G1620" s="47">
        <v>0</v>
      </c>
      <c r="H1620" s="47">
        <v>0</v>
      </c>
      <c r="I1620" s="47">
        <v>279.66000000000003</v>
      </c>
      <c r="J1620" s="55">
        <f t="shared" si="75"/>
        <v>0</v>
      </c>
      <c r="K1620" s="52">
        <f t="shared" si="76"/>
        <v>-279.66000000000003</v>
      </c>
      <c r="L1620" s="50" t="s">
        <v>18</v>
      </c>
      <c r="M1620" s="48" t="str">
        <f t="shared" si="77"/>
        <v>TSSTotal Net Assets at the end of the period</v>
      </c>
    </row>
    <row r="1621" spans="1:13">
      <c r="A1621" s="45" t="s">
        <v>250</v>
      </c>
      <c r="B1621" s="46" t="s">
        <v>169</v>
      </c>
      <c r="C1621" s="46" t="s">
        <v>336</v>
      </c>
      <c r="D1621" s="47">
        <v>0</v>
      </c>
      <c r="E1621" s="47">
        <v>1695271.86</v>
      </c>
      <c r="F1621" s="47">
        <v>11375750.25</v>
      </c>
      <c r="G1621" s="47">
        <v>11279414.9</v>
      </c>
      <c r="H1621" s="47">
        <v>0</v>
      </c>
      <c r="I1621" s="47">
        <v>1598936.51</v>
      </c>
      <c r="J1621" s="55">
        <f t="shared" si="75"/>
        <v>96335.349999999627</v>
      </c>
      <c r="K1621" s="52">
        <f t="shared" si="76"/>
        <v>-1598936.51</v>
      </c>
      <c r="L1621" s="50" t="s">
        <v>18</v>
      </c>
      <c r="M1621" s="48" t="str">
        <f t="shared" si="77"/>
        <v>TSSTotal Net Assets at the end of the period</v>
      </c>
    </row>
    <row r="1622" spans="1:13">
      <c r="A1622" s="45" t="s">
        <v>250</v>
      </c>
      <c r="B1622" s="46" t="s">
        <v>222</v>
      </c>
      <c r="C1622" s="46" t="s">
        <v>337</v>
      </c>
      <c r="D1622" s="47">
        <v>0</v>
      </c>
      <c r="E1622" s="47">
        <v>38501.730000000003</v>
      </c>
      <c r="F1622" s="47">
        <v>153706.14000000001</v>
      </c>
      <c r="G1622" s="47">
        <v>153442.74</v>
      </c>
      <c r="H1622" s="47">
        <v>0</v>
      </c>
      <c r="I1622" s="47">
        <v>38238.33</v>
      </c>
      <c r="J1622" s="55">
        <f t="shared" si="75"/>
        <v>263.40000000002328</v>
      </c>
      <c r="K1622" s="52">
        <f t="shared" si="76"/>
        <v>-38238.33</v>
      </c>
      <c r="L1622" s="50" t="s">
        <v>18</v>
      </c>
      <c r="M1622" s="48" t="str">
        <f t="shared" si="77"/>
        <v>TSSTotal Net Assets at the end of the period</v>
      </c>
    </row>
    <row r="1623" spans="1:13">
      <c r="A1623" s="45" t="s">
        <v>250</v>
      </c>
      <c r="B1623" s="46" t="s">
        <v>171</v>
      </c>
      <c r="C1623" s="46" t="s">
        <v>338</v>
      </c>
      <c r="D1623" s="47">
        <v>0</v>
      </c>
      <c r="E1623" s="47">
        <v>174722</v>
      </c>
      <c r="F1623" s="47">
        <v>554704</v>
      </c>
      <c r="G1623" s="47">
        <v>394879</v>
      </c>
      <c r="H1623" s="47">
        <v>0</v>
      </c>
      <c r="I1623" s="47">
        <v>14897</v>
      </c>
      <c r="J1623" s="55">
        <f t="shared" si="75"/>
        <v>159825</v>
      </c>
      <c r="K1623" s="52">
        <f t="shared" si="76"/>
        <v>-14897</v>
      </c>
      <c r="L1623" s="50" t="s">
        <v>18</v>
      </c>
      <c r="M1623" s="48" t="str">
        <f t="shared" si="77"/>
        <v>TSSTotal Net Assets at the end of the period</v>
      </c>
    </row>
    <row r="1624" spans="1:13">
      <c r="A1624" s="45" t="s">
        <v>250</v>
      </c>
      <c r="B1624" s="46" t="s">
        <v>172</v>
      </c>
      <c r="C1624" s="46" t="s">
        <v>339</v>
      </c>
      <c r="D1624" s="47">
        <v>0</v>
      </c>
      <c r="E1624" s="47">
        <v>1503576.99</v>
      </c>
      <c r="F1624" s="47">
        <v>13061785.73</v>
      </c>
      <c r="G1624" s="47">
        <v>13923322.800000001</v>
      </c>
      <c r="H1624" s="47">
        <v>0</v>
      </c>
      <c r="I1624" s="47">
        <v>2365114.06</v>
      </c>
      <c r="J1624" s="55">
        <f t="shared" si="75"/>
        <v>-861537.0700000003</v>
      </c>
      <c r="K1624" s="52">
        <f t="shared" si="76"/>
        <v>-2365114.06</v>
      </c>
      <c r="L1624" s="50" t="s">
        <v>18</v>
      </c>
      <c r="M1624" s="48" t="str">
        <f t="shared" si="77"/>
        <v>TSSTotal Net Assets at the end of the period</v>
      </c>
    </row>
    <row r="1625" spans="1:13">
      <c r="A1625" s="45" t="s">
        <v>250</v>
      </c>
      <c r="B1625" s="46" t="s">
        <v>173</v>
      </c>
      <c r="C1625" s="46" t="s">
        <v>340</v>
      </c>
      <c r="D1625" s="47">
        <v>0</v>
      </c>
      <c r="E1625" s="47">
        <v>2480</v>
      </c>
      <c r="F1625" s="47">
        <v>5095</v>
      </c>
      <c r="G1625" s="47">
        <v>2615</v>
      </c>
      <c r="H1625" s="47">
        <v>0</v>
      </c>
      <c r="I1625" s="47">
        <v>0</v>
      </c>
      <c r="J1625" s="55">
        <f t="shared" si="75"/>
        <v>2480</v>
      </c>
      <c r="K1625" s="52">
        <f t="shared" si="76"/>
        <v>0</v>
      </c>
      <c r="L1625" s="50" t="s">
        <v>18</v>
      </c>
      <c r="M1625" s="48" t="str">
        <f t="shared" si="77"/>
        <v>TSSTotal Net Assets at the end of the period</v>
      </c>
    </row>
    <row r="1626" spans="1:13">
      <c r="A1626" s="45" t="s">
        <v>250</v>
      </c>
      <c r="B1626" s="46" t="s">
        <v>174</v>
      </c>
      <c r="C1626" s="46" t="s">
        <v>341</v>
      </c>
      <c r="D1626" s="47">
        <v>0</v>
      </c>
      <c r="E1626" s="47">
        <v>14163.64</v>
      </c>
      <c r="F1626" s="47">
        <v>516956.54</v>
      </c>
      <c r="G1626" s="47">
        <v>502792.9</v>
      </c>
      <c r="H1626" s="47">
        <v>0</v>
      </c>
      <c r="I1626" s="47">
        <v>0</v>
      </c>
      <c r="J1626" s="55">
        <f t="shared" si="75"/>
        <v>14163.639999999956</v>
      </c>
      <c r="K1626" s="52">
        <f t="shared" si="76"/>
        <v>0</v>
      </c>
      <c r="L1626" s="50" t="s">
        <v>18</v>
      </c>
      <c r="M1626" s="48" t="str">
        <f t="shared" si="77"/>
        <v>TSSTotal Net Assets at the end of the period</v>
      </c>
    </row>
    <row r="1627" spans="1:13">
      <c r="A1627" s="45" t="s">
        <v>250</v>
      </c>
      <c r="B1627" s="46" t="s">
        <v>183</v>
      </c>
      <c r="C1627" s="46" t="s">
        <v>342</v>
      </c>
      <c r="D1627" s="47">
        <v>4990.96</v>
      </c>
      <c r="E1627" s="47">
        <v>0</v>
      </c>
      <c r="F1627" s="47">
        <v>43436075.289999999</v>
      </c>
      <c r="G1627" s="47">
        <v>43441065.32</v>
      </c>
      <c r="H1627" s="47">
        <v>0.93</v>
      </c>
      <c r="I1627" s="47">
        <v>0</v>
      </c>
      <c r="J1627" s="55">
        <f t="shared" si="75"/>
        <v>-4990.0300000011921</v>
      </c>
      <c r="K1627" s="52">
        <f t="shared" si="76"/>
        <v>0.93</v>
      </c>
      <c r="L1627" s="50" t="s">
        <v>18</v>
      </c>
      <c r="M1627" s="48" t="str">
        <f t="shared" si="77"/>
        <v>TSSTotal Net Assets at the end of the period</v>
      </c>
    </row>
    <row r="1628" spans="1:13">
      <c r="A1628" s="45" t="s">
        <v>250</v>
      </c>
      <c r="B1628" s="46" t="s">
        <v>184</v>
      </c>
      <c r="C1628" s="46" t="s">
        <v>343</v>
      </c>
      <c r="D1628" s="47">
        <v>0</v>
      </c>
      <c r="E1628" s="47">
        <v>144015.21</v>
      </c>
      <c r="F1628" s="47">
        <v>27883022.949999999</v>
      </c>
      <c r="G1628" s="47">
        <v>27739007.719999999</v>
      </c>
      <c r="H1628" s="47">
        <v>0.02</v>
      </c>
      <c r="I1628" s="47">
        <v>0</v>
      </c>
      <c r="J1628" s="55">
        <f t="shared" si="75"/>
        <v>144015.23000000045</v>
      </c>
      <c r="K1628" s="52">
        <f t="shared" si="76"/>
        <v>0.02</v>
      </c>
      <c r="L1628" s="50" t="s">
        <v>18</v>
      </c>
      <c r="M1628" s="48" t="str">
        <f t="shared" si="77"/>
        <v>TSSTotal Net Assets at the end of the period</v>
      </c>
    </row>
    <row r="1629" spans="1:13">
      <c r="A1629" s="45" t="s">
        <v>250</v>
      </c>
      <c r="B1629" s="46" t="s">
        <v>243</v>
      </c>
      <c r="C1629" s="46" t="s">
        <v>499</v>
      </c>
      <c r="D1629" s="47">
        <v>1.36</v>
      </c>
      <c r="E1629" s="47">
        <v>0</v>
      </c>
      <c r="F1629" s="47">
        <v>0</v>
      </c>
      <c r="G1629" s="47">
        <v>1.36</v>
      </c>
      <c r="H1629" s="47">
        <v>0</v>
      </c>
      <c r="I1629" s="47">
        <v>0</v>
      </c>
      <c r="J1629" s="55">
        <f t="shared" si="75"/>
        <v>-1.36</v>
      </c>
      <c r="K1629" s="52">
        <f t="shared" si="76"/>
        <v>0</v>
      </c>
      <c r="L1629" s="50" t="s">
        <v>18</v>
      </c>
      <c r="M1629" s="48" t="str">
        <f t="shared" si="77"/>
        <v>TSSTotal Net Assets at the end of the period</v>
      </c>
    </row>
    <row r="1630" spans="1:13">
      <c r="A1630" s="45" t="s">
        <v>250</v>
      </c>
      <c r="B1630" s="46" t="s">
        <v>344</v>
      </c>
      <c r="C1630" s="46" t="s">
        <v>345</v>
      </c>
      <c r="D1630" s="47">
        <v>0</v>
      </c>
      <c r="E1630" s="47">
        <v>26553145.469999999</v>
      </c>
      <c r="F1630" s="47">
        <v>80565545.349999994</v>
      </c>
      <c r="G1630" s="47">
        <v>77896237.730000004</v>
      </c>
      <c r="H1630" s="47">
        <v>0</v>
      </c>
      <c r="I1630" s="47">
        <v>23883837.850000001</v>
      </c>
      <c r="J1630" s="55">
        <f t="shared" si="75"/>
        <v>2669307.6199999899</v>
      </c>
      <c r="K1630" s="52">
        <f t="shared" si="76"/>
        <v>-23883837.850000001</v>
      </c>
      <c r="L1630" s="50" t="s">
        <v>15</v>
      </c>
      <c r="M1630" s="48" t="str">
        <f t="shared" si="77"/>
        <v>TSSUnit Capital at the end of the period</v>
      </c>
    </row>
    <row r="1631" spans="1:13">
      <c r="A1631" s="45" t="s">
        <v>250</v>
      </c>
      <c r="B1631" s="46" t="s">
        <v>346</v>
      </c>
      <c r="C1631" s="46" t="s">
        <v>347</v>
      </c>
      <c r="D1631" s="47">
        <v>0</v>
      </c>
      <c r="E1631" s="47">
        <v>290136483.95999998</v>
      </c>
      <c r="F1631" s="47">
        <v>169186306.33000001</v>
      </c>
      <c r="G1631" s="47">
        <v>162490004.81</v>
      </c>
      <c r="H1631" s="47">
        <v>0</v>
      </c>
      <c r="I1631" s="47">
        <v>283440182.44</v>
      </c>
      <c r="J1631" s="55">
        <f t="shared" si="75"/>
        <v>6696301.5200000107</v>
      </c>
      <c r="K1631" s="52">
        <f t="shared" si="76"/>
        <v>-283440182.44</v>
      </c>
      <c r="L1631" s="50" t="s">
        <v>15</v>
      </c>
      <c r="M1631" s="48" t="str">
        <f t="shared" si="77"/>
        <v>TSSUnit Capital at the end of the period</v>
      </c>
    </row>
    <row r="1632" spans="1:13">
      <c r="A1632" s="45" t="s">
        <v>250</v>
      </c>
      <c r="B1632" s="46" t="s">
        <v>348</v>
      </c>
      <c r="C1632" s="46" t="s">
        <v>349</v>
      </c>
      <c r="D1632" s="47">
        <v>23522049.329999998</v>
      </c>
      <c r="E1632" s="47">
        <v>0</v>
      </c>
      <c r="F1632" s="47">
        <v>38935083.729999997</v>
      </c>
      <c r="G1632" s="47">
        <v>29801377.57</v>
      </c>
      <c r="H1632" s="47">
        <v>32655755.489999998</v>
      </c>
      <c r="I1632" s="47">
        <v>0</v>
      </c>
      <c r="J1632" s="55">
        <f t="shared" si="75"/>
        <v>9133706.1599999964</v>
      </c>
      <c r="K1632" s="52">
        <f t="shared" si="76"/>
        <v>32655755.489999998</v>
      </c>
      <c r="L1632" s="50" t="s">
        <v>141</v>
      </c>
      <c r="M1632" s="48" t="str">
        <f t="shared" si="77"/>
        <v>TSSDummy</v>
      </c>
    </row>
    <row r="1633" spans="1:15">
      <c r="A1633" s="45" t="s">
        <v>250</v>
      </c>
      <c r="B1633" s="46" t="s">
        <v>350</v>
      </c>
      <c r="C1633" s="46" t="s">
        <v>351</v>
      </c>
      <c r="D1633" s="47">
        <v>0</v>
      </c>
      <c r="E1633" s="47">
        <v>137953239.36000001</v>
      </c>
      <c r="F1633" s="47">
        <v>92112766.319999993</v>
      </c>
      <c r="G1633" s="47">
        <v>58655233.240000002</v>
      </c>
      <c r="H1633" s="47">
        <v>0</v>
      </c>
      <c r="I1633" s="47">
        <v>104495706.28</v>
      </c>
      <c r="J1633" s="55">
        <f t="shared" si="75"/>
        <v>33457533.079999991</v>
      </c>
      <c r="K1633" s="52">
        <f t="shared" si="76"/>
        <v>-104495706.28</v>
      </c>
      <c r="L1633" s="50" t="s">
        <v>141</v>
      </c>
      <c r="M1633" s="48" t="str">
        <f t="shared" si="77"/>
        <v>TSSDummy</v>
      </c>
    </row>
    <row r="1634" spans="1:15">
      <c r="A1634" s="45" t="s">
        <v>250</v>
      </c>
      <c r="B1634" s="46" t="s">
        <v>352</v>
      </c>
      <c r="C1634" s="46" t="s">
        <v>353</v>
      </c>
      <c r="D1634" s="47">
        <v>0</v>
      </c>
      <c r="E1634" s="47">
        <v>95530358.5</v>
      </c>
      <c r="F1634" s="47">
        <v>0</v>
      </c>
      <c r="G1634" s="47">
        <v>0</v>
      </c>
      <c r="H1634" s="47">
        <v>0</v>
      </c>
      <c r="I1634" s="47">
        <v>95530358.5</v>
      </c>
      <c r="J1634" s="55">
        <f t="shared" si="75"/>
        <v>0</v>
      </c>
      <c r="K1634" s="52">
        <f t="shared" si="76"/>
        <v>-95530358.5</v>
      </c>
      <c r="L1634" s="50" t="s">
        <v>141</v>
      </c>
      <c r="M1634" s="48" t="str">
        <f t="shared" si="77"/>
        <v>TSSDummy</v>
      </c>
    </row>
    <row r="1635" spans="1:15">
      <c r="A1635" s="45" t="s">
        <v>250</v>
      </c>
      <c r="B1635" s="46" t="s">
        <v>354</v>
      </c>
      <c r="C1635" s="46" t="s">
        <v>355</v>
      </c>
      <c r="D1635" s="47">
        <v>445845693.35000002</v>
      </c>
      <c r="E1635" s="47">
        <v>0</v>
      </c>
      <c r="F1635" s="47">
        <v>0</v>
      </c>
      <c r="G1635" s="47">
        <v>0</v>
      </c>
      <c r="H1635" s="47">
        <v>445845693.35000002</v>
      </c>
      <c r="I1635" s="47">
        <v>0</v>
      </c>
      <c r="J1635" s="55">
        <f t="shared" si="75"/>
        <v>0</v>
      </c>
      <c r="K1635" s="52">
        <f t="shared" si="76"/>
        <v>445845693.35000002</v>
      </c>
      <c r="L1635" s="50" t="s">
        <v>141</v>
      </c>
      <c r="M1635" s="48" t="str">
        <f t="shared" si="77"/>
        <v>TSSDummy</v>
      </c>
    </row>
    <row r="1636" spans="1:15">
      <c r="A1636" s="45" t="s">
        <v>250</v>
      </c>
      <c r="B1636" s="46" t="s">
        <v>188</v>
      </c>
      <c r="C1636" s="46" t="s">
        <v>356</v>
      </c>
      <c r="D1636" s="47">
        <v>0</v>
      </c>
      <c r="E1636" s="47">
        <v>1139427141.8399999</v>
      </c>
      <c r="F1636" s="47">
        <v>0</v>
      </c>
      <c r="G1636" s="47">
        <v>0</v>
      </c>
      <c r="H1636" s="47">
        <v>0</v>
      </c>
      <c r="I1636" s="47">
        <v>1139427141.8399999</v>
      </c>
      <c r="J1636" s="55">
        <f t="shared" si="75"/>
        <v>0</v>
      </c>
      <c r="K1636" s="52">
        <f t="shared" si="76"/>
        <v>-1139427141.8399999</v>
      </c>
      <c r="L1636" s="50" t="s">
        <v>141</v>
      </c>
      <c r="M1636" s="48" t="str">
        <f t="shared" si="77"/>
        <v>TSSDummy</v>
      </c>
    </row>
    <row r="1637" spans="1:15">
      <c r="A1637" s="45" t="s">
        <v>250</v>
      </c>
      <c r="B1637" s="46" t="s">
        <v>447</v>
      </c>
      <c r="C1637" s="46" t="s">
        <v>448</v>
      </c>
      <c r="D1637" s="47">
        <v>0</v>
      </c>
      <c r="E1637" s="47">
        <v>0</v>
      </c>
      <c r="F1637" s="47">
        <v>7759432.9500000002</v>
      </c>
      <c r="G1637" s="47">
        <v>7759432.9500000002</v>
      </c>
      <c r="H1637" s="47">
        <v>0</v>
      </c>
      <c r="I1637" s="47">
        <v>0</v>
      </c>
      <c r="J1637" s="55">
        <f t="shared" si="75"/>
        <v>0</v>
      </c>
      <c r="K1637" s="52">
        <f t="shared" si="76"/>
        <v>0</v>
      </c>
      <c r="L1637" s="50" t="s">
        <v>141</v>
      </c>
      <c r="M1637" s="48" t="str">
        <f t="shared" si="77"/>
        <v>TSSDummy</v>
      </c>
    </row>
    <row r="1638" spans="1:15">
      <c r="A1638" s="45" t="s">
        <v>250</v>
      </c>
      <c r="B1638" s="46" t="s">
        <v>357</v>
      </c>
      <c r="C1638" s="46" t="s">
        <v>358</v>
      </c>
      <c r="D1638" s="47">
        <v>0</v>
      </c>
      <c r="E1638" s="47">
        <v>283358639.39999998</v>
      </c>
      <c r="F1638" s="47">
        <v>52953014419.529999</v>
      </c>
      <c r="G1638" s="47">
        <v>52812286311.360001</v>
      </c>
      <c r="H1638" s="47">
        <v>0</v>
      </c>
      <c r="I1638" s="47">
        <v>142630531.22999999</v>
      </c>
      <c r="J1638" s="55">
        <f t="shared" si="75"/>
        <v>140728108.16999817</v>
      </c>
      <c r="K1638" s="52">
        <f t="shared" si="76"/>
        <v>-142630531.22999999</v>
      </c>
      <c r="L1638" s="50" t="s">
        <v>141</v>
      </c>
      <c r="M1638" s="48" t="str">
        <f t="shared" si="77"/>
        <v>TSSDummy</v>
      </c>
    </row>
    <row r="1639" spans="1:15">
      <c r="A1639" s="45" t="s">
        <v>250</v>
      </c>
      <c r="B1639" s="46" t="s">
        <v>655</v>
      </c>
      <c r="C1639" s="46" t="s">
        <v>656</v>
      </c>
      <c r="D1639" s="47">
        <v>0</v>
      </c>
      <c r="E1639" s="47">
        <v>11651280.82</v>
      </c>
      <c r="F1639" s="47">
        <v>546686891.25</v>
      </c>
      <c r="G1639" s="47">
        <v>535035610.43000001</v>
      </c>
      <c r="H1639" s="47">
        <v>0</v>
      </c>
      <c r="I1639" s="47">
        <v>0</v>
      </c>
      <c r="J1639" s="55">
        <f t="shared" si="75"/>
        <v>11651280.819999993</v>
      </c>
      <c r="K1639" s="52">
        <f t="shared" si="76"/>
        <v>0</v>
      </c>
      <c r="L1639" s="50" t="s">
        <v>141</v>
      </c>
      <c r="M1639" s="48" t="str">
        <f t="shared" si="77"/>
        <v>TSSDummy</v>
      </c>
    </row>
    <row r="1640" spans="1:15">
      <c r="A1640" s="45" t="s">
        <v>250</v>
      </c>
      <c r="B1640" s="46" t="s">
        <v>481</v>
      </c>
      <c r="C1640" s="46" t="s">
        <v>482</v>
      </c>
      <c r="D1640" s="47">
        <v>0</v>
      </c>
      <c r="E1640" s="47">
        <v>0</v>
      </c>
      <c r="F1640" s="47">
        <v>3466575.86</v>
      </c>
      <c r="G1640" s="47">
        <v>3682581.21</v>
      </c>
      <c r="H1640" s="47">
        <v>0</v>
      </c>
      <c r="I1640" s="47">
        <v>216005.35</v>
      </c>
      <c r="J1640" s="55">
        <f t="shared" si="75"/>
        <v>-216005.35000000009</v>
      </c>
      <c r="K1640" s="52">
        <f t="shared" si="76"/>
        <v>-216005.35</v>
      </c>
      <c r="L1640" s="50" t="s">
        <v>141</v>
      </c>
      <c r="M1640" s="48" t="str">
        <f t="shared" si="77"/>
        <v>TSSDummy</v>
      </c>
    </row>
    <row r="1641" spans="1:15">
      <c r="A1641" s="45" t="s">
        <v>250</v>
      </c>
      <c r="B1641" s="46" t="s">
        <v>359</v>
      </c>
      <c r="C1641" s="46" t="s">
        <v>360</v>
      </c>
      <c r="D1641" s="47">
        <v>0</v>
      </c>
      <c r="E1641" s="47">
        <v>12800391.300000001</v>
      </c>
      <c r="F1641" s="47">
        <v>8048530.4000000004</v>
      </c>
      <c r="G1641" s="47">
        <v>14277860.800000001</v>
      </c>
      <c r="H1641" s="47">
        <v>0</v>
      </c>
      <c r="I1641" s="47">
        <v>19029721.699999999</v>
      </c>
      <c r="J1641" s="55">
        <f t="shared" si="75"/>
        <v>-6229330.4000000004</v>
      </c>
      <c r="K1641" s="52">
        <f t="shared" si="76"/>
        <v>-19029721.699999999</v>
      </c>
      <c r="L1641" s="50" t="s">
        <v>55</v>
      </c>
      <c r="M1641" s="48" t="str">
        <f t="shared" si="77"/>
        <v>TSSDividend</v>
      </c>
    </row>
    <row r="1642" spans="1:15">
      <c r="A1642" s="45" t="s">
        <v>250</v>
      </c>
      <c r="B1642" s="46" t="s">
        <v>504</v>
      </c>
      <c r="C1642" s="46" t="s">
        <v>505</v>
      </c>
      <c r="D1642" s="47">
        <v>0</v>
      </c>
      <c r="E1642" s="47">
        <v>108573.42</v>
      </c>
      <c r="F1642" s="47">
        <v>0</v>
      </c>
      <c r="G1642" s="47">
        <v>0</v>
      </c>
      <c r="H1642" s="47">
        <v>0</v>
      </c>
      <c r="I1642" s="47">
        <v>108573.42</v>
      </c>
      <c r="J1642" s="55">
        <f t="shared" si="75"/>
        <v>0</v>
      </c>
      <c r="K1642" s="52">
        <f t="shared" si="76"/>
        <v>-108573.42</v>
      </c>
      <c r="L1642" s="50" t="s">
        <v>56</v>
      </c>
      <c r="M1642" s="48" t="str">
        <f t="shared" si="77"/>
        <v>TSSInterest</v>
      </c>
    </row>
    <row r="1643" spans="1:15">
      <c r="A1643" s="45" t="s">
        <v>250</v>
      </c>
      <c r="B1643" s="46" t="s">
        <v>637</v>
      </c>
      <c r="C1643" s="46" t="s">
        <v>638</v>
      </c>
      <c r="D1643" s="47">
        <v>0</v>
      </c>
      <c r="E1643" s="47">
        <v>170045.84</v>
      </c>
      <c r="F1643" s="47">
        <v>0</v>
      </c>
      <c r="G1643" s="47">
        <v>0</v>
      </c>
      <c r="H1643" s="47">
        <v>0</v>
      </c>
      <c r="I1643" s="47">
        <v>170045.84</v>
      </c>
      <c r="J1643" s="55">
        <f t="shared" si="75"/>
        <v>0</v>
      </c>
      <c r="K1643" s="52">
        <f t="shared" si="76"/>
        <v>-170045.84</v>
      </c>
      <c r="L1643" s="50" t="s">
        <v>56</v>
      </c>
      <c r="M1643" s="48" t="str">
        <f t="shared" si="77"/>
        <v>TSSInterest</v>
      </c>
    </row>
    <row r="1644" spans="1:15">
      <c r="A1644" s="45" t="s">
        <v>250</v>
      </c>
      <c r="B1644" s="46" t="s">
        <v>361</v>
      </c>
      <c r="C1644" s="46" t="s">
        <v>362</v>
      </c>
      <c r="D1644" s="47">
        <v>0</v>
      </c>
      <c r="E1644" s="47">
        <v>0</v>
      </c>
      <c r="F1644" s="47">
        <v>2310.3000000000002</v>
      </c>
      <c r="G1644" s="47">
        <v>2750.36</v>
      </c>
      <c r="H1644" s="47">
        <v>0</v>
      </c>
      <c r="I1644" s="47">
        <v>440.06</v>
      </c>
      <c r="J1644" s="55">
        <f t="shared" si="75"/>
        <v>-440.05999999999995</v>
      </c>
      <c r="K1644" s="52">
        <f t="shared" si="76"/>
        <v>-440.06</v>
      </c>
      <c r="L1644" s="50" t="s">
        <v>56</v>
      </c>
      <c r="M1644" s="48" t="str">
        <f t="shared" si="77"/>
        <v>TSSInterest</v>
      </c>
    </row>
    <row r="1645" spans="1:15">
      <c r="A1645" s="45" t="s">
        <v>250</v>
      </c>
      <c r="B1645" s="46" t="s">
        <v>363</v>
      </c>
      <c r="C1645" s="46" t="s">
        <v>364</v>
      </c>
      <c r="D1645" s="47">
        <v>0</v>
      </c>
      <c r="E1645" s="47">
        <v>20302.14</v>
      </c>
      <c r="F1645" s="47">
        <v>0</v>
      </c>
      <c r="G1645" s="47">
        <v>489431.2</v>
      </c>
      <c r="H1645" s="47">
        <v>0</v>
      </c>
      <c r="I1645" s="47">
        <v>509733.34</v>
      </c>
      <c r="J1645" s="55">
        <f t="shared" si="75"/>
        <v>-489431.2</v>
      </c>
      <c r="K1645" s="52">
        <f t="shared" si="76"/>
        <v>-509733.34</v>
      </c>
      <c r="L1645" s="50" t="s">
        <v>56</v>
      </c>
      <c r="M1645" s="48" t="str">
        <f t="shared" si="77"/>
        <v>TSSInterest</v>
      </c>
    </row>
    <row r="1646" spans="1:15">
      <c r="A1646" s="45" t="s">
        <v>250</v>
      </c>
      <c r="B1646" s="46" t="s">
        <v>256</v>
      </c>
      <c r="C1646" s="46" t="s">
        <v>691</v>
      </c>
      <c r="D1646" s="47">
        <v>0</v>
      </c>
      <c r="E1646" s="47">
        <v>0</v>
      </c>
      <c r="F1646" s="47">
        <v>15206215.93</v>
      </c>
      <c r="G1646" s="47">
        <v>15206215.93</v>
      </c>
      <c r="H1646" s="47">
        <v>0</v>
      </c>
      <c r="I1646" s="47">
        <v>0</v>
      </c>
      <c r="J1646" s="55">
        <f t="shared" si="75"/>
        <v>0</v>
      </c>
      <c r="K1646" s="52">
        <f t="shared" si="76"/>
        <v>0</v>
      </c>
      <c r="L1646" s="50" t="s">
        <v>141</v>
      </c>
      <c r="M1646" s="48" t="str">
        <f t="shared" si="77"/>
        <v>TSSDummy</v>
      </c>
    </row>
    <row r="1647" spans="1:15">
      <c r="A1647" s="45" t="s">
        <v>250</v>
      </c>
      <c r="B1647" s="46" t="s">
        <v>365</v>
      </c>
      <c r="C1647" s="46" t="s">
        <v>366</v>
      </c>
      <c r="D1647" s="47">
        <v>0</v>
      </c>
      <c r="E1647" s="47">
        <v>413266023.48000002</v>
      </c>
      <c r="F1647" s="47">
        <v>0</v>
      </c>
      <c r="G1647" s="47">
        <v>109043782.68000001</v>
      </c>
      <c r="H1647" s="47">
        <v>0</v>
      </c>
      <c r="I1647" s="47">
        <v>522309806.16000003</v>
      </c>
      <c r="J1647" s="55">
        <f>+F1647-G1647</f>
        <v>-109043782.68000001</v>
      </c>
      <c r="K1647" s="52">
        <f t="shared" si="76"/>
        <v>-522309806.16000003</v>
      </c>
      <c r="L1647" s="50" t="s">
        <v>57</v>
      </c>
      <c r="M1647" s="48" t="str">
        <f t="shared" si="77"/>
        <v>TSSProfit/(Loss) on sale /redemption of investments (other than inter scheme transfer/sale)</v>
      </c>
      <c r="O1647" s="39" t="s">
        <v>759</v>
      </c>
    </row>
    <row r="1648" spans="1:15">
      <c r="A1648" s="45" t="s">
        <v>250</v>
      </c>
      <c r="B1648" s="46" t="s">
        <v>657</v>
      </c>
      <c r="C1648" s="46" t="s">
        <v>658</v>
      </c>
      <c r="D1648" s="47">
        <v>0</v>
      </c>
      <c r="E1648" s="47">
        <v>6886206.4299999997</v>
      </c>
      <c r="F1648" s="47">
        <v>1958594.71</v>
      </c>
      <c r="G1648" s="47">
        <v>13089109.17</v>
      </c>
      <c r="H1648" s="47">
        <v>0</v>
      </c>
      <c r="I1648" s="47">
        <v>18016720.890000001</v>
      </c>
      <c r="J1648" s="55">
        <f t="shared" si="75"/>
        <v>-11130514.460000001</v>
      </c>
      <c r="K1648" s="52">
        <f t="shared" si="76"/>
        <v>-18016720.890000001</v>
      </c>
      <c r="L1648" s="50" t="s">
        <v>57</v>
      </c>
      <c r="M1648" s="48" t="str">
        <f t="shared" si="77"/>
        <v>TSSProfit/(Loss) on sale /redemption of investments (other than inter scheme transfer/sale)</v>
      </c>
      <c r="O1648" s="39" t="s">
        <v>759</v>
      </c>
    </row>
    <row r="1649" spans="1:15">
      <c r="A1649" s="45" t="s">
        <v>250</v>
      </c>
      <c r="B1649" s="46" t="s">
        <v>257</v>
      </c>
      <c r="C1649" s="46" t="s">
        <v>367</v>
      </c>
      <c r="D1649" s="47">
        <v>8915708.8800000008</v>
      </c>
      <c r="E1649" s="47">
        <v>0</v>
      </c>
      <c r="F1649" s="47">
        <v>2091918.54</v>
      </c>
      <c r="G1649" s="47">
        <v>1678753.28</v>
      </c>
      <c r="H1649" s="47">
        <v>9328874.1400000006</v>
      </c>
      <c r="I1649" s="47">
        <v>0</v>
      </c>
      <c r="J1649" s="55">
        <f t="shared" si="75"/>
        <v>413165.26</v>
      </c>
      <c r="K1649" s="52">
        <f t="shared" si="76"/>
        <v>9328874.1400000006</v>
      </c>
      <c r="L1649" s="50" t="s">
        <v>57</v>
      </c>
      <c r="M1649" s="48" t="str">
        <f t="shared" si="77"/>
        <v>TSSProfit/(Loss) on sale /redemption of investments (other than inter scheme transfer/sale)</v>
      </c>
      <c r="O1649" s="39" t="s">
        <v>759</v>
      </c>
    </row>
    <row r="1650" spans="1:15">
      <c r="A1650" s="45" t="s">
        <v>250</v>
      </c>
      <c r="B1650" s="46" t="s">
        <v>724</v>
      </c>
      <c r="C1650" s="46" t="s">
        <v>725</v>
      </c>
      <c r="D1650" s="47">
        <v>0</v>
      </c>
      <c r="E1650" s="47">
        <v>0</v>
      </c>
      <c r="F1650" s="47">
        <v>0</v>
      </c>
      <c r="G1650" s="47">
        <v>39892.11</v>
      </c>
      <c r="H1650" s="47">
        <v>0</v>
      </c>
      <c r="I1650" s="47">
        <v>39892.11</v>
      </c>
      <c r="J1650" s="55">
        <f t="shared" si="75"/>
        <v>-39892.11</v>
      </c>
      <c r="K1650" s="52">
        <f t="shared" si="76"/>
        <v>-39892.11</v>
      </c>
      <c r="L1650" s="50" t="s">
        <v>56</v>
      </c>
      <c r="M1650" s="48" t="str">
        <f t="shared" si="77"/>
        <v>TSSInterest</v>
      </c>
    </row>
    <row r="1651" spans="1:15">
      <c r="A1651" s="45" t="s">
        <v>250</v>
      </c>
      <c r="B1651" s="46" t="s">
        <v>368</v>
      </c>
      <c r="C1651" s="46" t="s">
        <v>369</v>
      </c>
      <c r="D1651" s="47">
        <v>0</v>
      </c>
      <c r="E1651" s="47">
        <v>3755.34</v>
      </c>
      <c r="F1651" s="47">
        <v>0</v>
      </c>
      <c r="G1651" s="47">
        <v>0</v>
      </c>
      <c r="H1651" s="47">
        <v>0</v>
      </c>
      <c r="I1651" s="47">
        <v>3755.34</v>
      </c>
      <c r="J1651" s="55">
        <f t="shared" si="75"/>
        <v>0</v>
      </c>
      <c r="K1651" s="52">
        <f t="shared" si="76"/>
        <v>-3755.34</v>
      </c>
      <c r="L1651" s="50" t="s">
        <v>56</v>
      </c>
      <c r="M1651" s="48" t="str">
        <f t="shared" si="77"/>
        <v>TSSInterest</v>
      </c>
    </row>
    <row r="1652" spans="1:15">
      <c r="A1652" s="45" t="s">
        <v>250</v>
      </c>
      <c r="B1652" s="46" t="s">
        <v>449</v>
      </c>
      <c r="C1652" s="46" t="s">
        <v>450</v>
      </c>
      <c r="D1652" s="47">
        <v>0</v>
      </c>
      <c r="E1652" s="47">
        <v>0</v>
      </c>
      <c r="F1652" s="47">
        <v>0</v>
      </c>
      <c r="G1652" s="47">
        <v>185096.15</v>
      </c>
      <c r="H1652" s="47">
        <v>0</v>
      </c>
      <c r="I1652" s="47">
        <v>185096.15</v>
      </c>
      <c r="J1652" s="55">
        <f t="shared" si="75"/>
        <v>-185096.15</v>
      </c>
      <c r="K1652" s="52">
        <f t="shared" si="76"/>
        <v>-185096.15</v>
      </c>
      <c r="L1652" s="50" t="s">
        <v>56</v>
      </c>
      <c r="M1652" s="48" t="str">
        <f t="shared" si="77"/>
        <v>TSSInterest</v>
      </c>
    </row>
    <row r="1653" spans="1:15">
      <c r="A1653" s="45" t="s">
        <v>250</v>
      </c>
      <c r="B1653" s="46" t="s">
        <v>425</v>
      </c>
      <c r="C1653" s="46" t="s">
        <v>426</v>
      </c>
      <c r="D1653" s="47">
        <v>0</v>
      </c>
      <c r="E1653" s="47">
        <v>7640.66</v>
      </c>
      <c r="F1653" s="47">
        <v>0</v>
      </c>
      <c r="G1653" s="47">
        <v>0</v>
      </c>
      <c r="H1653" s="47">
        <v>0</v>
      </c>
      <c r="I1653" s="47">
        <v>7640.66</v>
      </c>
      <c r="J1653" s="55">
        <f t="shared" si="75"/>
        <v>0</v>
      </c>
      <c r="K1653" s="52">
        <f t="shared" si="76"/>
        <v>-7640.66</v>
      </c>
      <c r="L1653" s="50" t="s">
        <v>59</v>
      </c>
      <c r="M1653" s="48" t="str">
        <f t="shared" si="77"/>
        <v>TSSOther income  @</v>
      </c>
    </row>
    <row r="1654" spans="1:15">
      <c r="A1654" s="45" t="s">
        <v>250</v>
      </c>
      <c r="B1654" s="46" t="s">
        <v>370</v>
      </c>
      <c r="C1654" s="46" t="s">
        <v>371</v>
      </c>
      <c r="D1654" s="47">
        <v>413019.63</v>
      </c>
      <c r="E1654" s="47">
        <v>0</v>
      </c>
      <c r="F1654" s="47">
        <v>86480.26</v>
      </c>
      <c r="G1654" s="47">
        <v>7858.76</v>
      </c>
      <c r="H1654" s="47">
        <v>491641.13</v>
      </c>
      <c r="I1654" s="47">
        <v>0</v>
      </c>
      <c r="J1654" s="55">
        <f t="shared" si="75"/>
        <v>78621.5</v>
      </c>
      <c r="K1654" s="52">
        <f t="shared" si="76"/>
        <v>491641.13</v>
      </c>
      <c r="L1654" s="50" t="s">
        <v>57</v>
      </c>
      <c r="M1654" s="48" t="str">
        <f t="shared" si="77"/>
        <v>TSSProfit/(Loss) on sale /redemption of investments (other than inter scheme transfer/sale)</v>
      </c>
      <c r="N1654" s="39" t="s">
        <v>759</v>
      </c>
      <c r="O1654" s="39" t="s">
        <v>759</v>
      </c>
    </row>
    <row r="1655" spans="1:15">
      <c r="A1655" s="45" t="s">
        <v>250</v>
      </c>
      <c r="B1655" s="46" t="s">
        <v>372</v>
      </c>
      <c r="C1655" s="46" t="s">
        <v>373</v>
      </c>
      <c r="D1655" s="47">
        <v>34365141.140000001</v>
      </c>
      <c r="E1655" s="47">
        <v>0</v>
      </c>
      <c r="F1655" s="47">
        <v>81750587.060000002</v>
      </c>
      <c r="G1655" s="47">
        <v>0</v>
      </c>
      <c r="H1655" s="47">
        <v>116115728.2</v>
      </c>
      <c r="I1655" s="47">
        <v>0</v>
      </c>
      <c r="J1655" s="55">
        <f t="shared" si="75"/>
        <v>81750587.060000002</v>
      </c>
      <c r="K1655" s="52">
        <f t="shared" si="76"/>
        <v>116115728.2</v>
      </c>
      <c r="L1655" s="50" t="s">
        <v>57</v>
      </c>
      <c r="M1655" s="48" t="str">
        <f t="shared" si="77"/>
        <v>TSSProfit/(Loss) on sale /redemption of investments (other than inter scheme transfer/sale)</v>
      </c>
      <c r="O1655" s="39" t="s">
        <v>759</v>
      </c>
    </row>
    <row r="1656" spans="1:15">
      <c r="A1656" s="45" t="s">
        <v>250</v>
      </c>
      <c r="B1656" s="46" t="s">
        <v>641</v>
      </c>
      <c r="C1656" s="46" t="s">
        <v>642</v>
      </c>
      <c r="D1656" s="47">
        <v>797500</v>
      </c>
      <c r="E1656" s="47">
        <v>0</v>
      </c>
      <c r="F1656" s="47">
        <v>0</v>
      </c>
      <c r="G1656" s="47">
        <v>0</v>
      </c>
      <c r="H1656" s="47">
        <v>797500</v>
      </c>
      <c r="I1656" s="47">
        <v>0</v>
      </c>
      <c r="J1656" s="55">
        <f t="shared" si="75"/>
        <v>0</v>
      </c>
      <c r="K1656" s="52">
        <f t="shared" si="76"/>
        <v>797500</v>
      </c>
      <c r="L1656" s="50" t="s">
        <v>57</v>
      </c>
      <c r="M1656" s="48" t="str">
        <f t="shared" si="77"/>
        <v>TSSProfit/(Loss) on sale /redemption of investments (other than inter scheme transfer/sale)</v>
      </c>
      <c r="O1656" s="39" t="s">
        <v>759</v>
      </c>
    </row>
    <row r="1657" spans="1:15">
      <c r="A1657" s="45" t="s">
        <v>250</v>
      </c>
      <c r="B1657" s="46" t="s">
        <v>374</v>
      </c>
      <c r="C1657" s="46" t="s">
        <v>375</v>
      </c>
      <c r="D1657" s="47">
        <v>0.09</v>
      </c>
      <c r="E1657" s="47">
        <v>0</v>
      </c>
      <c r="F1657" s="47">
        <v>0</v>
      </c>
      <c r="G1657" s="47">
        <v>0</v>
      </c>
      <c r="H1657" s="47">
        <v>0.09</v>
      </c>
      <c r="I1657" s="47">
        <v>0</v>
      </c>
      <c r="J1657" s="55">
        <f t="shared" si="75"/>
        <v>0</v>
      </c>
      <c r="K1657" s="52">
        <f t="shared" si="76"/>
        <v>0.09</v>
      </c>
      <c r="L1657" s="50" t="s">
        <v>58</v>
      </c>
      <c r="M1657" s="48" t="str">
        <f t="shared" si="77"/>
        <v>TSSProfit/(Loss) on inter scheme transfer/sale of investments</v>
      </c>
    </row>
    <row r="1658" spans="1:15">
      <c r="A1658" s="45" t="s">
        <v>250</v>
      </c>
      <c r="B1658" s="46" t="s">
        <v>463</v>
      </c>
      <c r="C1658" s="46" t="s">
        <v>464</v>
      </c>
      <c r="D1658" s="47">
        <v>0</v>
      </c>
      <c r="E1658" s="47">
        <v>0</v>
      </c>
      <c r="F1658" s="47">
        <v>1558980.65</v>
      </c>
      <c r="G1658" s="47">
        <v>0</v>
      </c>
      <c r="H1658" s="47">
        <v>1558980.65</v>
      </c>
      <c r="I1658" s="47">
        <v>0</v>
      </c>
      <c r="J1658" s="55">
        <f t="shared" si="75"/>
        <v>1558980.65</v>
      </c>
      <c r="K1658" s="52">
        <f t="shared" si="76"/>
        <v>1558980.65</v>
      </c>
      <c r="L1658" s="50" t="s">
        <v>58</v>
      </c>
      <c r="M1658" s="48" t="str">
        <f t="shared" si="77"/>
        <v>TSSProfit/(Loss) on inter scheme transfer/sale of investments</v>
      </c>
    </row>
    <row r="1659" spans="1:15">
      <c r="A1659" s="45" t="s">
        <v>250</v>
      </c>
      <c r="B1659" s="46" t="s">
        <v>659</v>
      </c>
      <c r="C1659" s="46" t="s">
        <v>660</v>
      </c>
      <c r="D1659" s="47">
        <v>5125</v>
      </c>
      <c r="E1659" s="47">
        <v>0</v>
      </c>
      <c r="F1659" s="47">
        <v>0</v>
      </c>
      <c r="G1659" s="47">
        <v>0</v>
      </c>
      <c r="H1659" s="47">
        <v>5125</v>
      </c>
      <c r="I1659" s="47">
        <v>0</v>
      </c>
      <c r="J1659" s="55">
        <f t="shared" si="75"/>
        <v>0</v>
      </c>
      <c r="K1659" s="52">
        <f t="shared" si="76"/>
        <v>5125</v>
      </c>
      <c r="L1659" s="50" t="s">
        <v>58</v>
      </c>
      <c r="M1659" s="48" t="str">
        <f t="shared" si="77"/>
        <v>TSSProfit/(Loss) on inter scheme transfer/sale of investments</v>
      </c>
    </row>
    <row r="1660" spans="1:15">
      <c r="A1660" s="45" t="s">
        <v>250</v>
      </c>
      <c r="B1660" s="46" t="s">
        <v>198</v>
      </c>
      <c r="C1660" s="46" t="s">
        <v>378</v>
      </c>
      <c r="D1660" s="47">
        <v>9761757.2799999993</v>
      </c>
      <c r="E1660" s="47">
        <v>0</v>
      </c>
      <c r="F1660" s="47">
        <v>10151161.58</v>
      </c>
      <c r="G1660" s="47">
        <v>113138.86</v>
      </c>
      <c r="H1660" s="47">
        <v>19799780</v>
      </c>
      <c r="I1660" s="47">
        <v>0</v>
      </c>
      <c r="J1660" s="55">
        <f t="shared" si="75"/>
        <v>10038022.720000001</v>
      </c>
      <c r="K1660" s="52">
        <f t="shared" si="76"/>
        <v>19799780</v>
      </c>
      <c r="L1660" s="50" t="s">
        <v>61</v>
      </c>
      <c r="M1660" s="48" t="str">
        <f t="shared" si="77"/>
        <v>TSSManagement Fees</v>
      </c>
    </row>
    <row r="1661" spans="1:15">
      <c r="A1661" s="45" t="s">
        <v>250</v>
      </c>
      <c r="B1661" s="46" t="s">
        <v>203</v>
      </c>
      <c r="C1661" s="46" t="s">
        <v>379</v>
      </c>
      <c r="D1661" s="47">
        <v>1503576.97</v>
      </c>
      <c r="E1661" s="47">
        <v>0</v>
      </c>
      <c r="F1661" s="47">
        <v>13945416.449999999</v>
      </c>
      <c r="G1661" s="47">
        <v>13083879.34</v>
      </c>
      <c r="H1661" s="47">
        <v>2365114.08</v>
      </c>
      <c r="I1661" s="47">
        <v>0</v>
      </c>
      <c r="J1661" s="55">
        <f t="shared" si="75"/>
        <v>861537.1099999994</v>
      </c>
      <c r="K1661" s="52">
        <f t="shared" si="76"/>
        <v>2365114.08</v>
      </c>
      <c r="L1661" s="50" t="s">
        <v>63</v>
      </c>
      <c r="M1661" s="48" t="str">
        <f t="shared" si="77"/>
        <v>TSSTotal Recurring Expenses (including 6.1 and 6.2)</v>
      </c>
    </row>
    <row r="1662" spans="1:15">
      <c r="A1662" s="45" t="s">
        <v>250</v>
      </c>
      <c r="B1662" s="46" t="s">
        <v>380</v>
      </c>
      <c r="C1662" s="46" t="s">
        <v>381</v>
      </c>
      <c r="D1662" s="47">
        <v>1005461</v>
      </c>
      <c r="E1662" s="47">
        <v>0</v>
      </c>
      <c r="F1662" s="47">
        <v>1033916</v>
      </c>
      <c r="G1662" s="47">
        <v>0</v>
      </c>
      <c r="H1662" s="47">
        <v>2039377</v>
      </c>
      <c r="I1662" s="47">
        <v>0</v>
      </c>
      <c r="J1662" s="55">
        <f t="shared" si="75"/>
        <v>1033916</v>
      </c>
      <c r="K1662" s="52">
        <f t="shared" si="76"/>
        <v>2039377</v>
      </c>
      <c r="L1662" s="50" t="s">
        <v>63</v>
      </c>
      <c r="M1662" s="48" t="str">
        <f t="shared" si="77"/>
        <v>TSSTotal Recurring Expenses (including 6.1 and 6.2)</v>
      </c>
    </row>
    <row r="1663" spans="1:15">
      <c r="A1663" s="45" t="s">
        <v>250</v>
      </c>
      <c r="B1663" s="46" t="s">
        <v>754</v>
      </c>
      <c r="C1663" s="46" t="s">
        <v>755</v>
      </c>
      <c r="D1663" s="47">
        <v>0</v>
      </c>
      <c r="E1663" s="47">
        <v>0</v>
      </c>
      <c r="F1663" s="47">
        <v>0</v>
      </c>
      <c r="G1663" s="47">
        <v>10888820</v>
      </c>
      <c r="H1663" s="47">
        <v>0</v>
      </c>
      <c r="I1663" s="47">
        <v>10888820</v>
      </c>
      <c r="J1663" s="55">
        <f t="shared" si="75"/>
        <v>-10888820</v>
      </c>
      <c r="K1663" s="52">
        <f t="shared" si="76"/>
        <v>-10888820</v>
      </c>
      <c r="L1663" s="50"/>
      <c r="M1663" s="48" t="str">
        <f t="shared" si="77"/>
        <v>TSS</v>
      </c>
    </row>
    <row r="1664" spans="1:15">
      <c r="A1664" s="45" t="s">
        <v>250</v>
      </c>
      <c r="B1664" s="46" t="s">
        <v>427</v>
      </c>
      <c r="C1664" s="46" t="s">
        <v>428</v>
      </c>
      <c r="D1664" s="47">
        <v>0</v>
      </c>
      <c r="E1664" s="47">
        <v>0</v>
      </c>
      <c r="F1664" s="47">
        <v>424793.73</v>
      </c>
      <c r="G1664" s="47">
        <v>0</v>
      </c>
      <c r="H1664" s="47">
        <v>424793.73</v>
      </c>
      <c r="I1664" s="47">
        <v>0</v>
      </c>
      <c r="J1664" s="55">
        <f t="shared" si="75"/>
        <v>424793.73</v>
      </c>
      <c r="K1664" s="52">
        <f t="shared" si="76"/>
        <v>424793.73</v>
      </c>
      <c r="L1664" s="50" t="s">
        <v>63</v>
      </c>
      <c r="M1664" s="48" t="str">
        <f t="shared" si="77"/>
        <v>TSSTotal Recurring Expenses (including 6.1 and 6.2)</v>
      </c>
    </row>
    <row r="1665" spans="1:13">
      <c r="A1665" s="45" t="s">
        <v>250</v>
      </c>
      <c r="B1665" s="46" t="s">
        <v>382</v>
      </c>
      <c r="C1665" s="46" t="s">
        <v>383</v>
      </c>
      <c r="D1665" s="47">
        <v>590502.64</v>
      </c>
      <c r="E1665" s="47">
        <v>0</v>
      </c>
      <c r="F1665" s="47">
        <v>1487923.47</v>
      </c>
      <c r="G1665" s="47">
        <v>0</v>
      </c>
      <c r="H1665" s="47">
        <v>2078426.11</v>
      </c>
      <c r="I1665" s="47">
        <v>0</v>
      </c>
      <c r="J1665" s="55">
        <f t="shared" si="75"/>
        <v>1487923.47</v>
      </c>
      <c r="K1665" s="52">
        <f t="shared" si="76"/>
        <v>2078426.11</v>
      </c>
      <c r="L1665" s="50" t="s">
        <v>63</v>
      </c>
      <c r="M1665" s="48" t="str">
        <f t="shared" si="77"/>
        <v>TSSTotal Recurring Expenses (including 6.1 and 6.2)</v>
      </c>
    </row>
    <row r="1666" spans="1:13">
      <c r="A1666" s="45" t="s">
        <v>250</v>
      </c>
      <c r="B1666" s="46" t="s">
        <v>692</v>
      </c>
      <c r="C1666" s="46" t="s">
        <v>693</v>
      </c>
      <c r="D1666" s="47">
        <v>0</v>
      </c>
      <c r="E1666" s="47">
        <v>0</v>
      </c>
      <c r="F1666" s="47">
        <v>386862.75</v>
      </c>
      <c r="G1666" s="47">
        <v>386862.75</v>
      </c>
      <c r="H1666" s="47">
        <v>0</v>
      </c>
      <c r="I1666" s="47">
        <v>0</v>
      </c>
      <c r="J1666" s="55">
        <f t="shared" si="75"/>
        <v>0</v>
      </c>
      <c r="K1666" s="52">
        <f t="shared" si="76"/>
        <v>0</v>
      </c>
      <c r="L1666" s="50" t="s">
        <v>63</v>
      </c>
      <c r="M1666" s="48" t="str">
        <f t="shared" si="77"/>
        <v>TSSTotal Recurring Expenses (including 6.1 and 6.2)</v>
      </c>
    </row>
    <row r="1667" spans="1:13">
      <c r="A1667" s="45" t="s">
        <v>250</v>
      </c>
      <c r="B1667" s="46" t="s">
        <v>384</v>
      </c>
      <c r="C1667" s="46" t="s">
        <v>385</v>
      </c>
      <c r="D1667" s="47">
        <v>2287168.33</v>
      </c>
      <c r="E1667" s="47">
        <v>0</v>
      </c>
      <c r="F1667" s="47">
        <v>2477861.2599999998</v>
      </c>
      <c r="G1667" s="47">
        <v>131840.25</v>
      </c>
      <c r="H1667" s="47">
        <v>4633189.34</v>
      </c>
      <c r="I1667" s="47">
        <v>0</v>
      </c>
      <c r="J1667" s="55">
        <f t="shared" ref="J1667:J1682" si="78">+F1667-G1667</f>
        <v>2346021.0099999998</v>
      </c>
      <c r="K1667" s="52">
        <f t="shared" ref="K1667:K1682" si="79">H1667-I1667</f>
        <v>4633189.34</v>
      </c>
      <c r="L1667" s="50" t="s">
        <v>63</v>
      </c>
      <c r="M1667" s="48" t="str">
        <f t="shared" ref="M1667:M1682" si="80">A1667&amp;L1667</f>
        <v>TSSTotal Recurring Expenses (including 6.1 and 6.2)</v>
      </c>
    </row>
    <row r="1668" spans="1:13">
      <c r="A1668" s="45" t="s">
        <v>250</v>
      </c>
      <c r="B1668" s="46" t="s">
        <v>386</v>
      </c>
      <c r="C1668" s="46" t="s">
        <v>387</v>
      </c>
      <c r="D1668" s="47">
        <v>154801.20000000001</v>
      </c>
      <c r="E1668" s="47">
        <v>0</v>
      </c>
      <c r="F1668" s="47">
        <v>185752.57</v>
      </c>
      <c r="G1668" s="47">
        <v>0</v>
      </c>
      <c r="H1668" s="47">
        <v>340553.77</v>
      </c>
      <c r="I1668" s="47">
        <v>0</v>
      </c>
      <c r="J1668" s="55">
        <f t="shared" si="78"/>
        <v>185752.57</v>
      </c>
      <c r="K1668" s="52">
        <f t="shared" si="79"/>
        <v>340553.77</v>
      </c>
      <c r="L1668" s="50" t="s">
        <v>63</v>
      </c>
      <c r="M1668" s="48" t="str">
        <f t="shared" si="80"/>
        <v>TSSTotal Recurring Expenses (including 6.1 and 6.2)</v>
      </c>
    </row>
    <row r="1669" spans="1:13">
      <c r="A1669" s="45" t="s">
        <v>250</v>
      </c>
      <c r="B1669" s="46" t="s">
        <v>388</v>
      </c>
      <c r="C1669" s="46" t="s">
        <v>389</v>
      </c>
      <c r="D1669" s="47">
        <v>813373.66</v>
      </c>
      <c r="E1669" s="47">
        <v>0</v>
      </c>
      <c r="F1669" s="47">
        <v>655401.82999999996</v>
      </c>
      <c r="G1669" s="47">
        <v>0</v>
      </c>
      <c r="H1669" s="47">
        <v>1468775.49</v>
      </c>
      <c r="I1669" s="47">
        <v>0</v>
      </c>
      <c r="J1669" s="55">
        <f t="shared" si="78"/>
        <v>655401.82999999996</v>
      </c>
      <c r="K1669" s="52">
        <f t="shared" si="79"/>
        <v>1468775.49</v>
      </c>
      <c r="L1669" s="50" t="s">
        <v>63</v>
      </c>
      <c r="M1669" s="48" t="str">
        <f t="shared" si="80"/>
        <v>TSSTotal Recurring Expenses (including 6.1 and 6.2)</v>
      </c>
    </row>
    <row r="1670" spans="1:13">
      <c r="A1670" s="45" t="s">
        <v>250</v>
      </c>
      <c r="B1670" s="46" t="s">
        <v>390</v>
      </c>
      <c r="C1670" s="46" t="s">
        <v>391</v>
      </c>
      <c r="D1670" s="47">
        <v>1755439.61</v>
      </c>
      <c r="E1670" s="47">
        <v>0</v>
      </c>
      <c r="F1670" s="47">
        <v>1077974.93</v>
      </c>
      <c r="G1670" s="47">
        <v>0</v>
      </c>
      <c r="H1670" s="47">
        <v>2833414.54</v>
      </c>
      <c r="I1670" s="47">
        <v>0</v>
      </c>
      <c r="J1670" s="55">
        <f t="shared" si="78"/>
        <v>1077974.93</v>
      </c>
      <c r="K1670" s="52">
        <f t="shared" si="79"/>
        <v>2833414.54</v>
      </c>
      <c r="L1670" s="50" t="s">
        <v>63</v>
      </c>
      <c r="M1670" s="48" t="str">
        <f t="shared" si="80"/>
        <v>TSSTotal Recurring Expenses (including 6.1 and 6.2)</v>
      </c>
    </row>
    <row r="1671" spans="1:13">
      <c r="A1671" s="45" t="s">
        <v>250</v>
      </c>
      <c r="B1671" s="46" t="s">
        <v>392</v>
      </c>
      <c r="C1671" s="46" t="s">
        <v>393</v>
      </c>
      <c r="D1671" s="47">
        <v>703688.02</v>
      </c>
      <c r="E1671" s="47">
        <v>0</v>
      </c>
      <c r="F1671" s="47">
        <v>375178.72</v>
      </c>
      <c r="G1671" s="47">
        <v>736189</v>
      </c>
      <c r="H1671" s="47">
        <v>342677.74</v>
      </c>
      <c r="I1671" s="47">
        <v>0</v>
      </c>
      <c r="J1671" s="55">
        <f t="shared" si="78"/>
        <v>-361010.28</v>
      </c>
      <c r="K1671" s="52">
        <f t="shared" si="79"/>
        <v>342677.74</v>
      </c>
      <c r="L1671" s="50" t="s">
        <v>63</v>
      </c>
      <c r="M1671" s="48" t="str">
        <f t="shared" si="80"/>
        <v>TSSTotal Recurring Expenses (including 6.1 and 6.2)</v>
      </c>
    </row>
    <row r="1672" spans="1:13">
      <c r="A1672" s="45" t="s">
        <v>250</v>
      </c>
      <c r="B1672" s="46" t="s">
        <v>394</v>
      </c>
      <c r="C1672" s="46" t="s">
        <v>395</v>
      </c>
      <c r="D1672" s="47">
        <v>1036382.14</v>
      </c>
      <c r="E1672" s="47">
        <v>0</v>
      </c>
      <c r="F1672" s="47">
        <v>2440826.16</v>
      </c>
      <c r="G1672" s="47">
        <v>832475.37</v>
      </c>
      <c r="H1672" s="47">
        <v>2644732.9300000002</v>
      </c>
      <c r="I1672" s="47">
        <v>0</v>
      </c>
      <c r="J1672" s="55">
        <f t="shared" si="78"/>
        <v>1608350.79</v>
      </c>
      <c r="K1672" s="52">
        <f t="shared" si="79"/>
        <v>2644732.9300000002</v>
      </c>
      <c r="L1672" s="50" t="s">
        <v>63</v>
      </c>
      <c r="M1672" s="48" t="str">
        <f t="shared" si="80"/>
        <v>TSSTotal Recurring Expenses (including 6.1 and 6.2)</v>
      </c>
    </row>
    <row r="1673" spans="1:13">
      <c r="A1673" s="45" t="s">
        <v>250</v>
      </c>
      <c r="B1673" s="46" t="s">
        <v>396</v>
      </c>
      <c r="C1673" s="46" t="s">
        <v>397</v>
      </c>
      <c r="D1673" s="47">
        <v>530277.13</v>
      </c>
      <c r="E1673" s="47">
        <v>0</v>
      </c>
      <c r="F1673" s="47">
        <v>2088495.93</v>
      </c>
      <c r="G1673" s="47">
        <v>652752.54</v>
      </c>
      <c r="H1673" s="47">
        <v>1966020.52</v>
      </c>
      <c r="I1673" s="47">
        <v>0</v>
      </c>
      <c r="J1673" s="55">
        <f t="shared" si="78"/>
        <v>1435743.39</v>
      </c>
      <c r="K1673" s="52">
        <f t="shared" si="79"/>
        <v>1966020.52</v>
      </c>
      <c r="L1673" s="50" t="s">
        <v>63</v>
      </c>
      <c r="M1673" s="48" t="str">
        <f t="shared" si="80"/>
        <v>TSSTotal Recurring Expenses (including 6.1 and 6.2)</v>
      </c>
    </row>
    <row r="1674" spans="1:13">
      <c r="A1674" s="45" t="s">
        <v>250</v>
      </c>
      <c r="B1674" s="46" t="s">
        <v>398</v>
      </c>
      <c r="C1674" s="46" t="s">
        <v>399</v>
      </c>
      <c r="D1674" s="47">
        <v>100000</v>
      </c>
      <c r="E1674" s="47">
        <v>0</v>
      </c>
      <c r="F1674" s="47">
        <v>0</v>
      </c>
      <c r="G1674" s="47">
        <v>0</v>
      </c>
      <c r="H1674" s="47">
        <v>100000</v>
      </c>
      <c r="I1674" s="47">
        <v>0</v>
      </c>
      <c r="J1674" s="55">
        <f t="shared" si="78"/>
        <v>0</v>
      </c>
      <c r="K1674" s="52">
        <f t="shared" si="79"/>
        <v>100000</v>
      </c>
      <c r="L1674" s="50" t="s">
        <v>62</v>
      </c>
      <c r="M1674" s="48" t="str">
        <f t="shared" si="80"/>
        <v>TSSTrustee Fees #</v>
      </c>
    </row>
    <row r="1675" spans="1:13">
      <c r="A1675" s="45" t="s">
        <v>250</v>
      </c>
      <c r="B1675" s="46" t="s">
        <v>400</v>
      </c>
      <c r="C1675" s="46" t="s">
        <v>401</v>
      </c>
      <c r="D1675" s="47">
        <v>10300</v>
      </c>
      <c r="E1675" s="47">
        <v>0</v>
      </c>
      <c r="F1675" s="47">
        <v>0</v>
      </c>
      <c r="G1675" s="47">
        <v>0</v>
      </c>
      <c r="H1675" s="47">
        <v>10300</v>
      </c>
      <c r="I1675" s="47">
        <v>0</v>
      </c>
      <c r="J1675" s="55">
        <f t="shared" si="78"/>
        <v>0</v>
      </c>
      <c r="K1675" s="52">
        <f t="shared" si="79"/>
        <v>10300</v>
      </c>
      <c r="L1675" s="50" t="s">
        <v>63</v>
      </c>
      <c r="M1675" s="48" t="str">
        <f t="shared" si="80"/>
        <v>TSSTotal Recurring Expenses (including 6.1 and 6.2)</v>
      </c>
    </row>
    <row r="1676" spans="1:13">
      <c r="A1676" s="45" t="s">
        <v>250</v>
      </c>
      <c r="B1676" s="46" t="s">
        <v>402</v>
      </c>
      <c r="C1676" s="46" t="s">
        <v>403</v>
      </c>
      <c r="D1676" s="47">
        <v>146116.43</v>
      </c>
      <c r="E1676" s="47">
        <v>0</v>
      </c>
      <c r="F1676" s="47">
        <v>0</v>
      </c>
      <c r="G1676" s="47">
        <v>0</v>
      </c>
      <c r="H1676" s="47">
        <v>146116.43</v>
      </c>
      <c r="I1676" s="47">
        <v>0</v>
      </c>
      <c r="J1676" s="55">
        <f t="shared" si="78"/>
        <v>0</v>
      </c>
      <c r="K1676" s="52">
        <f t="shared" si="79"/>
        <v>146116.43</v>
      </c>
      <c r="L1676" s="50" t="s">
        <v>63</v>
      </c>
      <c r="M1676" s="48" t="str">
        <f t="shared" si="80"/>
        <v>TSSTotal Recurring Expenses (including 6.1 and 6.2)</v>
      </c>
    </row>
    <row r="1677" spans="1:13">
      <c r="A1677" s="45" t="s">
        <v>250</v>
      </c>
      <c r="B1677" s="46" t="s">
        <v>404</v>
      </c>
      <c r="C1677" s="46" t="s">
        <v>405</v>
      </c>
      <c r="D1677" s="47">
        <v>264632.26</v>
      </c>
      <c r="E1677" s="47">
        <v>0</v>
      </c>
      <c r="F1677" s="47">
        <v>0</v>
      </c>
      <c r="G1677" s="47">
        <v>0</v>
      </c>
      <c r="H1677" s="47">
        <v>264632.26</v>
      </c>
      <c r="I1677" s="47">
        <v>0</v>
      </c>
      <c r="J1677" s="55">
        <f t="shared" si="78"/>
        <v>0</v>
      </c>
      <c r="K1677" s="52">
        <f t="shared" si="79"/>
        <v>264632.26</v>
      </c>
      <c r="L1677" s="50" t="s">
        <v>63</v>
      </c>
      <c r="M1677" s="48" t="str">
        <f t="shared" si="80"/>
        <v>TSSTotal Recurring Expenses (including 6.1 and 6.2)</v>
      </c>
    </row>
    <row r="1678" spans="1:13">
      <c r="A1678" s="45" t="s">
        <v>250</v>
      </c>
      <c r="B1678" s="46" t="s">
        <v>406</v>
      </c>
      <c r="C1678" s="46" t="s">
        <v>407</v>
      </c>
      <c r="D1678" s="47">
        <v>9710.41</v>
      </c>
      <c r="E1678" s="47">
        <v>0</v>
      </c>
      <c r="F1678" s="47">
        <v>26211.98</v>
      </c>
      <c r="G1678" s="47">
        <v>6884.41</v>
      </c>
      <c r="H1678" s="47">
        <v>29037.98</v>
      </c>
      <c r="I1678" s="47">
        <v>0</v>
      </c>
      <c r="J1678" s="55">
        <f t="shared" si="78"/>
        <v>19327.57</v>
      </c>
      <c r="K1678" s="52">
        <f t="shared" si="79"/>
        <v>29037.98</v>
      </c>
      <c r="L1678" s="50" t="s">
        <v>63</v>
      </c>
      <c r="M1678" s="48" t="str">
        <f t="shared" si="80"/>
        <v>TSSTotal Recurring Expenses (including 6.1 and 6.2)</v>
      </c>
    </row>
    <row r="1679" spans="1:13">
      <c r="A1679" s="45" t="s">
        <v>250</v>
      </c>
      <c r="B1679" s="46" t="s">
        <v>694</v>
      </c>
      <c r="C1679" s="46" t="s">
        <v>695</v>
      </c>
      <c r="D1679" s="47">
        <v>0</v>
      </c>
      <c r="E1679" s="47">
        <v>0</v>
      </c>
      <c r="F1679" s="47">
        <v>31553.43</v>
      </c>
      <c r="G1679" s="47">
        <v>0</v>
      </c>
      <c r="H1679" s="47">
        <v>31553.43</v>
      </c>
      <c r="I1679" s="47">
        <v>0</v>
      </c>
      <c r="J1679" s="55">
        <f t="shared" si="78"/>
        <v>31553.43</v>
      </c>
      <c r="K1679" s="52">
        <f t="shared" si="79"/>
        <v>31553.43</v>
      </c>
      <c r="L1679" s="50" t="s">
        <v>63</v>
      </c>
      <c r="M1679" s="48" t="str">
        <f t="shared" si="80"/>
        <v>TSSTotal Recurring Expenses (including 6.1 and 6.2)</v>
      </c>
    </row>
    <row r="1680" spans="1:13">
      <c r="A1680" s="45" t="s">
        <v>250</v>
      </c>
      <c r="B1680" s="46" t="s">
        <v>408</v>
      </c>
      <c r="C1680" s="46" t="s">
        <v>409</v>
      </c>
      <c r="D1680" s="47">
        <v>5438.61</v>
      </c>
      <c r="E1680" s="47">
        <v>0</v>
      </c>
      <c r="F1680" s="47">
        <v>0</v>
      </c>
      <c r="G1680" s="47">
        <v>0</v>
      </c>
      <c r="H1680" s="47">
        <v>5438.61</v>
      </c>
      <c r="I1680" s="47">
        <v>0</v>
      </c>
      <c r="J1680" s="55">
        <f t="shared" si="78"/>
        <v>0</v>
      </c>
      <c r="K1680" s="52">
        <f t="shared" si="79"/>
        <v>5438.61</v>
      </c>
      <c r="L1680" s="50" t="s">
        <v>63</v>
      </c>
      <c r="M1680" s="48" t="str">
        <f t="shared" si="80"/>
        <v>TSSTotal Recurring Expenses (including 6.1 and 6.2)</v>
      </c>
    </row>
    <row r="1681" spans="1:13">
      <c r="A1681" s="45" t="s">
        <v>250</v>
      </c>
      <c r="B1681" s="46" t="s">
        <v>410</v>
      </c>
      <c r="C1681" s="46" t="s">
        <v>411</v>
      </c>
      <c r="D1681" s="47">
        <v>3479.9</v>
      </c>
      <c r="E1681" s="47">
        <v>0</v>
      </c>
      <c r="F1681" s="47">
        <v>5830.91</v>
      </c>
      <c r="G1681" s="47">
        <v>0</v>
      </c>
      <c r="H1681" s="47">
        <v>9310.81</v>
      </c>
      <c r="I1681" s="47">
        <v>0</v>
      </c>
      <c r="J1681" s="55">
        <f t="shared" si="78"/>
        <v>5830.91</v>
      </c>
      <c r="K1681" s="52">
        <f t="shared" si="79"/>
        <v>9310.81</v>
      </c>
      <c r="L1681" s="50" t="s">
        <v>63</v>
      </c>
      <c r="M1681" s="48" t="str">
        <f t="shared" si="80"/>
        <v>TSSTotal Recurring Expenses (including 6.1 and 6.2)</v>
      </c>
    </row>
    <row r="1682" spans="1:13">
      <c r="A1682" s="45" t="s">
        <v>250</v>
      </c>
      <c r="B1682" s="46" t="s">
        <v>696</v>
      </c>
      <c r="C1682" s="46" t="s">
        <v>697</v>
      </c>
      <c r="D1682" s="47">
        <v>0</v>
      </c>
      <c r="E1682" s="47">
        <v>0</v>
      </c>
      <c r="F1682" s="47">
        <v>223327.26</v>
      </c>
      <c r="G1682" s="47">
        <v>0</v>
      </c>
      <c r="H1682" s="47">
        <v>223327.26</v>
      </c>
      <c r="I1682" s="47">
        <v>0</v>
      </c>
      <c r="J1682" s="55">
        <f t="shared" si="78"/>
        <v>223327.26</v>
      </c>
      <c r="K1682" s="52">
        <f t="shared" si="79"/>
        <v>223327.26</v>
      </c>
      <c r="L1682" s="50" t="s">
        <v>63</v>
      </c>
      <c r="M1682" s="48" t="str">
        <f t="shared" si="80"/>
        <v>TSSTotal Recurring Expenses (including 6.1 and 6.2)</v>
      </c>
    </row>
    <row r="1683" spans="1:13">
      <c r="D1683" s="44"/>
      <c r="E1683" s="44"/>
      <c r="F1683" s="44"/>
      <c r="G1683" s="44"/>
      <c r="H1683" s="44"/>
      <c r="I1683" s="44"/>
      <c r="J1683" s="56"/>
    </row>
    <row r="1684" spans="1:13">
      <c r="J1684" s="56">
        <f>SUBTOTAL(9,J1660:J1682)</f>
        <v>10185646.439999999</v>
      </c>
      <c r="K1684" s="56">
        <f>SUBTOTAL(9,K1660:K1682)</f>
        <v>30867752.029999994</v>
      </c>
    </row>
    <row r="1685" spans="1:13">
      <c r="K1685" s="62"/>
    </row>
  </sheetData>
  <autoFilter ref="A1:O1685"/>
  <phoneticPr fontId="7" type="noConversion"/>
  <pageMargins left="0.7" right="0.7" top="0.75" bottom="0.75" header="0.3" footer="0.3"/>
  <pageSetup paperSize="9" orientation="portrait" r:id="rId1"/>
  <headerFooter>
    <oddFooter>&amp;CFor internal use only</oddFooter>
  </headerFooter>
</worksheet>
</file>

<file path=xl/worksheets/sheet12.xml><?xml version="1.0" encoding="utf-8"?>
<worksheet xmlns="http://schemas.openxmlformats.org/spreadsheetml/2006/main" xmlns:r="http://schemas.openxmlformats.org/officeDocument/2006/relationships">
  <sheetPr codeName="Sheet7"/>
  <dimension ref="A1:C330"/>
  <sheetViews>
    <sheetView topLeftCell="A270" zoomScale="90" zoomScaleNormal="90" workbookViewId="0">
      <selection activeCell="B297" sqref="B297"/>
    </sheetView>
  </sheetViews>
  <sheetFormatPr defaultRowHeight="12"/>
  <cols>
    <col min="1" max="1" width="13.140625" style="38" bestFit="1" customWidth="1"/>
    <col min="2" max="3" width="57.7109375" style="38" bestFit="1" customWidth="1"/>
    <col min="4" max="16384" width="9.140625" style="38"/>
  </cols>
  <sheetData>
    <row r="1" spans="1:3" s="36" customFormat="1">
      <c r="A1" s="34" t="s">
        <v>280</v>
      </c>
      <c r="B1" s="34" t="s">
        <v>281</v>
      </c>
      <c r="C1" s="35" t="s">
        <v>661</v>
      </c>
    </row>
    <row r="2" spans="1:3">
      <c r="A2" s="37" t="s">
        <v>429</v>
      </c>
      <c r="B2" s="37" t="s">
        <v>430</v>
      </c>
      <c r="C2" s="37" t="s">
        <v>663</v>
      </c>
    </row>
    <row r="3" spans="1:3">
      <c r="A3" s="37" t="s">
        <v>431</v>
      </c>
      <c r="B3" s="37" t="s">
        <v>432</v>
      </c>
      <c r="C3" s="37" t="s">
        <v>663</v>
      </c>
    </row>
    <row r="4" spans="1:3">
      <c r="A4" s="37" t="s">
        <v>282</v>
      </c>
      <c r="B4" s="37" t="s">
        <v>283</v>
      </c>
      <c r="C4" s="37" t="s">
        <v>663</v>
      </c>
    </row>
    <row r="5" spans="1:3">
      <c r="A5" s="37" t="s">
        <v>621</v>
      </c>
      <c r="B5" s="37" t="s">
        <v>622</v>
      </c>
      <c r="C5" s="37" t="s">
        <v>663</v>
      </c>
    </row>
    <row r="6" spans="1:3">
      <c r="A6" s="37" t="s">
        <v>623</v>
      </c>
      <c r="B6" s="37" t="s">
        <v>624</v>
      </c>
      <c r="C6" s="37" t="s">
        <v>663</v>
      </c>
    </row>
    <row r="7" spans="1:3">
      <c r="A7" s="37" t="s">
        <v>625</v>
      </c>
      <c r="B7" s="37" t="s">
        <v>626</v>
      </c>
      <c r="C7" s="37" t="s">
        <v>663</v>
      </c>
    </row>
    <row r="8" spans="1:3">
      <c r="A8" s="37" t="s">
        <v>643</v>
      </c>
      <c r="B8" s="37" t="s">
        <v>644</v>
      </c>
      <c r="C8" s="37" t="s">
        <v>663</v>
      </c>
    </row>
    <row r="9" spans="1:3">
      <c r="A9" s="37" t="s">
        <v>467</v>
      </c>
      <c r="B9" s="37" t="s">
        <v>468</v>
      </c>
      <c r="C9" s="37" t="s">
        <v>663</v>
      </c>
    </row>
    <row r="10" spans="1:3">
      <c r="A10" s="37" t="s">
        <v>469</v>
      </c>
      <c r="B10" s="37" t="s">
        <v>470</v>
      </c>
      <c r="C10" s="37" t="s">
        <v>663</v>
      </c>
    </row>
    <row r="11" spans="1:3">
      <c r="A11" s="37" t="s">
        <v>433</v>
      </c>
      <c r="B11" s="37" t="s">
        <v>434</v>
      </c>
      <c r="C11" s="37" t="s">
        <v>663</v>
      </c>
    </row>
    <row r="12" spans="1:3">
      <c r="A12" s="37" t="s">
        <v>435</v>
      </c>
      <c r="B12" s="37" t="s">
        <v>436</v>
      </c>
      <c r="C12" s="37" t="s">
        <v>663</v>
      </c>
    </row>
    <row r="13" spans="1:3">
      <c r="A13" s="37" t="s">
        <v>284</v>
      </c>
      <c r="B13" s="37" t="s">
        <v>285</v>
      </c>
      <c r="C13" s="37" t="s">
        <v>663</v>
      </c>
    </row>
    <row r="14" spans="1:3">
      <c r="A14" s="37" t="s">
        <v>627</v>
      </c>
      <c r="B14" s="37" t="s">
        <v>628</v>
      </c>
      <c r="C14" s="37" t="s">
        <v>663</v>
      </c>
    </row>
    <row r="15" spans="1:3">
      <c r="A15" s="37" t="s">
        <v>629</v>
      </c>
      <c r="B15" s="37" t="s">
        <v>630</v>
      </c>
      <c r="C15" s="37" t="s">
        <v>663</v>
      </c>
    </row>
    <row r="16" spans="1:3">
      <c r="A16" s="37" t="s">
        <v>645</v>
      </c>
      <c r="B16" s="37" t="s">
        <v>646</v>
      </c>
      <c r="C16" s="37" t="s">
        <v>663</v>
      </c>
    </row>
    <row r="17" spans="1:3">
      <c r="A17" s="37" t="s">
        <v>471</v>
      </c>
      <c r="B17" s="37" t="s">
        <v>472</v>
      </c>
      <c r="C17" s="37" t="s">
        <v>663</v>
      </c>
    </row>
    <row r="18" spans="1:3">
      <c r="A18" s="37" t="s">
        <v>473</v>
      </c>
      <c r="B18" s="37" t="s">
        <v>474</v>
      </c>
      <c r="C18" s="37" t="s">
        <v>663</v>
      </c>
    </row>
    <row r="19" spans="1:3">
      <c r="A19" s="37" t="s">
        <v>437</v>
      </c>
      <c r="B19" s="37" t="s">
        <v>438</v>
      </c>
      <c r="C19" s="37" t="s">
        <v>663</v>
      </c>
    </row>
    <row r="20" spans="1:3">
      <c r="A20" s="37" t="s">
        <v>286</v>
      </c>
      <c r="B20" s="37" t="s">
        <v>287</v>
      </c>
      <c r="C20" s="37" t="s">
        <v>663</v>
      </c>
    </row>
    <row r="21" spans="1:3">
      <c r="A21" s="37">
        <v>110000</v>
      </c>
      <c r="B21" s="37" t="s">
        <v>413</v>
      </c>
      <c r="C21" s="37" t="s">
        <v>663</v>
      </c>
    </row>
    <row r="22" spans="1:3">
      <c r="A22" s="37">
        <v>110001</v>
      </c>
      <c r="B22" s="37" t="s">
        <v>648</v>
      </c>
      <c r="C22" s="37" t="s">
        <v>663</v>
      </c>
    </row>
    <row r="23" spans="1:3">
      <c r="A23" s="37">
        <v>110010</v>
      </c>
      <c r="B23" s="37" t="s">
        <v>415</v>
      </c>
      <c r="C23" s="37" t="s">
        <v>663</v>
      </c>
    </row>
    <row r="24" spans="1:3">
      <c r="A24" s="37">
        <v>110014</v>
      </c>
      <c r="B24" s="37" t="s">
        <v>289</v>
      </c>
      <c r="C24" s="37" t="s">
        <v>663</v>
      </c>
    </row>
    <row r="25" spans="1:3">
      <c r="A25" s="37">
        <v>110031</v>
      </c>
      <c r="B25" s="37" t="s">
        <v>291</v>
      </c>
      <c r="C25" s="37" t="s">
        <v>663</v>
      </c>
    </row>
    <row r="26" spans="1:3">
      <c r="A26" s="37">
        <v>110047</v>
      </c>
      <c r="B26" s="37" t="s">
        <v>293</v>
      </c>
      <c r="C26" s="37" t="s">
        <v>663</v>
      </c>
    </row>
    <row r="27" spans="1:3">
      <c r="A27" s="37">
        <v>110049</v>
      </c>
      <c r="B27" s="37" t="s">
        <v>295</v>
      </c>
      <c r="C27" s="37" t="s">
        <v>663</v>
      </c>
    </row>
    <row r="28" spans="1:3">
      <c r="A28" s="37">
        <v>110052</v>
      </c>
      <c r="B28" s="37" t="s">
        <v>297</v>
      </c>
      <c r="C28" s="37" t="s">
        <v>663</v>
      </c>
    </row>
    <row r="29" spans="1:3">
      <c r="A29" s="37">
        <v>110055</v>
      </c>
      <c r="B29" s="37" t="s">
        <v>299</v>
      </c>
      <c r="C29" s="37" t="s">
        <v>663</v>
      </c>
    </row>
    <row r="30" spans="1:3">
      <c r="A30" s="37">
        <v>110063</v>
      </c>
      <c r="B30" s="37" t="s">
        <v>523</v>
      </c>
      <c r="C30" s="37" t="s">
        <v>663</v>
      </c>
    </row>
    <row r="31" spans="1:3">
      <c r="A31" s="37">
        <v>110065</v>
      </c>
      <c r="B31" s="37" t="s">
        <v>417</v>
      </c>
      <c r="C31" s="37" t="s">
        <v>663</v>
      </c>
    </row>
    <row r="32" spans="1:3">
      <c r="A32" s="37">
        <v>110067</v>
      </c>
      <c r="B32" s="37" t="s">
        <v>515</v>
      </c>
      <c r="C32" s="37" t="s">
        <v>663</v>
      </c>
    </row>
    <row r="33" spans="1:3">
      <c r="A33" s="37">
        <v>110071</v>
      </c>
      <c r="B33" s="37" t="s">
        <v>586</v>
      </c>
      <c r="C33" s="37" t="s">
        <v>663</v>
      </c>
    </row>
    <row r="34" spans="1:3">
      <c r="A34" s="37">
        <v>110074</v>
      </c>
      <c r="B34" s="37" t="s">
        <v>301</v>
      </c>
      <c r="C34" s="37" t="s">
        <v>663</v>
      </c>
    </row>
    <row r="35" spans="1:3">
      <c r="A35" s="37">
        <v>110079</v>
      </c>
      <c r="B35" s="37" t="s">
        <v>303</v>
      </c>
      <c r="C35" s="37" t="s">
        <v>663</v>
      </c>
    </row>
    <row r="36" spans="1:3">
      <c r="A36" s="37">
        <v>110085</v>
      </c>
      <c r="B36" s="37" t="s">
        <v>525</v>
      </c>
      <c r="C36" s="37" t="s">
        <v>663</v>
      </c>
    </row>
    <row r="37" spans="1:3">
      <c r="A37" s="37">
        <v>110120</v>
      </c>
      <c r="B37" s="37" t="s">
        <v>304</v>
      </c>
      <c r="C37" s="37" t="s">
        <v>663</v>
      </c>
    </row>
    <row r="38" spans="1:3">
      <c r="A38" s="37">
        <v>110200</v>
      </c>
      <c r="B38" s="37" t="s">
        <v>305</v>
      </c>
      <c r="C38" s="37" t="s">
        <v>663</v>
      </c>
    </row>
    <row r="39" spans="1:3">
      <c r="A39" s="37" t="s">
        <v>306</v>
      </c>
      <c r="B39" s="37" t="s">
        <v>307</v>
      </c>
      <c r="C39" s="37" t="s">
        <v>663</v>
      </c>
    </row>
    <row r="40" spans="1:3">
      <c r="A40" s="37" t="s">
        <v>649</v>
      </c>
      <c r="B40" s="37" t="s">
        <v>650</v>
      </c>
      <c r="C40" s="37" t="s">
        <v>663</v>
      </c>
    </row>
    <row r="41" spans="1:3">
      <c r="A41" s="37">
        <v>110800</v>
      </c>
      <c r="B41" s="37" t="s">
        <v>308</v>
      </c>
      <c r="C41" s="37" t="s">
        <v>663</v>
      </c>
    </row>
    <row r="42" spans="1:3">
      <c r="A42" s="37" t="s">
        <v>309</v>
      </c>
      <c r="B42" s="37" t="s">
        <v>310</v>
      </c>
      <c r="C42" s="37" t="s">
        <v>663</v>
      </c>
    </row>
    <row r="43" spans="1:3">
      <c r="A43" s="37" t="s">
        <v>651</v>
      </c>
      <c r="B43" s="37" t="s">
        <v>652</v>
      </c>
      <c r="C43" s="37" t="s">
        <v>663</v>
      </c>
    </row>
    <row r="44" spans="1:3">
      <c r="A44" s="37" t="s">
        <v>418</v>
      </c>
      <c r="B44" s="37" t="s">
        <v>419</v>
      </c>
      <c r="C44" s="37" t="s">
        <v>663</v>
      </c>
    </row>
    <row r="45" spans="1:3">
      <c r="A45" s="37" t="s">
        <v>526</v>
      </c>
      <c r="B45" s="37" t="s">
        <v>527</v>
      </c>
      <c r="C45" s="37" t="s">
        <v>663</v>
      </c>
    </row>
    <row r="46" spans="1:3">
      <c r="A46" s="37" t="s">
        <v>420</v>
      </c>
      <c r="B46" s="37" t="s">
        <v>421</v>
      </c>
      <c r="C46" s="37" t="s">
        <v>663</v>
      </c>
    </row>
    <row r="47" spans="1:3">
      <c r="A47" s="37" t="s">
        <v>311</v>
      </c>
      <c r="B47" s="37" t="s">
        <v>312</v>
      </c>
      <c r="C47" s="37" t="s">
        <v>663</v>
      </c>
    </row>
    <row r="48" spans="1:3">
      <c r="A48" s="37" t="s">
        <v>439</v>
      </c>
      <c r="B48" s="37" t="s">
        <v>440</v>
      </c>
      <c r="C48" s="37" t="s">
        <v>663</v>
      </c>
    </row>
    <row r="49" spans="1:3">
      <c r="A49" s="37" t="s">
        <v>441</v>
      </c>
      <c r="B49" s="37" t="s">
        <v>442</v>
      </c>
      <c r="C49" s="37" t="s">
        <v>663</v>
      </c>
    </row>
    <row r="50" spans="1:3">
      <c r="A50" s="37" t="s">
        <v>443</v>
      </c>
      <c r="B50" s="37" t="s">
        <v>444</v>
      </c>
      <c r="C50" s="37" t="s">
        <v>663</v>
      </c>
    </row>
    <row r="51" spans="1:3">
      <c r="A51" s="37" t="s">
        <v>475</v>
      </c>
      <c r="B51" s="37" t="s">
        <v>476</v>
      </c>
      <c r="C51" s="37" t="s">
        <v>663</v>
      </c>
    </row>
    <row r="52" spans="1:3">
      <c r="A52" s="37">
        <v>112000</v>
      </c>
      <c r="B52" s="37" t="s">
        <v>314</v>
      </c>
      <c r="C52" s="37" t="s">
        <v>663</v>
      </c>
    </row>
    <row r="53" spans="1:3">
      <c r="A53" s="37">
        <v>112002</v>
      </c>
      <c r="B53" s="37" t="s">
        <v>588</v>
      </c>
      <c r="C53" s="37" t="s">
        <v>663</v>
      </c>
    </row>
    <row r="54" spans="1:3">
      <c r="A54" s="37">
        <v>112005</v>
      </c>
      <c r="B54" s="37" t="s">
        <v>632</v>
      </c>
      <c r="C54" s="37" t="s">
        <v>663</v>
      </c>
    </row>
    <row r="55" spans="1:3">
      <c r="A55" s="37">
        <v>112011</v>
      </c>
      <c r="B55" s="37" t="s">
        <v>529</v>
      </c>
      <c r="C55" s="37" t="s">
        <v>663</v>
      </c>
    </row>
    <row r="56" spans="1:3">
      <c r="A56" s="37">
        <v>112012</v>
      </c>
      <c r="B56" s="37" t="s">
        <v>423</v>
      </c>
      <c r="C56" s="37" t="s">
        <v>663</v>
      </c>
    </row>
    <row r="57" spans="1:3">
      <c r="A57" s="37">
        <v>112020</v>
      </c>
      <c r="B57" s="37" t="s">
        <v>316</v>
      </c>
      <c r="C57" s="37" t="s">
        <v>663</v>
      </c>
    </row>
    <row r="58" spans="1:3">
      <c r="A58" s="37">
        <v>112021</v>
      </c>
      <c r="B58" s="37" t="s">
        <v>478</v>
      </c>
      <c r="C58" s="37" t="s">
        <v>663</v>
      </c>
    </row>
    <row r="59" spans="1:3">
      <c r="A59" s="37">
        <v>210100</v>
      </c>
      <c r="B59" s="37" t="s">
        <v>424</v>
      </c>
      <c r="C59" s="37" t="s">
        <v>663</v>
      </c>
    </row>
    <row r="60" spans="1:3">
      <c r="A60" s="37">
        <v>210800</v>
      </c>
      <c r="B60" s="37" t="s">
        <v>317</v>
      </c>
      <c r="C60" s="37" t="s">
        <v>663</v>
      </c>
    </row>
    <row r="61" spans="1:3">
      <c r="A61" s="37">
        <v>211000</v>
      </c>
      <c r="B61" s="37" t="s">
        <v>530</v>
      </c>
      <c r="C61" s="37" t="s">
        <v>663</v>
      </c>
    </row>
    <row r="62" spans="1:3">
      <c r="A62" s="37">
        <v>211002</v>
      </c>
      <c r="B62" s="37" t="s">
        <v>460</v>
      </c>
      <c r="C62" s="37" t="s">
        <v>663</v>
      </c>
    </row>
    <row r="63" spans="1:3">
      <c r="A63" s="37">
        <v>211006</v>
      </c>
      <c r="B63" s="37" t="s">
        <v>654</v>
      </c>
      <c r="C63" s="37" t="s">
        <v>663</v>
      </c>
    </row>
    <row r="64" spans="1:3">
      <c r="A64" s="37">
        <v>211008</v>
      </c>
      <c r="B64" s="37" t="s">
        <v>319</v>
      </c>
      <c r="C64" s="37" t="s">
        <v>663</v>
      </c>
    </row>
    <row r="65" spans="1:3">
      <c r="A65" s="37">
        <v>211010</v>
      </c>
      <c r="B65" s="37" t="s">
        <v>321</v>
      </c>
      <c r="C65" s="37" t="s">
        <v>663</v>
      </c>
    </row>
    <row r="66" spans="1:3">
      <c r="A66" s="37">
        <v>211014</v>
      </c>
      <c r="B66" s="37" t="s">
        <v>498</v>
      </c>
      <c r="C66" s="37" t="s">
        <v>663</v>
      </c>
    </row>
    <row r="67" spans="1:3">
      <c r="A67" s="37">
        <v>211020</v>
      </c>
      <c r="B67" s="37" t="s">
        <v>323</v>
      </c>
      <c r="C67" s="37" t="s">
        <v>663</v>
      </c>
    </row>
    <row r="68" spans="1:3">
      <c r="A68" s="37">
        <v>211023</v>
      </c>
      <c r="B68" s="37" t="s">
        <v>513</v>
      </c>
      <c r="C68" s="37" t="s">
        <v>663</v>
      </c>
    </row>
    <row r="69" spans="1:3">
      <c r="A69" s="37">
        <v>211024</v>
      </c>
      <c r="B69" s="37" t="s">
        <v>325</v>
      </c>
      <c r="C69" s="37" t="s">
        <v>663</v>
      </c>
    </row>
    <row r="70" spans="1:3">
      <c r="A70" s="37">
        <v>211026</v>
      </c>
      <c r="B70" s="37" t="s">
        <v>327</v>
      </c>
      <c r="C70" s="37" t="s">
        <v>663</v>
      </c>
    </row>
    <row r="71" spans="1:3">
      <c r="A71" s="37">
        <v>211028</v>
      </c>
      <c r="B71" s="37" t="s">
        <v>329</v>
      </c>
      <c r="C71" s="37" t="s">
        <v>663</v>
      </c>
    </row>
    <row r="72" spans="1:3">
      <c r="A72" s="37">
        <v>211032</v>
      </c>
      <c r="B72" s="37" t="s">
        <v>331</v>
      </c>
      <c r="C72" s="37" t="s">
        <v>663</v>
      </c>
    </row>
    <row r="73" spans="1:3">
      <c r="A73" s="37">
        <v>211035</v>
      </c>
      <c r="B73" s="37" t="s">
        <v>333</v>
      </c>
      <c r="C73" s="37" t="s">
        <v>663</v>
      </c>
    </row>
    <row r="74" spans="1:3">
      <c r="A74" s="37">
        <v>211038</v>
      </c>
      <c r="B74" s="37" t="s">
        <v>335</v>
      </c>
      <c r="C74" s="37" t="s">
        <v>663</v>
      </c>
    </row>
    <row r="75" spans="1:3">
      <c r="A75" s="37">
        <v>212010</v>
      </c>
      <c r="B75" s="37" t="s">
        <v>336</v>
      </c>
      <c r="C75" s="37" t="s">
        <v>663</v>
      </c>
    </row>
    <row r="76" spans="1:3">
      <c r="A76" s="37">
        <v>212021</v>
      </c>
      <c r="B76" s="37" t="s">
        <v>337</v>
      </c>
      <c r="C76" s="37" t="s">
        <v>663</v>
      </c>
    </row>
    <row r="77" spans="1:3">
      <c r="A77" s="37">
        <v>212024</v>
      </c>
      <c r="B77" s="37" t="s">
        <v>338</v>
      </c>
      <c r="C77" s="37" t="s">
        <v>663</v>
      </c>
    </row>
    <row r="78" spans="1:3">
      <c r="A78" s="37">
        <v>212026</v>
      </c>
      <c r="B78" s="37" t="s">
        <v>339</v>
      </c>
      <c r="C78" s="37" t="s">
        <v>663</v>
      </c>
    </row>
    <row r="79" spans="1:3">
      <c r="A79" s="37">
        <v>212027</v>
      </c>
      <c r="B79" s="37" t="s">
        <v>340</v>
      </c>
      <c r="C79" s="37" t="s">
        <v>663</v>
      </c>
    </row>
    <row r="80" spans="1:3">
      <c r="A80" s="37">
        <v>212029</v>
      </c>
      <c r="B80" s="37" t="s">
        <v>341</v>
      </c>
      <c r="C80" s="37" t="s">
        <v>663</v>
      </c>
    </row>
    <row r="81" spans="1:3">
      <c r="A81" s="37">
        <v>212085</v>
      </c>
      <c r="B81" s="37" t="s">
        <v>342</v>
      </c>
      <c r="C81" s="37" t="s">
        <v>663</v>
      </c>
    </row>
    <row r="82" spans="1:3">
      <c r="A82" s="37">
        <v>212086</v>
      </c>
      <c r="B82" s="37" t="s">
        <v>343</v>
      </c>
      <c r="C82" s="37" t="s">
        <v>663</v>
      </c>
    </row>
    <row r="83" spans="1:3">
      <c r="A83" s="37">
        <v>213100</v>
      </c>
      <c r="B83" s="37" t="s">
        <v>499</v>
      </c>
      <c r="C83" s="37" t="s">
        <v>663</v>
      </c>
    </row>
    <row r="84" spans="1:3">
      <c r="A84" s="37">
        <v>110122</v>
      </c>
      <c r="B84" s="37" t="s">
        <v>683</v>
      </c>
      <c r="C84" s="37" t="s">
        <v>663</v>
      </c>
    </row>
    <row r="85" spans="1:3">
      <c r="A85" s="37">
        <v>110156</v>
      </c>
      <c r="B85" s="37" t="s">
        <v>685</v>
      </c>
      <c r="C85" s="37" t="s">
        <v>663</v>
      </c>
    </row>
    <row r="86" spans="1:3">
      <c r="A86" s="37">
        <v>111520</v>
      </c>
      <c r="B86" s="37" t="s">
        <v>686</v>
      </c>
      <c r="C86" s="37" t="s">
        <v>663</v>
      </c>
    </row>
    <row r="87" spans="1:3">
      <c r="A87" s="37" t="s">
        <v>687</v>
      </c>
      <c r="B87" s="37" t="s">
        <v>688</v>
      </c>
      <c r="C87" s="37" t="s">
        <v>663</v>
      </c>
    </row>
    <row r="88" spans="1:3">
      <c r="A88" s="37" t="s">
        <v>689</v>
      </c>
      <c r="B88" s="37" t="s">
        <v>690</v>
      </c>
      <c r="C88" s="37" t="s">
        <v>663</v>
      </c>
    </row>
    <row r="89" spans="1:3">
      <c r="A89" s="37" t="s">
        <v>712</v>
      </c>
      <c r="B89" s="37" t="s">
        <v>713</v>
      </c>
      <c r="C89" s="37" t="s">
        <v>663</v>
      </c>
    </row>
    <row r="90" spans="1:3">
      <c r="A90" s="37" t="s">
        <v>698</v>
      </c>
      <c r="B90" s="37" t="s">
        <v>699</v>
      </c>
      <c r="C90" s="37" t="s">
        <v>663</v>
      </c>
    </row>
    <row r="91" spans="1:3">
      <c r="A91" s="64">
        <v>211011</v>
      </c>
      <c r="B91" s="64" t="s">
        <v>765</v>
      </c>
      <c r="C91" s="37" t="s">
        <v>663</v>
      </c>
    </row>
    <row r="92" spans="1:3">
      <c r="A92" s="37" t="s">
        <v>766</v>
      </c>
      <c r="B92" s="37" t="s">
        <v>767</v>
      </c>
      <c r="C92" s="37" t="s">
        <v>663</v>
      </c>
    </row>
    <row r="93" spans="1:3">
      <c r="A93" s="37" t="s">
        <v>768</v>
      </c>
      <c r="B93" s="37" t="s">
        <v>769</v>
      </c>
      <c r="C93" s="37" t="s">
        <v>663</v>
      </c>
    </row>
    <row r="94" spans="1:3">
      <c r="A94" s="37" t="s">
        <v>770</v>
      </c>
      <c r="B94" s="37" t="s">
        <v>771</v>
      </c>
      <c r="C94" s="37" t="s">
        <v>663</v>
      </c>
    </row>
    <row r="95" spans="1:3">
      <c r="A95" s="37">
        <v>110084</v>
      </c>
      <c r="B95" s="37" t="s">
        <v>772</v>
      </c>
      <c r="C95" s="37" t="s">
        <v>663</v>
      </c>
    </row>
    <row r="96" spans="1:3">
      <c r="A96" s="37">
        <v>110088</v>
      </c>
      <c r="B96" s="37" t="s">
        <v>773</v>
      </c>
      <c r="C96" s="37" t="s">
        <v>663</v>
      </c>
    </row>
    <row r="97" spans="1:3">
      <c r="A97" s="37">
        <v>110088</v>
      </c>
      <c r="B97" s="37" t="s">
        <v>773</v>
      </c>
      <c r="C97" s="37" t="s">
        <v>663</v>
      </c>
    </row>
    <row r="98" spans="1:3">
      <c r="A98" s="37">
        <v>110176</v>
      </c>
      <c r="B98" s="37" t="s">
        <v>778</v>
      </c>
      <c r="C98" s="37" t="s">
        <v>663</v>
      </c>
    </row>
    <row r="99" spans="1:3">
      <c r="A99" s="37">
        <v>110179</v>
      </c>
      <c r="B99" s="37" t="s">
        <v>789</v>
      </c>
      <c r="C99" s="37" t="s">
        <v>663</v>
      </c>
    </row>
    <row r="100" spans="1:3">
      <c r="A100" s="37" t="s">
        <v>740</v>
      </c>
      <c r="B100" s="37" t="s">
        <v>741</v>
      </c>
      <c r="C100" s="37" t="s">
        <v>663</v>
      </c>
    </row>
    <row r="101" spans="1:3">
      <c r="A101" s="37" t="s">
        <v>774</v>
      </c>
      <c r="B101" s="37" t="s">
        <v>775</v>
      </c>
      <c r="C101" s="37" t="s">
        <v>663</v>
      </c>
    </row>
    <row r="102" spans="1:3">
      <c r="A102" s="37" t="s">
        <v>738</v>
      </c>
      <c r="B102" s="37" t="s">
        <v>739</v>
      </c>
      <c r="C102" s="37" t="s">
        <v>663</v>
      </c>
    </row>
    <row r="103" spans="1:3">
      <c r="A103" s="37" t="s">
        <v>776</v>
      </c>
      <c r="B103" s="37" t="s">
        <v>777</v>
      </c>
      <c r="C103" s="37" t="s">
        <v>663</v>
      </c>
    </row>
    <row r="104" spans="1:3">
      <c r="A104" s="37" t="s">
        <v>779</v>
      </c>
      <c r="B104" s="37" t="s">
        <v>780</v>
      </c>
      <c r="C104" s="37" t="s">
        <v>663</v>
      </c>
    </row>
    <row r="105" spans="1:3">
      <c r="A105" s="37" t="s">
        <v>728</v>
      </c>
      <c r="B105" s="37" t="s">
        <v>729</v>
      </c>
      <c r="C105" s="37" t="s">
        <v>663</v>
      </c>
    </row>
    <row r="106" spans="1:3">
      <c r="A106" s="37" t="s">
        <v>742</v>
      </c>
      <c r="B106" s="37" t="s">
        <v>743</v>
      </c>
      <c r="C106" s="37" t="s">
        <v>663</v>
      </c>
    </row>
    <row r="107" spans="1:3">
      <c r="A107" s="37" t="s">
        <v>748</v>
      </c>
      <c r="B107" s="37" t="s">
        <v>749</v>
      </c>
      <c r="C107" s="37" t="s">
        <v>663</v>
      </c>
    </row>
    <row r="108" spans="1:3">
      <c r="A108" s="37" t="s">
        <v>781</v>
      </c>
      <c r="B108" s="37" t="s">
        <v>782</v>
      </c>
      <c r="C108" s="37" t="s">
        <v>663</v>
      </c>
    </row>
    <row r="109" spans="1:3">
      <c r="A109" s="37" t="s">
        <v>730</v>
      </c>
      <c r="B109" s="37" t="s">
        <v>731</v>
      </c>
      <c r="C109" s="37" t="s">
        <v>663</v>
      </c>
    </row>
    <row r="110" spans="1:3">
      <c r="A110" s="37">
        <v>211056</v>
      </c>
      <c r="B110" s="37" t="s">
        <v>711</v>
      </c>
      <c r="C110" s="37" t="s">
        <v>663</v>
      </c>
    </row>
    <row r="111" spans="1:3">
      <c r="A111" s="37" t="s">
        <v>700</v>
      </c>
      <c r="B111" s="37" t="s">
        <v>701</v>
      </c>
      <c r="C111" s="37" t="s">
        <v>663</v>
      </c>
    </row>
    <row r="112" spans="1:3">
      <c r="A112" s="37" t="s">
        <v>736</v>
      </c>
      <c r="B112" s="37" t="s">
        <v>737</v>
      </c>
      <c r="C112" s="37" t="s">
        <v>663</v>
      </c>
    </row>
    <row r="113" spans="1:3">
      <c r="A113" s="38">
        <v>110082</v>
      </c>
      <c r="B113" s="38" t="s">
        <v>872</v>
      </c>
      <c r="C113" s="37" t="s">
        <v>663</v>
      </c>
    </row>
    <row r="114" spans="1:3">
      <c r="A114" s="38">
        <v>110089</v>
      </c>
      <c r="B114" s="38" t="s">
        <v>873</v>
      </c>
      <c r="C114" s="37" t="s">
        <v>663</v>
      </c>
    </row>
    <row r="115" spans="1:3">
      <c r="A115" s="38">
        <v>110082</v>
      </c>
      <c r="B115" s="38" t="s">
        <v>872</v>
      </c>
      <c r="C115" s="37" t="s">
        <v>663</v>
      </c>
    </row>
    <row r="116" spans="1:3">
      <c r="A116" s="38">
        <v>110082</v>
      </c>
      <c r="B116" s="38" t="s">
        <v>872</v>
      </c>
      <c r="C116" s="37" t="s">
        <v>663</v>
      </c>
    </row>
    <row r="117" spans="1:3">
      <c r="A117" s="38">
        <v>110089</v>
      </c>
      <c r="B117" s="38" t="s">
        <v>873</v>
      </c>
      <c r="C117" s="37" t="s">
        <v>663</v>
      </c>
    </row>
    <row r="118" spans="1:3">
      <c r="A118" s="38">
        <v>110082</v>
      </c>
      <c r="B118" s="38" t="s">
        <v>872</v>
      </c>
      <c r="C118" s="37" t="s">
        <v>663</v>
      </c>
    </row>
    <row r="119" spans="1:3">
      <c r="A119" s="38">
        <v>110089</v>
      </c>
      <c r="B119" s="38" t="s">
        <v>873</v>
      </c>
      <c r="C119" s="37" t="s">
        <v>663</v>
      </c>
    </row>
    <row r="120" spans="1:3">
      <c r="A120" s="38" t="s">
        <v>716</v>
      </c>
      <c r="B120" s="38" t="s">
        <v>717</v>
      </c>
      <c r="C120" s="37" t="s">
        <v>663</v>
      </c>
    </row>
    <row r="121" spans="1:3">
      <c r="A121" s="38">
        <v>110078</v>
      </c>
      <c r="B121" s="38" t="s">
        <v>904</v>
      </c>
      <c r="C121" s="37" t="s">
        <v>663</v>
      </c>
    </row>
    <row r="122" spans="1:3">
      <c r="A122" s="38">
        <v>110202</v>
      </c>
      <c r="B122" s="38" t="s">
        <v>905</v>
      </c>
      <c r="C122" s="37" t="s">
        <v>663</v>
      </c>
    </row>
    <row r="123" spans="1:3">
      <c r="A123" s="38">
        <v>110078</v>
      </c>
      <c r="B123" s="38" t="s">
        <v>904</v>
      </c>
      <c r="C123" s="37" t="s">
        <v>663</v>
      </c>
    </row>
    <row r="124" spans="1:3">
      <c r="A124" s="38">
        <v>110078</v>
      </c>
      <c r="B124" s="38" t="s">
        <v>904</v>
      </c>
      <c r="C124" s="37" t="s">
        <v>663</v>
      </c>
    </row>
    <row r="125" spans="1:3">
      <c r="A125" s="38">
        <v>110081</v>
      </c>
      <c r="B125" s="38" t="s">
        <v>715</v>
      </c>
      <c r="C125" s="37" t="s">
        <v>663</v>
      </c>
    </row>
    <row r="126" spans="1:3">
      <c r="A126" s="38">
        <v>110202</v>
      </c>
      <c r="B126" s="38" t="s">
        <v>905</v>
      </c>
      <c r="C126" s="37" t="s">
        <v>663</v>
      </c>
    </row>
    <row r="127" spans="1:3">
      <c r="A127" s="38">
        <v>110078</v>
      </c>
      <c r="B127" s="38" t="s">
        <v>904</v>
      </c>
      <c r="C127" s="37" t="s">
        <v>663</v>
      </c>
    </row>
    <row r="128" spans="1:3">
      <c r="A128" s="38">
        <v>110081</v>
      </c>
      <c r="B128" s="38" t="s">
        <v>715</v>
      </c>
      <c r="C128" s="37" t="s">
        <v>663</v>
      </c>
    </row>
    <row r="129" spans="1:3">
      <c r="A129" s="38">
        <v>110164</v>
      </c>
      <c r="B129" s="38" t="s">
        <v>733</v>
      </c>
      <c r="C129" s="37" t="s">
        <v>663</v>
      </c>
    </row>
    <row r="130" spans="1:3">
      <c r="A130" s="38">
        <v>110202</v>
      </c>
      <c r="B130" s="38" t="s">
        <v>905</v>
      </c>
      <c r="C130" s="37" t="s">
        <v>663</v>
      </c>
    </row>
    <row r="131" spans="1:3">
      <c r="A131" s="38">
        <v>211037</v>
      </c>
      <c r="B131" s="38" t="s">
        <v>901</v>
      </c>
      <c r="C131" s="37" t="s">
        <v>663</v>
      </c>
    </row>
    <row r="132" spans="1:3">
      <c r="A132" s="38">
        <v>211070</v>
      </c>
      <c r="B132" s="38" t="s">
        <v>902</v>
      </c>
      <c r="C132" s="37" t="s">
        <v>663</v>
      </c>
    </row>
    <row r="133" spans="1:3">
      <c r="A133" s="38">
        <v>212039</v>
      </c>
      <c r="B133" s="38" t="s">
        <v>906</v>
      </c>
      <c r="C133" s="37" t="s">
        <v>663</v>
      </c>
    </row>
    <row r="134" spans="1:3">
      <c r="A134" s="38" t="s">
        <v>734</v>
      </c>
      <c r="B134" s="38" t="s">
        <v>735</v>
      </c>
      <c r="C134" s="37" t="s">
        <v>663</v>
      </c>
    </row>
    <row r="135" spans="1:3">
      <c r="A135" s="38" t="s">
        <v>744</v>
      </c>
      <c r="B135" s="38" t="s">
        <v>745</v>
      </c>
      <c r="C135" s="37" t="s">
        <v>663</v>
      </c>
    </row>
    <row r="136" spans="1:3">
      <c r="A136" s="38" t="s">
        <v>892</v>
      </c>
      <c r="B136" s="38" t="s">
        <v>908</v>
      </c>
      <c r="C136" s="37" t="s">
        <v>663</v>
      </c>
    </row>
    <row r="137" spans="1:3">
      <c r="A137" s="38" t="s">
        <v>706</v>
      </c>
      <c r="B137" s="38" t="s">
        <v>707</v>
      </c>
      <c r="C137" s="37" t="s">
        <v>663</v>
      </c>
    </row>
    <row r="138" spans="1:3">
      <c r="A138" s="38" t="s">
        <v>718</v>
      </c>
      <c r="B138" s="38" t="s">
        <v>719</v>
      </c>
      <c r="C138" s="37" t="s">
        <v>663</v>
      </c>
    </row>
    <row r="139" spans="1:3">
      <c r="A139" s="38" t="s">
        <v>746</v>
      </c>
      <c r="B139" s="38" t="s">
        <v>747</v>
      </c>
      <c r="C139" s="37" t="s">
        <v>663</v>
      </c>
    </row>
    <row r="140" spans="1:3">
      <c r="A140" s="38">
        <v>112062</v>
      </c>
      <c r="B140" s="38" t="s">
        <v>988</v>
      </c>
      <c r="C140" s="37" t="s">
        <v>663</v>
      </c>
    </row>
    <row r="141" spans="1:3">
      <c r="C141" s="37"/>
    </row>
    <row r="142" spans="1:3">
      <c r="C142" s="37"/>
    </row>
    <row r="143" spans="1:3">
      <c r="C143" s="37"/>
    </row>
    <row r="144" spans="1:3">
      <c r="C144" s="37"/>
    </row>
    <row r="145" spans="1:3">
      <c r="C145" s="37"/>
    </row>
    <row r="146" spans="1:3">
      <c r="C146" s="37"/>
    </row>
    <row r="147" spans="1:3">
      <c r="A147" s="37"/>
      <c r="B147" s="37"/>
      <c r="C147" s="37"/>
    </row>
    <row r="148" spans="1:3">
      <c r="A148" s="37"/>
      <c r="B148" s="37"/>
      <c r="C148" s="37"/>
    </row>
    <row r="149" spans="1:3">
      <c r="A149" s="37" t="s">
        <v>531</v>
      </c>
      <c r="B149" s="37" t="s">
        <v>532</v>
      </c>
      <c r="C149" s="37" t="s">
        <v>15</v>
      </c>
    </row>
    <row r="150" spans="1:3">
      <c r="A150" s="37" t="s">
        <v>479</v>
      </c>
      <c r="B150" s="37" t="s">
        <v>480</v>
      </c>
      <c r="C150" s="37" t="s">
        <v>15</v>
      </c>
    </row>
    <row r="151" spans="1:3">
      <c r="A151" s="37" t="s">
        <v>589</v>
      </c>
      <c r="B151" s="37" t="s">
        <v>590</v>
      </c>
      <c r="C151" s="37" t="s">
        <v>15</v>
      </c>
    </row>
    <row r="152" spans="1:3">
      <c r="A152" s="37" t="s">
        <v>516</v>
      </c>
      <c r="B152" s="37" t="s">
        <v>517</v>
      </c>
      <c r="C152" s="37" t="s">
        <v>15</v>
      </c>
    </row>
    <row r="153" spans="1:3">
      <c r="A153" s="37" t="s">
        <v>344</v>
      </c>
      <c r="B153" s="37" t="s">
        <v>345</v>
      </c>
      <c r="C153" s="37" t="s">
        <v>15</v>
      </c>
    </row>
    <row r="154" spans="1:3">
      <c r="A154" s="37" t="s">
        <v>346</v>
      </c>
      <c r="B154" s="37" t="s">
        <v>347</v>
      </c>
      <c r="C154" s="37" t="s">
        <v>15</v>
      </c>
    </row>
    <row r="155" spans="1:3">
      <c r="A155" s="37" t="s">
        <v>591</v>
      </c>
      <c r="B155" s="37" t="s">
        <v>592</v>
      </c>
      <c r="C155" s="37" t="s">
        <v>15</v>
      </c>
    </row>
    <row r="156" spans="1:3">
      <c r="A156" s="37" t="s">
        <v>533</v>
      </c>
      <c r="B156" s="37" t="s">
        <v>534</v>
      </c>
      <c r="C156" s="37" t="s">
        <v>15</v>
      </c>
    </row>
    <row r="157" spans="1:3">
      <c r="A157" s="37" t="s">
        <v>535</v>
      </c>
      <c r="B157" s="37" t="s">
        <v>536</v>
      </c>
      <c r="C157" s="37" t="s">
        <v>15</v>
      </c>
    </row>
    <row r="158" spans="1:3">
      <c r="A158" s="37" t="s">
        <v>537</v>
      </c>
      <c r="B158" s="37" t="s">
        <v>538</v>
      </c>
      <c r="C158" s="37" t="s">
        <v>15</v>
      </c>
    </row>
    <row r="159" spans="1:3">
      <c r="A159" s="37" t="s">
        <v>539</v>
      </c>
      <c r="B159" s="37" t="s">
        <v>540</v>
      </c>
      <c r="C159" s="37" t="s">
        <v>141</v>
      </c>
    </row>
    <row r="160" spans="1:3">
      <c r="A160" s="37" t="s">
        <v>541</v>
      </c>
      <c r="B160" s="37" t="s">
        <v>542</v>
      </c>
      <c r="C160" s="37" t="s">
        <v>141</v>
      </c>
    </row>
    <row r="161" spans="1:3">
      <c r="A161" s="37" t="s">
        <v>593</v>
      </c>
      <c r="B161" s="37" t="s">
        <v>594</v>
      </c>
      <c r="C161" s="37" t="s">
        <v>141</v>
      </c>
    </row>
    <row r="162" spans="1:3">
      <c r="A162" s="37" t="s">
        <v>518</v>
      </c>
      <c r="B162" s="37" t="s">
        <v>519</v>
      </c>
      <c r="C162" s="37" t="s">
        <v>141</v>
      </c>
    </row>
    <row r="163" spans="1:3">
      <c r="A163" s="37" t="s">
        <v>348</v>
      </c>
      <c r="B163" s="37" t="s">
        <v>349</v>
      </c>
      <c r="C163" s="37" t="s">
        <v>141</v>
      </c>
    </row>
    <row r="164" spans="1:3">
      <c r="A164" s="37" t="s">
        <v>350</v>
      </c>
      <c r="B164" s="37" t="s">
        <v>351</v>
      </c>
      <c r="C164" s="37" t="s">
        <v>141</v>
      </c>
    </row>
    <row r="165" spans="1:3">
      <c r="A165" s="37" t="s">
        <v>595</v>
      </c>
      <c r="B165" s="37" t="s">
        <v>596</v>
      </c>
      <c r="C165" s="37" t="s">
        <v>141</v>
      </c>
    </row>
    <row r="166" spans="1:3">
      <c r="A166" s="37" t="s">
        <v>543</v>
      </c>
      <c r="B166" s="37" t="s">
        <v>544</v>
      </c>
      <c r="C166" s="37" t="s">
        <v>141</v>
      </c>
    </row>
    <row r="167" spans="1:3">
      <c r="A167" s="37" t="s">
        <v>545</v>
      </c>
      <c r="B167" s="37" t="s">
        <v>546</v>
      </c>
      <c r="C167" s="37" t="s">
        <v>141</v>
      </c>
    </row>
    <row r="168" spans="1:3">
      <c r="A168" s="37" t="s">
        <v>547</v>
      </c>
      <c r="B168" s="37" t="s">
        <v>548</v>
      </c>
      <c r="C168" s="37" t="s">
        <v>141</v>
      </c>
    </row>
    <row r="169" spans="1:3">
      <c r="A169" s="37" t="s">
        <v>549</v>
      </c>
      <c r="B169" s="37" t="s">
        <v>550</v>
      </c>
      <c r="C169" s="37" t="s">
        <v>141</v>
      </c>
    </row>
    <row r="170" spans="1:3">
      <c r="A170" s="37" t="s">
        <v>551</v>
      </c>
      <c r="B170" s="37" t="s">
        <v>552</v>
      </c>
      <c r="C170" s="37" t="s">
        <v>141</v>
      </c>
    </row>
    <row r="171" spans="1:3">
      <c r="A171" s="37" t="s">
        <v>597</v>
      </c>
      <c r="B171" s="37" t="s">
        <v>598</v>
      </c>
      <c r="C171" s="37" t="s">
        <v>141</v>
      </c>
    </row>
    <row r="172" spans="1:3">
      <c r="A172" s="37" t="s">
        <v>520</v>
      </c>
      <c r="B172" s="37" t="s">
        <v>521</v>
      </c>
      <c r="C172" s="37" t="s">
        <v>141</v>
      </c>
    </row>
    <row r="173" spans="1:3">
      <c r="A173" s="37" t="s">
        <v>352</v>
      </c>
      <c r="B173" s="37" t="s">
        <v>353</v>
      </c>
      <c r="C173" s="37" t="s">
        <v>141</v>
      </c>
    </row>
    <row r="174" spans="1:3">
      <c r="A174" s="37" t="s">
        <v>354</v>
      </c>
      <c r="B174" s="37" t="s">
        <v>355</v>
      </c>
      <c r="C174" s="37" t="s">
        <v>141</v>
      </c>
    </row>
    <row r="175" spans="1:3">
      <c r="A175" s="37" t="s">
        <v>599</v>
      </c>
      <c r="B175" s="37" t="s">
        <v>600</v>
      </c>
      <c r="C175" s="37" t="s">
        <v>141</v>
      </c>
    </row>
    <row r="176" spans="1:3">
      <c r="A176" s="37" t="s">
        <v>553</v>
      </c>
      <c r="B176" s="37" t="s">
        <v>554</v>
      </c>
      <c r="C176" s="37" t="s">
        <v>141</v>
      </c>
    </row>
    <row r="177" spans="1:3">
      <c r="A177" s="37" t="s">
        <v>555</v>
      </c>
      <c r="B177" s="37" t="s">
        <v>556</v>
      </c>
      <c r="C177" s="37" t="s">
        <v>141</v>
      </c>
    </row>
    <row r="178" spans="1:3">
      <c r="A178" s="37" t="s">
        <v>601</v>
      </c>
      <c r="B178" s="37" t="s">
        <v>602</v>
      </c>
      <c r="C178" s="37" t="s">
        <v>141</v>
      </c>
    </row>
    <row r="179" spans="1:3">
      <c r="A179" s="99">
        <v>310200</v>
      </c>
      <c r="B179" s="37" t="s">
        <v>356</v>
      </c>
      <c r="C179" s="37" t="s">
        <v>141</v>
      </c>
    </row>
    <row r="180" spans="1:3">
      <c r="A180" s="37" t="s">
        <v>557</v>
      </c>
      <c r="B180" s="37" t="s">
        <v>558</v>
      </c>
      <c r="C180" s="37" t="s">
        <v>141</v>
      </c>
    </row>
    <row r="181" spans="1:3">
      <c r="A181" s="37" t="s">
        <v>603</v>
      </c>
      <c r="B181" s="37" t="s">
        <v>604</v>
      </c>
      <c r="C181" s="37" t="s">
        <v>141</v>
      </c>
    </row>
    <row r="182" spans="1:3">
      <c r="A182" s="37" t="s">
        <v>500</v>
      </c>
      <c r="B182" s="37" t="s">
        <v>501</v>
      </c>
      <c r="C182" s="37" t="s">
        <v>141</v>
      </c>
    </row>
    <row r="183" spans="1:3">
      <c r="A183" s="37" t="s">
        <v>605</v>
      </c>
      <c r="B183" s="37" t="s">
        <v>606</v>
      </c>
      <c r="C183" s="37" t="s">
        <v>141</v>
      </c>
    </row>
    <row r="184" spans="1:3">
      <c r="A184" s="37" t="s">
        <v>559</v>
      </c>
      <c r="B184" s="37" t="s">
        <v>560</v>
      </c>
      <c r="C184" s="37" t="s">
        <v>141</v>
      </c>
    </row>
    <row r="185" spans="1:3">
      <c r="A185" s="37" t="s">
        <v>561</v>
      </c>
      <c r="B185" s="37" t="s">
        <v>562</v>
      </c>
      <c r="C185" s="37" t="s">
        <v>141</v>
      </c>
    </row>
    <row r="186" spans="1:3">
      <c r="A186" s="37" t="s">
        <v>563</v>
      </c>
      <c r="B186" s="37" t="s">
        <v>564</v>
      </c>
      <c r="C186" s="37" t="s">
        <v>141</v>
      </c>
    </row>
    <row r="187" spans="1:3">
      <c r="A187" s="37" t="s">
        <v>607</v>
      </c>
      <c r="B187" s="37" t="s">
        <v>608</v>
      </c>
      <c r="C187" s="37" t="s">
        <v>141</v>
      </c>
    </row>
    <row r="188" spans="1:3">
      <c r="A188" s="37" t="s">
        <v>502</v>
      </c>
      <c r="B188" s="37" t="s">
        <v>503</v>
      </c>
      <c r="C188" s="37" t="s">
        <v>141</v>
      </c>
    </row>
    <row r="189" spans="1:3">
      <c r="A189" s="37" t="s">
        <v>609</v>
      </c>
      <c r="B189" s="37" t="s">
        <v>610</v>
      </c>
      <c r="C189" s="37" t="s">
        <v>141</v>
      </c>
    </row>
    <row r="190" spans="1:3">
      <c r="A190" s="37" t="s">
        <v>565</v>
      </c>
      <c r="B190" s="37" t="s">
        <v>566</v>
      </c>
      <c r="C190" s="37" t="s">
        <v>141</v>
      </c>
    </row>
    <row r="191" spans="1:3">
      <c r="A191" s="37" t="s">
        <v>567</v>
      </c>
      <c r="B191" s="37" t="s">
        <v>568</v>
      </c>
      <c r="C191" s="37" t="s">
        <v>141</v>
      </c>
    </row>
    <row r="192" spans="1:3">
      <c r="A192" s="37" t="s">
        <v>445</v>
      </c>
      <c r="B192" s="37" t="s">
        <v>446</v>
      </c>
      <c r="C192" s="37" t="s">
        <v>141</v>
      </c>
    </row>
    <row r="193" spans="1:3">
      <c r="A193" s="37" t="s">
        <v>447</v>
      </c>
      <c r="B193" s="37" t="s">
        <v>448</v>
      </c>
      <c r="C193" s="37" t="s">
        <v>141</v>
      </c>
    </row>
    <row r="194" spans="1:3">
      <c r="A194" s="37" t="s">
        <v>357</v>
      </c>
      <c r="B194" s="37" t="s">
        <v>358</v>
      </c>
      <c r="C194" s="37" t="s">
        <v>141</v>
      </c>
    </row>
    <row r="195" spans="1:3">
      <c r="A195" s="37" t="s">
        <v>633</v>
      </c>
      <c r="B195" s="37" t="s">
        <v>634</v>
      </c>
      <c r="C195" s="37" t="s">
        <v>141</v>
      </c>
    </row>
    <row r="196" spans="1:3">
      <c r="A196" s="37" t="s">
        <v>635</v>
      </c>
      <c r="B196" s="37" t="s">
        <v>636</v>
      </c>
      <c r="C196" s="37" t="s">
        <v>141</v>
      </c>
    </row>
    <row r="197" spans="1:3">
      <c r="A197" s="37" t="s">
        <v>655</v>
      </c>
      <c r="B197" s="37" t="s">
        <v>656</v>
      </c>
      <c r="C197" s="37" t="s">
        <v>141</v>
      </c>
    </row>
    <row r="198" spans="1:3">
      <c r="A198" s="37" t="s">
        <v>481</v>
      </c>
      <c r="B198" s="37" t="s">
        <v>482</v>
      </c>
      <c r="C198" s="37" t="s">
        <v>141</v>
      </c>
    </row>
    <row r="199" spans="1:3">
      <c r="A199" s="37" t="s">
        <v>483</v>
      </c>
      <c r="B199" s="37" t="s">
        <v>484</v>
      </c>
      <c r="C199" s="37" t="s">
        <v>141</v>
      </c>
    </row>
    <row r="200" spans="1:3">
      <c r="A200" s="99">
        <v>610520</v>
      </c>
      <c r="B200" s="37" t="s">
        <v>691</v>
      </c>
      <c r="C200" s="37" t="s">
        <v>141</v>
      </c>
    </row>
    <row r="201" spans="1:3">
      <c r="A201" s="37"/>
      <c r="B201" s="37"/>
      <c r="C201" s="37"/>
    </row>
    <row r="202" spans="1:3">
      <c r="A202" s="37"/>
      <c r="B202" s="37"/>
      <c r="C202" s="37"/>
    </row>
    <row r="203" spans="1:3">
      <c r="A203" s="37"/>
      <c r="B203" s="37"/>
      <c r="C203" s="37"/>
    </row>
    <row r="204" spans="1:3">
      <c r="A204" s="37"/>
      <c r="B204" s="37"/>
      <c r="C204" s="37"/>
    </row>
    <row r="205" spans="1:3">
      <c r="A205" s="37"/>
      <c r="B205" s="37"/>
      <c r="C205" s="37"/>
    </row>
    <row r="206" spans="1:3">
      <c r="A206" s="37" t="s">
        <v>787</v>
      </c>
      <c r="B206" s="37" t="s">
        <v>788</v>
      </c>
      <c r="C206" s="37" t="s">
        <v>56</v>
      </c>
    </row>
    <row r="207" spans="1:3">
      <c r="A207" s="37" t="s">
        <v>724</v>
      </c>
      <c r="B207" s="37" t="s">
        <v>725</v>
      </c>
      <c r="C207" s="37" t="s">
        <v>56</v>
      </c>
    </row>
    <row r="208" spans="1:3">
      <c r="A208" s="37" t="s">
        <v>359</v>
      </c>
      <c r="B208" s="37" t="s">
        <v>360</v>
      </c>
      <c r="C208" s="37" t="s">
        <v>55</v>
      </c>
    </row>
    <row r="209" spans="1:3">
      <c r="A209" s="37" t="s">
        <v>504</v>
      </c>
      <c r="B209" s="37" t="s">
        <v>505</v>
      </c>
      <c r="C209" s="37" t="s">
        <v>56</v>
      </c>
    </row>
    <row r="210" spans="1:3">
      <c r="A210" s="37" t="s">
        <v>637</v>
      </c>
      <c r="B210" s="37" t="s">
        <v>638</v>
      </c>
      <c r="C210" s="37" t="s">
        <v>56</v>
      </c>
    </row>
    <row r="211" spans="1:3">
      <c r="A211" s="37" t="s">
        <v>361</v>
      </c>
      <c r="B211" s="37" t="s">
        <v>362</v>
      </c>
      <c r="C211" s="37" t="s">
        <v>56</v>
      </c>
    </row>
    <row r="212" spans="1:3">
      <c r="A212" s="37" t="s">
        <v>611</v>
      </c>
      <c r="B212" s="37" t="s">
        <v>612</v>
      </c>
      <c r="C212" s="37" t="s">
        <v>56</v>
      </c>
    </row>
    <row r="213" spans="1:3">
      <c r="A213" s="37" t="s">
        <v>506</v>
      </c>
      <c r="B213" s="37" t="s">
        <v>507</v>
      </c>
      <c r="C213" s="37" t="s">
        <v>56</v>
      </c>
    </row>
    <row r="214" spans="1:3">
      <c r="A214" s="37" t="s">
        <v>363</v>
      </c>
      <c r="B214" s="37" t="s">
        <v>364</v>
      </c>
      <c r="C214" s="37" t="s">
        <v>56</v>
      </c>
    </row>
    <row r="215" spans="1:3">
      <c r="A215" s="37" t="s">
        <v>569</v>
      </c>
      <c r="B215" s="37" t="s">
        <v>570</v>
      </c>
      <c r="C215" s="37" t="s">
        <v>57</v>
      </c>
    </row>
    <row r="216" spans="1:3">
      <c r="A216" s="37" t="s">
        <v>485</v>
      </c>
      <c r="B216" s="37" t="s">
        <v>486</v>
      </c>
      <c r="C216" s="37" t="s">
        <v>57</v>
      </c>
    </row>
    <row r="217" spans="1:3">
      <c r="A217" s="37" t="s">
        <v>365</v>
      </c>
      <c r="B217" s="37" t="s">
        <v>366</v>
      </c>
      <c r="C217" s="37" t="s">
        <v>57</v>
      </c>
    </row>
    <row r="218" spans="1:3">
      <c r="A218" s="37" t="s">
        <v>639</v>
      </c>
      <c r="B218" s="37" t="s">
        <v>640</v>
      </c>
      <c r="C218" s="37" t="s">
        <v>57</v>
      </c>
    </row>
    <row r="219" spans="1:3">
      <c r="A219" s="37" t="s">
        <v>657</v>
      </c>
      <c r="B219" s="37" t="s">
        <v>658</v>
      </c>
      <c r="C219" s="37" t="s">
        <v>57</v>
      </c>
    </row>
    <row r="220" spans="1:3">
      <c r="A220" s="37" t="s">
        <v>571</v>
      </c>
      <c r="B220" s="37" t="s">
        <v>572</v>
      </c>
      <c r="C220" s="37" t="s">
        <v>57</v>
      </c>
    </row>
    <row r="221" spans="1:3">
      <c r="A221" s="37" t="s">
        <v>487</v>
      </c>
      <c r="B221" s="37" t="s">
        <v>488</v>
      </c>
      <c r="C221" s="37" t="s">
        <v>58</v>
      </c>
    </row>
    <row r="222" spans="1:3">
      <c r="A222" s="37" t="s">
        <v>461</v>
      </c>
      <c r="B222" s="37" t="s">
        <v>462</v>
      </c>
      <c r="C222" s="37" t="s">
        <v>58</v>
      </c>
    </row>
    <row r="223" spans="1:3">
      <c r="A223" s="37" t="s">
        <v>613</v>
      </c>
      <c r="B223" s="37" t="s">
        <v>614</v>
      </c>
      <c r="C223" s="37" t="s">
        <v>58</v>
      </c>
    </row>
    <row r="224" spans="1:3">
      <c r="A224" s="99">
        <v>611100</v>
      </c>
      <c r="B224" s="37" t="s">
        <v>367</v>
      </c>
      <c r="C224" s="37" t="s">
        <v>57</v>
      </c>
    </row>
    <row r="225" spans="1:3">
      <c r="A225" s="37" t="s">
        <v>368</v>
      </c>
      <c r="B225" s="37" t="s">
        <v>369</v>
      </c>
      <c r="C225" s="37" t="s">
        <v>56</v>
      </c>
    </row>
    <row r="226" spans="1:3">
      <c r="A226" s="37" t="s">
        <v>449</v>
      </c>
      <c r="B226" s="37" t="s">
        <v>450</v>
      </c>
      <c r="C226" s="37" t="s">
        <v>56</v>
      </c>
    </row>
    <row r="227" spans="1:3">
      <c r="A227" s="37" t="s">
        <v>489</v>
      </c>
      <c r="B227" s="37" t="s">
        <v>490</v>
      </c>
      <c r="C227" s="37" t="s">
        <v>56</v>
      </c>
    </row>
    <row r="228" spans="1:3">
      <c r="A228" s="99">
        <v>620004</v>
      </c>
      <c r="B228" s="37" t="s">
        <v>426</v>
      </c>
      <c r="C228" s="37" t="s">
        <v>59</v>
      </c>
    </row>
    <row r="229" spans="1:3">
      <c r="A229" s="99">
        <v>620005</v>
      </c>
      <c r="B229" s="37" t="s">
        <v>509</v>
      </c>
      <c r="C229" s="37" t="s">
        <v>59</v>
      </c>
    </row>
    <row r="230" spans="1:3">
      <c r="A230" s="99">
        <v>810000</v>
      </c>
      <c r="B230" s="37" t="s">
        <v>371</v>
      </c>
      <c r="C230" s="37" t="s">
        <v>57</v>
      </c>
    </row>
    <row r="231" spans="1:3">
      <c r="A231" s="37" t="s">
        <v>510</v>
      </c>
      <c r="B231" s="37" t="s">
        <v>511</v>
      </c>
      <c r="C231" s="37" t="s">
        <v>57</v>
      </c>
    </row>
    <row r="232" spans="1:3">
      <c r="A232" s="37" t="s">
        <v>491</v>
      </c>
      <c r="B232" s="37" t="s">
        <v>492</v>
      </c>
      <c r="C232" s="37" t="s">
        <v>57</v>
      </c>
    </row>
    <row r="233" spans="1:3">
      <c r="A233" s="37" t="s">
        <v>372</v>
      </c>
      <c r="B233" s="37" t="s">
        <v>373</v>
      </c>
      <c r="C233" s="37" t="s">
        <v>57</v>
      </c>
    </row>
    <row r="234" spans="1:3">
      <c r="A234" s="37" t="s">
        <v>641</v>
      </c>
      <c r="B234" s="37" t="s">
        <v>642</v>
      </c>
      <c r="C234" s="37" t="s">
        <v>57</v>
      </c>
    </row>
    <row r="235" spans="1:3">
      <c r="A235" s="37" t="s">
        <v>573</v>
      </c>
      <c r="B235" s="37" t="s">
        <v>574</v>
      </c>
      <c r="C235" s="37" t="s">
        <v>57</v>
      </c>
    </row>
    <row r="236" spans="1:3">
      <c r="A236" s="37" t="s">
        <v>615</v>
      </c>
      <c r="B236" s="37" t="s">
        <v>616</v>
      </c>
      <c r="C236" s="37" t="s">
        <v>57</v>
      </c>
    </row>
    <row r="237" spans="1:3">
      <c r="A237" s="37" t="s">
        <v>374</v>
      </c>
      <c r="B237" s="37" t="s">
        <v>375</v>
      </c>
      <c r="C237" s="37" t="s">
        <v>58</v>
      </c>
    </row>
    <row r="238" spans="1:3">
      <c r="A238" s="37" t="s">
        <v>463</v>
      </c>
      <c r="B238" s="37" t="s">
        <v>464</v>
      </c>
      <c r="C238" s="37" t="s">
        <v>58</v>
      </c>
    </row>
    <row r="239" spans="1:3">
      <c r="A239" s="37" t="s">
        <v>659</v>
      </c>
      <c r="B239" s="37" t="s">
        <v>660</v>
      </c>
      <c r="C239" s="37" t="s">
        <v>58</v>
      </c>
    </row>
    <row r="240" spans="1:3">
      <c r="A240" s="37" t="s">
        <v>376</v>
      </c>
      <c r="B240" s="37" t="s">
        <v>377</v>
      </c>
      <c r="C240" s="37" t="s">
        <v>58</v>
      </c>
    </row>
    <row r="241" spans="1:3">
      <c r="A241" s="99">
        <v>810300</v>
      </c>
      <c r="B241" s="37" t="s">
        <v>378</v>
      </c>
      <c r="C241" s="37" t="s">
        <v>61</v>
      </c>
    </row>
    <row r="242" spans="1:3">
      <c r="A242" s="37" t="s">
        <v>493</v>
      </c>
      <c r="B242" s="37" t="s">
        <v>494</v>
      </c>
      <c r="C242" s="37" t="s">
        <v>61</v>
      </c>
    </row>
    <row r="243" spans="1:3">
      <c r="A243" s="37" t="s">
        <v>451</v>
      </c>
      <c r="B243" s="37" t="s">
        <v>452</v>
      </c>
      <c r="C243" s="37" t="s">
        <v>61</v>
      </c>
    </row>
    <row r="244" spans="1:3">
      <c r="A244" s="37" t="s">
        <v>453</v>
      </c>
      <c r="B244" s="37" t="s">
        <v>454</v>
      </c>
      <c r="C244" s="37" t="s">
        <v>61</v>
      </c>
    </row>
    <row r="245" spans="1:3">
      <c r="A245" s="37" t="s">
        <v>575</v>
      </c>
      <c r="B245" s="37" t="s">
        <v>576</v>
      </c>
      <c r="C245" s="37" t="s">
        <v>61</v>
      </c>
    </row>
    <row r="246" spans="1:3">
      <c r="A246" s="99">
        <v>810325</v>
      </c>
      <c r="B246" s="37" t="s">
        <v>379</v>
      </c>
      <c r="C246" s="37" t="s">
        <v>63</v>
      </c>
    </row>
    <row r="247" spans="1:3">
      <c r="A247" s="37" t="s">
        <v>577</v>
      </c>
      <c r="B247" s="37" t="s">
        <v>578</v>
      </c>
      <c r="C247" s="37" t="s">
        <v>63</v>
      </c>
    </row>
    <row r="248" spans="1:3">
      <c r="A248" s="37" t="s">
        <v>495</v>
      </c>
      <c r="B248" s="37" t="s">
        <v>496</v>
      </c>
      <c r="C248" s="37" t="s">
        <v>63</v>
      </c>
    </row>
    <row r="249" spans="1:3">
      <c r="A249" s="37" t="s">
        <v>617</v>
      </c>
      <c r="B249" s="37" t="s">
        <v>618</v>
      </c>
      <c r="C249" s="37" t="s">
        <v>63</v>
      </c>
    </row>
    <row r="250" spans="1:3">
      <c r="A250" s="37" t="s">
        <v>455</v>
      </c>
      <c r="B250" s="37" t="s">
        <v>456</v>
      </c>
      <c r="C250" s="37" t="s">
        <v>63</v>
      </c>
    </row>
    <row r="251" spans="1:3">
      <c r="A251" s="37" t="s">
        <v>457</v>
      </c>
      <c r="B251" s="37" t="s">
        <v>458</v>
      </c>
      <c r="C251" s="37" t="s">
        <v>63</v>
      </c>
    </row>
    <row r="252" spans="1:3">
      <c r="A252" s="37" t="s">
        <v>619</v>
      </c>
      <c r="B252" s="37" t="s">
        <v>620</v>
      </c>
      <c r="C252" s="37" t="s">
        <v>63</v>
      </c>
    </row>
    <row r="253" spans="1:3">
      <c r="A253" s="37" t="s">
        <v>579</v>
      </c>
      <c r="B253" s="37" t="s">
        <v>580</v>
      </c>
      <c r="C253" s="37" t="s">
        <v>63</v>
      </c>
    </row>
    <row r="254" spans="1:3">
      <c r="A254" s="37" t="s">
        <v>581</v>
      </c>
      <c r="B254" s="37" t="s">
        <v>582</v>
      </c>
      <c r="C254" s="37" t="s">
        <v>63</v>
      </c>
    </row>
    <row r="255" spans="1:3">
      <c r="A255" s="37" t="s">
        <v>583</v>
      </c>
      <c r="B255" s="37" t="s">
        <v>584</v>
      </c>
      <c r="C255" s="37" t="s">
        <v>63</v>
      </c>
    </row>
    <row r="256" spans="1:3">
      <c r="A256" s="99">
        <v>810701</v>
      </c>
      <c r="B256" s="37" t="s">
        <v>381</v>
      </c>
      <c r="C256" s="37" t="s">
        <v>63</v>
      </c>
    </row>
    <row r="257" spans="1:3">
      <c r="A257" s="99">
        <v>816000</v>
      </c>
      <c r="B257" s="37" t="s">
        <v>466</v>
      </c>
      <c r="C257" s="37" t="s">
        <v>63</v>
      </c>
    </row>
    <row r="258" spans="1:3">
      <c r="A258" s="99">
        <v>816001</v>
      </c>
      <c r="B258" s="37" t="s">
        <v>428</v>
      </c>
      <c r="C258" s="37" t="s">
        <v>63</v>
      </c>
    </row>
    <row r="259" spans="1:3">
      <c r="A259" s="99">
        <v>816003</v>
      </c>
      <c r="B259" s="37" t="s">
        <v>383</v>
      </c>
      <c r="C259" s="37" t="s">
        <v>63</v>
      </c>
    </row>
    <row r="260" spans="1:3">
      <c r="A260" s="99">
        <v>816007</v>
      </c>
      <c r="B260" s="37" t="s">
        <v>385</v>
      </c>
      <c r="C260" s="37" t="s">
        <v>63</v>
      </c>
    </row>
    <row r="261" spans="1:3">
      <c r="A261" s="99">
        <v>816008</v>
      </c>
      <c r="B261" s="37" t="s">
        <v>387</v>
      </c>
      <c r="C261" s="37" t="s">
        <v>63</v>
      </c>
    </row>
    <row r="262" spans="1:3">
      <c r="A262" s="99">
        <v>816012</v>
      </c>
      <c r="B262" s="37" t="s">
        <v>389</v>
      </c>
      <c r="C262" s="37" t="s">
        <v>63</v>
      </c>
    </row>
    <row r="263" spans="1:3">
      <c r="A263" s="99">
        <v>816013</v>
      </c>
      <c r="B263" s="37" t="s">
        <v>391</v>
      </c>
      <c r="C263" s="37" t="s">
        <v>63</v>
      </c>
    </row>
    <row r="264" spans="1:3">
      <c r="A264" s="99">
        <v>816015</v>
      </c>
      <c r="B264" s="37" t="s">
        <v>393</v>
      </c>
      <c r="C264" s="37" t="s">
        <v>63</v>
      </c>
    </row>
    <row r="265" spans="1:3">
      <c r="A265" s="99">
        <v>816016</v>
      </c>
      <c r="B265" s="37" t="s">
        <v>395</v>
      </c>
      <c r="C265" s="37" t="s">
        <v>63</v>
      </c>
    </row>
    <row r="266" spans="1:3">
      <c r="A266" s="99">
        <v>816017</v>
      </c>
      <c r="B266" s="37" t="s">
        <v>397</v>
      </c>
      <c r="C266" s="37" t="s">
        <v>63</v>
      </c>
    </row>
    <row r="267" spans="1:3">
      <c r="A267" s="99">
        <v>816021</v>
      </c>
      <c r="B267" s="37" t="s">
        <v>399</v>
      </c>
      <c r="C267" s="37" t="s">
        <v>62</v>
      </c>
    </row>
    <row r="268" spans="1:3">
      <c r="A268" s="99">
        <v>816022</v>
      </c>
      <c r="B268" s="37" t="s">
        <v>401</v>
      </c>
      <c r="C268" s="37" t="s">
        <v>63</v>
      </c>
    </row>
    <row r="269" spans="1:3">
      <c r="A269" s="99">
        <v>816030</v>
      </c>
      <c r="B269" s="37" t="s">
        <v>403</v>
      </c>
      <c r="C269" s="37" t="s">
        <v>63</v>
      </c>
    </row>
    <row r="270" spans="1:3">
      <c r="A270" s="99">
        <v>816033</v>
      </c>
      <c r="B270" s="37" t="s">
        <v>405</v>
      </c>
      <c r="C270" s="37" t="s">
        <v>63</v>
      </c>
    </row>
    <row r="271" spans="1:3">
      <c r="A271" s="99">
        <v>816034</v>
      </c>
      <c r="B271" s="37" t="s">
        <v>407</v>
      </c>
      <c r="C271" s="37" t="s">
        <v>63</v>
      </c>
    </row>
    <row r="272" spans="1:3">
      <c r="A272" s="99">
        <v>816037</v>
      </c>
      <c r="B272" s="37" t="s">
        <v>409</v>
      </c>
      <c r="C272" s="37" t="s">
        <v>63</v>
      </c>
    </row>
    <row r="273" spans="1:3">
      <c r="A273" s="99">
        <v>816039</v>
      </c>
      <c r="B273" s="37" t="s">
        <v>411</v>
      </c>
      <c r="C273" s="37" t="s">
        <v>63</v>
      </c>
    </row>
    <row r="274" spans="1:3">
      <c r="A274" s="98">
        <v>816036</v>
      </c>
      <c r="B274" s="64" t="s">
        <v>695</v>
      </c>
      <c r="C274" s="37" t="s">
        <v>63</v>
      </c>
    </row>
    <row r="275" spans="1:3">
      <c r="A275" s="98">
        <v>816042</v>
      </c>
      <c r="B275" s="64" t="s">
        <v>697</v>
      </c>
      <c r="C275" s="37" t="s">
        <v>63</v>
      </c>
    </row>
    <row r="276" spans="1:3">
      <c r="A276" s="65" t="s">
        <v>750</v>
      </c>
      <c r="B276" s="65" t="s">
        <v>751</v>
      </c>
      <c r="C276" s="37" t="s">
        <v>57</v>
      </c>
    </row>
    <row r="277" spans="1:3">
      <c r="A277" s="65" t="s">
        <v>708</v>
      </c>
      <c r="B277" s="65" t="s">
        <v>709</v>
      </c>
      <c r="C277" s="37" t="s">
        <v>58</v>
      </c>
    </row>
    <row r="278" spans="1:3">
      <c r="A278" s="65" t="s">
        <v>785</v>
      </c>
      <c r="B278" s="65" t="s">
        <v>786</v>
      </c>
      <c r="C278" s="37" t="s">
        <v>58</v>
      </c>
    </row>
    <row r="279" spans="1:3">
      <c r="A279" s="65" t="s">
        <v>783</v>
      </c>
      <c r="B279" s="65" t="s">
        <v>784</v>
      </c>
      <c r="C279" s="37" t="s">
        <v>58</v>
      </c>
    </row>
    <row r="280" spans="1:3">
      <c r="A280" s="65" t="s">
        <v>722</v>
      </c>
      <c r="B280" s="65" t="s">
        <v>723</v>
      </c>
      <c r="C280" s="37" t="s">
        <v>57</v>
      </c>
    </row>
    <row r="281" spans="1:3">
      <c r="A281" s="99">
        <v>620002</v>
      </c>
      <c r="B281" s="37" t="s">
        <v>753</v>
      </c>
      <c r="C281" s="37" t="s">
        <v>59</v>
      </c>
    </row>
    <row r="282" spans="1:3">
      <c r="A282" s="99">
        <v>815001</v>
      </c>
      <c r="B282" s="37" t="s">
        <v>755</v>
      </c>
      <c r="C282" s="37"/>
    </row>
    <row r="283" spans="1:3">
      <c r="A283" s="99">
        <v>816035</v>
      </c>
      <c r="B283" s="37" t="s">
        <v>870</v>
      </c>
      <c r="C283" s="37" t="s">
        <v>63</v>
      </c>
    </row>
    <row r="284" spans="1:3">
      <c r="A284" s="99">
        <v>620006</v>
      </c>
      <c r="B284" s="37" t="s">
        <v>871</v>
      </c>
      <c r="C284" s="37" t="s">
        <v>63</v>
      </c>
    </row>
    <row r="285" spans="1:3">
      <c r="A285" s="37" t="s">
        <v>726</v>
      </c>
      <c r="B285" s="37" t="s">
        <v>727</v>
      </c>
      <c r="C285" s="37" t="s">
        <v>57</v>
      </c>
    </row>
    <row r="286" spans="1:3">
      <c r="A286" s="37" t="s">
        <v>869</v>
      </c>
      <c r="B286" s="37" t="s">
        <v>874</v>
      </c>
      <c r="C286" s="37" t="s">
        <v>57</v>
      </c>
    </row>
    <row r="287" spans="1:3">
      <c r="A287" s="38" t="s">
        <v>900</v>
      </c>
      <c r="B287" s="38" t="s">
        <v>916</v>
      </c>
      <c r="C287" s="38" t="s">
        <v>58</v>
      </c>
    </row>
    <row r="288" spans="1:3">
      <c r="A288" s="38" t="s">
        <v>891</v>
      </c>
      <c r="B288" s="38" t="s">
        <v>907</v>
      </c>
      <c r="C288" s="38" t="s">
        <v>58</v>
      </c>
    </row>
    <row r="289" spans="1:3">
      <c r="A289" s="38" t="s">
        <v>893</v>
      </c>
      <c r="B289" s="38" t="s">
        <v>909</v>
      </c>
      <c r="C289" s="37" t="s">
        <v>57</v>
      </c>
    </row>
    <row r="290" spans="1:3">
      <c r="A290" s="38" t="s">
        <v>894</v>
      </c>
      <c r="B290" s="38" t="s">
        <v>910</v>
      </c>
      <c r="C290" s="38" t="s">
        <v>61</v>
      </c>
    </row>
    <row r="291" spans="1:3">
      <c r="A291" s="38" t="s">
        <v>895</v>
      </c>
      <c r="B291" s="38" t="s">
        <v>911</v>
      </c>
      <c r="C291" s="38" t="s">
        <v>61</v>
      </c>
    </row>
    <row r="292" spans="1:3">
      <c r="A292" s="38" t="s">
        <v>896</v>
      </c>
      <c r="B292" s="38" t="s">
        <v>912</v>
      </c>
      <c r="C292" s="38" t="s">
        <v>61</v>
      </c>
    </row>
    <row r="293" spans="1:3">
      <c r="A293" s="38" t="s">
        <v>897</v>
      </c>
      <c r="B293" s="38" t="s">
        <v>913</v>
      </c>
      <c r="C293" s="38" t="s">
        <v>58</v>
      </c>
    </row>
    <row r="294" spans="1:3">
      <c r="A294" s="38" t="s">
        <v>898</v>
      </c>
      <c r="B294" s="38" t="s">
        <v>914</v>
      </c>
      <c r="C294" s="38" t="s">
        <v>61</v>
      </c>
    </row>
    <row r="295" spans="1:3">
      <c r="A295" s="38" t="s">
        <v>899</v>
      </c>
      <c r="B295" s="38" t="s">
        <v>915</v>
      </c>
      <c r="C295" s="38" t="s">
        <v>61</v>
      </c>
    </row>
    <row r="296" spans="1:3">
      <c r="A296" s="38">
        <v>816061</v>
      </c>
      <c r="B296" s="38" t="s">
        <v>903</v>
      </c>
      <c r="C296" s="38" t="s">
        <v>63</v>
      </c>
    </row>
    <row r="297" spans="1:3">
      <c r="A297" s="172">
        <v>211040</v>
      </c>
      <c r="B297" s="172" t="s">
        <v>1046</v>
      </c>
      <c r="C297" s="172" t="s">
        <v>141</v>
      </c>
    </row>
    <row r="298" spans="1:3">
      <c r="A298" s="38">
        <v>211078</v>
      </c>
      <c r="B298" s="38" t="s">
        <v>1047</v>
      </c>
      <c r="C298" s="38" t="s">
        <v>141</v>
      </c>
    </row>
    <row r="299" spans="1:3">
      <c r="A299" s="38">
        <v>212030</v>
      </c>
      <c r="B299" s="38" t="s">
        <v>1048</v>
      </c>
      <c r="C299" s="38" t="s">
        <v>141</v>
      </c>
    </row>
    <row r="300" spans="1:3">
      <c r="A300" s="38">
        <v>212080</v>
      </c>
      <c r="B300" s="38" t="s">
        <v>1049</v>
      </c>
      <c r="C300" s="38" t="s">
        <v>141</v>
      </c>
    </row>
    <row r="301" spans="1:3">
      <c r="A301" s="38">
        <v>816005</v>
      </c>
      <c r="B301" s="38" t="s">
        <v>693</v>
      </c>
      <c r="C301" s="38" t="s">
        <v>63</v>
      </c>
    </row>
    <row r="302" spans="1:3">
      <c r="A302" s="38">
        <v>816047</v>
      </c>
      <c r="B302" s="38" t="s">
        <v>1062</v>
      </c>
      <c r="C302" s="38" t="s">
        <v>63</v>
      </c>
    </row>
    <row r="303" spans="1:3">
      <c r="A303" s="38">
        <v>816080</v>
      </c>
      <c r="B303" s="38" t="s">
        <v>1063</v>
      </c>
      <c r="C303" s="38" t="s">
        <v>63</v>
      </c>
    </row>
    <row r="304" spans="1:3">
      <c r="A304" s="38" t="s">
        <v>991</v>
      </c>
      <c r="B304" s="38" t="s">
        <v>992</v>
      </c>
      <c r="C304" s="38" t="s">
        <v>663</v>
      </c>
    </row>
    <row r="305" spans="1:3">
      <c r="A305" s="38" t="s">
        <v>1070</v>
      </c>
      <c r="B305" s="38" t="s">
        <v>1071</v>
      </c>
      <c r="C305" s="38" t="s">
        <v>663</v>
      </c>
    </row>
    <row r="306" spans="1:3">
      <c r="A306" s="38" t="s">
        <v>1072</v>
      </c>
      <c r="B306" s="38" t="s">
        <v>1073</v>
      </c>
      <c r="C306" s="38" t="s">
        <v>663</v>
      </c>
    </row>
    <row r="307" spans="1:3">
      <c r="A307" s="38" t="s">
        <v>1068</v>
      </c>
      <c r="B307" s="38" t="s">
        <v>1069</v>
      </c>
      <c r="C307" s="38" t="s">
        <v>663</v>
      </c>
    </row>
    <row r="308" spans="1:3">
      <c r="A308" s="38" t="s">
        <v>1050</v>
      </c>
      <c r="B308" s="38" t="s">
        <v>1051</v>
      </c>
      <c r="C308" s="38" t="s">
        <v>15</v>
      </c>
    </row>
    <row r="309" spans="1:3">
      <c r="A309" s="38" t="s">
        <v>1052</v>
      </c>
      <c r="B309" s="38" t="s">
        <v>1053</v>
      </c>
      <c r="C309" s="38" t="s">
        <v>15</v>
      </c>
    </row>
    <row r="310" spans="1:3">
      <c r="A310" s="38" t="s">
        <v>1076</v>
      </c>
      <c r="B310" s="38" t="s">
        <v>1077</v>
      </c>
      <c r="C310" s="38" t="s">
        <v>15</v>
      </c>
    </row>
    <row r="311" spans="1:3">
      <c r="A311" s="38" t="s">
        <v>1054</v>
      </c>
      <c r="B311" s="38" t="s">
        <v>1055</v>
      </c>
      <c r="C311" s="38" t="s">
        <v>141</v>
      </c>
    </row>
    <row r="312" spans="1:3">
      <c r="A312" s="38" t="s">
        <v>1056</v>
      </c>
      <c r="B312" s="38" t="s">
        <v>1057</v>
      </c>
      <c r="C312" s="38" t="s">
        <v>141</v>
      </c>
    </row>
    <row r="313" spans="1:3">
      <c r="A313" s="38" t="s">
        <v>1078</v>
      </c>
      <c r="B313" s="38" t="s">
        <v>1079</v>
      </c>
      <c r="C313" s="38" t="s">
        <v>141</v>
      </c>
    </row>
    <row r="314" spans="1:3">
      <c r="A314" s="38" t="s">
        <v>1102</v>
      </c>
      <c r="B314" s="38" t="s">
        <v>598</v>
      </c>
      <c r="C314" s="38" t="s">
        <v>141</v>
      </c>
    </row>
    <row r="315" spans="1:3">
      <c r="A315" s="38" t="s">
        <v>1080</v>
      </c>
      <c r="B315" s="38" t="s">
        <v>1081</v>
      </c>
      <c r="C315" s="38" t="s">
        <v>141</v>
      </c>
    </row>
    <row r="316" spans="1:3">
      <c r="A316" s="38" t="s">
        <v>1058</v>
      </c>
      <c r="B316" s="38" t="s">
        <v>1059</v>
      </c>
      <c r="C316" s="38" t="s">
        <v>141</v>
      </c>
    </row>
    <row r="317" spans="1:3">
      <c r="A317" s="38" t="s">
        <v>1060</v>
      </c>
      <c r="B317" s="38" t="s">
        <v>1061</v>
      </c>
      <c r="C317" s="38" t="s">
        <v>141</v>
      </c>
    </row>
    <row r="318" spans="1:3">
      <c r="A318" s="38" t="s">
        <v>1082</v>
      </c>
      <c r="B318" s="38" t="s">
        <v>1083</v>
      </c>
      <c r="C318" s="38" t="s">
        <v>141</v>
      </c>
    </row>
    <row r="319" spans="1:3">
      <c r="A319" s="38" t="s">
        <v>1064</v>
      </c>
      <c r="B319" s="38" t="s">
        <v>1065</v>
      </c>
      <c r="C319" s="38" t="s">
        <v>141</v>
      </c>
    </row>
    <row r="320" spans="1:3">
      <c r="A320" s="38" t="s">
        <v>1084</v>
      </c>
      <c r="B320" s="38" t="s">
        <v>1085</v>
      </c>
      <c r="C320" s="38" t="s">
        <v>141</v>
      </c>
    </row>
    <row r="321" spans="1:3">
      <c r="A321" s="38" t="s">
        <v>1066</v>
      </c>
      <c r="B321" s="38" t="s">
        <v>1067</v>
      </c>
      <c r="C321" s="38" t="s">
        <v>141</v>
      </c>
    </row>
    <row r="322" spans="1:3">
      <c r="A322" s="38" t="s">
        <v>1086</v>
      </c>
      <c r="B322" s="38" t="s">
        <v>1087</v>
      </c>
      <c r="C322" s="38" t="s">
        <v>141</v>
      </c>
    </row>
    <row r="323" spans="1:3">
      <c r="A323" s="38" t="s">
        <v>1074</v>
      </c>
      <c r="B323" s="38" t="s">
        <v>1075</v>
      </c>
      <c r="C323" s="38" t="s">
        <v>58</v>
      </c>
    </row>
    <row r="324" spans="1:3">
      <c r="A324" s="38" t="s">
        <v>1088</v>
      </c>
      <c r="B324" s="38" t="s">
        <v>1089</v>
      </c>
      <c r="C324" s="38" t="s">
        <v>57</v>
      </c>
    </row>
    <row r="325" spans="1:3">
      <c r="A325" s="38" t="s">
        <v>1090</v>
      </c>
      <c r="B325" s="38" t="s">
        <v>1091</v>
      </c>
      <c r="C325" s="38" t="s">
        <v>61</v>
      </c>
    </row>
    <row r="326" spans="1:3">
      <c r="A326" s="38" t="s">
        <v>1092</v>
      </c>
      <c r="B326" s="38" t="s">
        <v>1093</v>
      </c>
      <c r="C326" s="38" t="s">
        <v>61</v>
      </c>
    </row>
    <row r="327" spans="1:3">
      <c r="A327" s="38" t="s">
        <v>1094</v>
      </c>
      <c r="B327" s="38" t="s">
        <v>1095</v>
      </c>
      <c r="C327" s="38" t="s">
        <v>61</v>
      </c>
    </row>
    <row r="328" spans="1:3">
      <c r="A328" s="38" t="s">
        <v>1096</v>
      </c>
      <c r="B328" s="38" t="s">
        <v>1097</v>
      </c>
      <c r="C328" s="38" t="s">
        <v>63</v>
      </c>
    </row>
    <row r="329" spans="1:3">
      <c r="A329" s="38" t="s">
        <v>1098</v>
      </c>
      <c r="B329" s="38" t="s">
        <v>1099</v>
      </c>
      <c r="C329" s="38" t="s">
        <v>63</v>
      </c>
    </row>
    <row r="330" spans="1:3">
      <c r="A330" s="38" t="s">
        <v>1100</v>
      </c>
      <c r="B330" s="38" t="s">
        <v>1101</v>
      </c>
      <c r="C330" s="38" t="s">
        <v>63</v>
      </c>
    </row>
  </sheetData>
  <phoneticPr fontId="7" type="noConversion"/>
  <pageMargins left="0.7" right="0.7" top="0.75" bottom="0.75" header="0.3" footer="0.3"/>
  <pageSetup paperSize="9" orientation="portrait" r:id="rId1"/>
  <headerFooter>
    <oddFooter>&amp;CFor internal use only</oddFooter>
  </headerFooter>
</worksheet>
</file>

<file path=xl/worksheets/sheet13.xml><?xml version="1.0" encoding="utf-8"?>
<worksheet xmlns="http://schemas.openxmlformats.org/spreadsheetml/2006/main" xmlns:r="http://schemas.openxmlformats.org/officeDocument/2006/relationships">
  <sheetPr codeName="Sheet8"/>
  <dimension ref="A1:C613"/>
  <sheetViews>
    <sheetView topLeftCell="A405" workbookViewId="0">
      <selection activeCell="C21" sqref="C21"/>
    </sheetView>
  </sheetViews>
  <sheetFormatPr defaultRowHeight="12.75"/>
  <cols>
    <col min="1" max="1" width="13.42578125" style="25" customWidth="1"/>
    <col min="2" max="2" width="9.140625" style="25"/>
    <col min="3" max="3" width="34.5703125" style="25" customWidth="1"/>
  </cols>
  <sheetData>
    <row r="1" spans="1:3">
      <c r="A1" s="26" t="s">
        <v>136</v>
      </c>
      <c r="B1" s="27" t="s">
        <v>137</v>
      </c>
      <c r="C1" s="28" t="s">
        <v>138</v>
      </c>
    </row>
    <row r="2" spans="1:3">
      <c r="A2" s="26" t="s">
        <v>139</v>
      </c>
      <c r="B2" s="29" t="s">
        <v>140</v>
      </c>
      <c r="C2" s="25" t="s">
        <v>141</v>
      </c>
    </row>
    <row r="3" spans="1:3">
      <c r="A3" s="26" t="s">
        <v>139</v>
      </c>
      <c r="B3" s="29" t="s">
        <v>142</v>
      </c>
      <c r="C3" s="25" t="s">
        <v>141</v>
      </c>
    </row>
    <row r="4" spans="1:3">
      <c r="A4" s="26" t="s">
        <v>139</v>
      </c>
      <c r="B4" s="29" t="s">
        <v>143</v>
      </c>
      <c r="C4" s="25" t="s">
        <v>141</v>
      </c>
    </row>
    <row r="5" spans="1:3">
      <c r="A5" s="26" t="s">
        <v>139</v>
      </c>
      <c r="B5" s="29" t="s">
        <v>144</v>
      </c>
      <c r="C5" s="25" t="s">
        <v>141</v>
      </c>
    </row>
    <row r="6" spans="1:3">
      <c r="A6" s="26" t="s">
        <v>139</v>
      </c>
      <c r="B6" s="29" t="s">
        <v>145</v>
      </c>
      <c r="C6" s="25" t="s">
        <v>141</v>
      </c>
    </row>
    <row r="7" spans="1:3">
      <c r="A7" s="26" t="s">
        <v>139</v>
      </c>
      <c r="B7" s="29" t="s">
        <v>146</v>
      </c>
      <c r="C7" s="25" t="s">
        <v>141</v>
      </c>
    </row>
    <row r="8" spans="1:3">
      <c r="A8" s="26" t="s">
        <v>139</v>
      </c>
      <c r="B8" s="29" t="s">
        <v>147</v>
      </c>
      <c r="C8" s="25" t="s">
        <v>141</v>
      </c>
    </row>
    <row r="9" spans="1:3">
      <c r="A9" s="26" t="s">
        <v>139</v>
      </c>
      <c r="B9" s="29" t="s">
        <v>148</v>
      </c>
      <c r="C9" s="25" t="s">
        <v>141</v>
      </c>
    </row>
    <row r="10" spans="1:3">
      <c r="A10" s="26" t="s">
        <v>139</v>
      </c>
      <c r="B10" s="29" t="s">
        <v>149</v>
      </c>
      <c r="C10" s="25" t="s">
        <v>141</v>
      </c>
    </row>
    <row r="11" spans="1:3">
      <c r="A11" s="26" t="s">
        <v>139</v>
      </c>
      <c r="B11" s="29" t="s">
        <v>150</v>
      </c>
      <c r="C11" s="25" t="s">
        <v>141</v>
      </c>
    </row>
    <row r="12" spans="1:3">
      <c r="A12" s="26" t="s">
        <v>139</v>
      </c>
      <c r="B12" s="29" t="s">
        <v>151</v>
      </c>
      <c r="C12" s="25" t="s">
        <v>141</v>
      </c>
    </row>
    <row r="13" spans="1:3">
      <c r="A13" s="26" t="s">
        <v>139</v>
      </c>
      <c r="B13" s="29" t="s">
        <v>152</v>
      </c>
      <c r="C13" s="25" t="s">
        <v>141</v>
      </c>
    </row>
    <row r="14" spans="1:3">
      <c r="A14" s="26" t="s">
        <v>139</v>
      </c>
      <c r="B14" s="29" t="s">
        <v>153</v>
      </c>
      <c r="C14" s="25" t="s">
        <v>141</v>
      </c>
    </row>
    <row r="15" spans="1:3">
      <c r="A15" s="26" t="s">
        <v>139</v>
      </c>
      <c r="B15" s="29" t="s">
        <v>154</v>
      </c>
      <c r="C15" s="25" t="s">
        <v>141</v>
      </c>
    </row>
    <row r="16" spans="1:3">
      <c r="A16" s="26" t="s">
        <v>139</v>
      </c>
      <c r="B16" s="29" t="s">
        <v>155</v>
      </c>
      <c r="C16" s="25" t="s">
        <v>141</v>
      </c>
    </row>
    <row r="17" spans="1:3">
      <c r="A17" s="26" t="s">
        <v>139</v>
      </c>
      <c r="B17" s="29" t="s">
        <v>156</v>
      </c>
      <c r="C17" s="25" t="s">
        <v>141</v>
      </c>
    </row>
    <row r="18" spans="1:3">
      <c r="A18" s="26" t="s">
        <v>139</v>
      </c>
      <c r="B18" s="29" t="s">
        <v>157</v>
      </c>
      <c r="C18" s="25" t="s">
        <v>141</v>
      </c>
    </row>
    <row r="19" spans="1:3">
      <c r="A19" s="26" t="s">
        <v>139</v>
      </c>
      <c r="B19" s="29" t="s">
        <v>158</v>
      </c>
      <c r="C19" s="25" t="s">
        <v>141</v>
      </c>
    </row>
    <row r="20" spans="1:3">
      <c r="A20" s="26" t="s">
        <v>139</v>
      </c>
      <c r="B20" s="29" t="s">
        <v>159</v>
      </c>
      <c r="C20" s="25" t="s">
        <v>141</v>
      </c>
    </row>
    <row r="21" spans="1:3">
      <c r="A21" s="26" t="s">
        <v>139</v>
      </c>
      <c r="B21" s="29" t="s">
        <v>160</v>
      </c>
      <c r="C21" s="25" t="s">
        <v>141</v>
      </c>
    </row>
    <row r="22" spans="1:3">
      <c r="A22" s="26" t="s">
        <v>139</v>
      </c>
      <c r="B22" s="29" t="s">
        <v>161</v>
      </c>
      <c r="C22" s="25" t="s">
        <v>141</v>
      </c>
    </row>
    <row r="23" spans="1:3">
      <c r="A23" s="26" t="s">
        <v>139</v>
      </c>
      <c r="B23" s="29" t="s">
        <v>162</v>
      </c>
      <c r="C23" s="25" t="s">
        <v>141</v>
      </c>
    </row>
    <row r="24" spans="1:3">
      <c r="A24" s="26" t="s">
        <v>139</v>
      </c>
      <c r="B24" s="29" t="s">
        <v>163</v>
      </c>
      <c r="C24" s="25" t="s">
        <v>141</v>
      </c>
    </row>
    <row r="25" spans="1:3">
      <c r="A25" s="26" t="s">
        <v>139</v>
      </c>
      <c r="B25" s="29" t="s">
        <v>164</v>
      </c>
      <c r="C25" s="25" t="s">
        <v>141</v>
      </c>
    </row>
    <row r="26" spans="1:3">
      <c r="A26" s="26" t="s">
        <v>139</v>
      </c>
      <c r="B26" s="29" t="s">
        <v>165</v>
      </c>
      <c r="C26" s="25" t="s">
        <v>141</v>
      </c>
    </row>
    <row r="27" spans="1:3">
      <c r="A27" s="26" t="s">
        <v>139</v>
      </c>
      <c r="B27" s="29" t="s">
        <v>166</v>
      </c>
      <c r="C27" s="25" t="s">
        <v>141</v>
      </c>
    </row>
    <row r="28" spans="1:3">
      <c r="A28" s="26" t="s">
        <v>139</v>
      </c>
      <c r="B28" s="29" t="s">
        <v>167</v>
      </c>
      <c r="C28" s="25" t="s">
        <v>141</v>
      </c>
    </row>
    <row r="29" spans="1:3">
      <c r="A29" s="26" t="s">
        <v>139</v>
      </c>
      <c r="B29" s="29" t="s">
        <v>168</v>
      </c>
      <c r="C29" s="25" t="s">
        <v>141</v>
      </c>
    </row>
    <row r="30" spans="1:3">
      <c r="A30" s="26" t="s">
        <v>139</v>
      </c>
      <c r="B30" s="29" t="s">
        <v>169</v>
      </c>
      <c r="C30" s="25" t="s">
        <v>141</v>
      </c>
    </row>
    <row r="31" spans="1:3">
      <c r="A31" s="26" t="s">
        <v>139</v>
      </c>
      <c r="B31" s="29" t="s">
        <v>170</v>
      </c>
      <c r="C31" s="25" t="s">
        <v>141</v>
      </c>
    </row>
    <row r="32" spans="1:3">
      <c r="A32" s="26" t="s">
        <v>139</v>
      </c>
      <c r="B32" s="29" t="s">
        <v>171</v>
      </c>
      <c r="C32" s="25" t="s">
        <v>141</v>
      </c>
    </row>
    <row r="33" spans="1:3">
      <c r="A33" s="26" t="s">
        <v>139</v>
      </c>
      <c r="B33" s="29" t="s">
        <v>172</v>
      </c>
      <c r="C33" s="25" t="s">
        <v>141</v>
      </c>
    </row>
    <row r="34" spans="1:3">
      <c r="A34" s="26" t="s">
        <v>139</v>
      </c>
      <c r="B34" s="29" t="s">
        <v>173</v>
      </c>
      <c r="C34" s="25" t="s">
        <v>141</v>
      </c>
    </row>
    <row r="35" spans="1:3">
      <c r="A35" s="26" t="s">
        <v>139</v>
      </c>
      <c r="B35" s="29" t="s">
        <v>174</v>
      </c>
      <c r="C35" s="25" t="s">
        <v>141</v>
      </c>
    </row>
    <row r="36" spans="1:3">
      <c r="A36" s="26" t="s">
        <v>139</v>
      </c>
      <c r="B36" s="29" t="s">
        <v>175</v>
      </c>
      <c r="C36" s="25" t="s">
        <v>141</v>
      </c>
    </row>
    <row r="37" spans="1:3">
      <c r="A37" s="26" t="s">
        <v>139</v>
      </c>
      <c r="B37" s="29" t="s">
        <v>176</v>
      </c>
      <c r="C37" s="25" t="s">
        <v>141</v>
      </c>
    </row>
    <row r="38" spans="1:3">
      <c r="A38" s="26" t="s">
        <v>139</v>
      </c>
      <c r="B38" s="29" t="s">
        <v>177</v>
      </c>
      <c r="C38" s="25" t="s">
        <v>141</v>
      </c>
    </row>
    <row r="39" spans="1:3">
      <c r="A39" s="26" t="s">
        <v>139</v>
      </c>
      <c r="B39" s="29" t="s">
        <v>178</v>
      </c>
      <c r="C39" s="25" t="s">
        <v>141</v>
      </c>
    </row>
    <row r="40" spans="1:3">
      <c r="A40" s="26" t="s">
        <v>139</v>
      </c>
      <c r="B40" s="29" t="s">
        <v>179</v>
      </c>
      <c r="C40" s="25" t="s">
        <v>141</v>
      </c>
    </row>
    <row r="41" spans="1:3">
      <c r="A41" s="26" t="s">
        <v>139</v>
      </c>
      <c r="B41" s="29" t="s">
        <v>180</v>
      </c>
      <c r="C41" s="25" t="s">
        <v>141</v>
      </c>
    </row>
    <row r="42" spans="1:3">
      <c r="A42" s="26" t="s">
        <v>139</v>
      </c>
      <c r="B42" s="29" t="s">
        <v>181</v>
      </c>
      <c r="C42" s="25" t="s">
        <v>141</v>
      </c>
    </row>
    <row r="43" spans="1:3">
      <c r="A43" s="26" t="s">
        <v>139</v>
      </c>
      <c r="B43" s="29" t="s">
        <v>182</v>
      </c>
      <c r="C43" s="25" t="s">
        <v>141</v>
      </c>
    </row>
    <row r="44" spans="1:3">
      <c r="A44" s="26" t="s">
        <v>139</v>
      </c>
      <c r="B44" s="29" t="s">
        <v>183</v>
      </c>
      <c r="C44" s="25" t="s">
        <v>141</v>
      </c>
    </row>
    <row r="45" spans="1:3">
      <c r="A45" s="26" t="s">
        <v>139</v>
      </c>
      <c r="B45" s="29" t="s">
        <v>184</v>
      </c>
      <c r="C45" s="25" t="s">
        <v>141</v>
      </c>
    </row>
    <row r="46" spans="1:3">
      <c r="A46" s="26" t="s">
        <v>139</v>
      </c>
      <c r="B46" s="29" t="s">
        <v>185</v>
      </c>
      <c r="C46" s="25" t="s">
        <v>141</v>
      </c>
    </row>
    <row r="47" spans="1:3">
      <c r="A47" s="26" t="s">
        <v>139</v>
      </c>
      <c r="B47" s="29" t="s">
        <v>186</v>
      </c>
      <c r="C47" s="25" t="s">
        <v>141</v>
      </c>
    </row>
    <row r="48" spans="1:3">
      <c r="A48" s="26" t="s">
        <v>139</v>
      </c>
      <c r="B48" s="29" t="s">
        <v>187</v>
      </c>
      <c r="C48" s="25" t="s">
        <v>141</v>
      </c>
    </row>
    <row r="49" spans="1:3">
      <c r="A49" s="26" t="s">
        <v>139</v>
      </c>
      <c r="B49" s="29" t="s">
        <v>188</v>
      </c>
      <c r="C49" s="25" t="s">
        <v>141</v>
      </c>
    </row>
    <row r="50" spans="1:3">
      <c r="A50" s="26" t="s">
        <v>139</v>
      </c>
      <c r="B50" s="29" t="s">
        <v>189</v>
      </c>
      <c r="C50" s="25" t="s">
        <v>55</v>
      </c>
    </row>
    <row r="51" spans="1:3">
      <c r="A51" s="26" t="s">
        <v>139</v>
      </c>
      <c r="B51" s="29" t="s">
        <v>190</v>
      </c>
      <c r="C51" s="25" t="s">
        <v>55</v>
      </c>
    </row>
    <row r="52" spans="1:3">
      <c r="A52" s="26" t="s">
        <v>139</v>
      </c>
      <c r="B52" s="29" t="s">
        <v>191</v>
      </c>
      <c r="C52" s="25" t="s">
        <v>56</v>
      </c>
    </row>
    <row r="53" spans="1:3">
      <c r="A53" s="26" t="s">
        <v>139</v>
      </c>
      <c r="B53" s="29" t="s">
        <v>192</v>
      </c>
      <c r="C53" s="25" t="s">
        <v>56</v>
      </c>
    </row>
    <row r="54" spans="1:3">
      <c r="A54" s="26" t="s">
        <v>139</v>
      </c>
      <c r="B54" s="29" t="s">
        <v>193</v>
      </c>
      <c r="C54" s="25" t="s">
        <v>194</v>
      </c>
    </row>
    <row r="55" spans="1:3">
      <c r="A55" s="26" t="s">
        <v>139</v>
      </c>
      <c r="B55" s="29" t="s">
        <v>195</v>
      </c>
      <c r="C55" s="25" t="s">
        <v>57</v>
      </c>
    </row>
    <row r="56" spans="1:3">
      <c r="A56" s="26" t="s">
        <v>139</v>
      </c>
      <c r="B56" s="29" t="s">
        <v>196</v>
      </c>
      <c r="C56" s="25" t="s">
        <v>57</v>
      </c>
    </row>
    <row r="57" spans="1:3">
      <c r="A57" s="26" t="s">
        <v>139</v>
      </c>
      <c r="B57" s="29" t="s">
        <v>197</v>
      </c>
      <c r="C57" s="25" t="s">
        <v>62</v>
      </c>
    </row>
    <row r="58" spans="1:3">
      <c r="A58" s="26" t="s">
        <v>139</v>
      </c>
      <c r="B58" s="29" t="s">
        <v>198</v>
      </c>
      <c r="C58" s="25" t="s">
        <v>61</v>
      </c>
    </row>
    <row r="59" spans="1:3">
      <c r="A59" s="26" t="s">
        <v>139</v>
      </c>
      <c r="B59" s="29" t="s">
        <v>199</v>
      </c>
      <c r="C59" s="25" t="s">
        <v>63</v>
      </c>
    </row>
    <row r="60" spans="1:3">
      <c r="A60" s="26" t="s">
        <v>139</v>
      </c>
      <c r="B60" s="29" t="s">
        <v>200</v>
      </c>
      <c r="C60" s="25" t="s">
        <v>63</v>
      </c>
    </row>
    <row r="61" spans="1:3">
      <c r="A61" s="26" t="s">
        <v>139</v>
      </c>
      <c r="B61" s="29" t="s">
        <v>201</v>
      </c>
      <c r="C61" s="25" t="s">
        <v>63</v>
      </c>
    </row>
    <row r="62" spans="1:3">
      <c r="A62" s="26" t="s">
        <v>139</v>
      </c>
      <c r="B62" s="29" t="s">
        <v>202</v>
      </c>
      <c r="C62" s="25" t="s">
        <v>63</v>
      </c>
    </row>
    <row r="63" spans="1:3">
      <c r="A63" s="26" t="s">
        <v>139</v>
      </c>
      <c r="B63" s="29" t="s">
        <v>203</v>
      </c>
      <c r="C63" s="25" t="s">
        <v>63</v>
      </c>
    </row>
    <row r="64" spans="1:3">
      <c r="A64" s="26" t="s">
        <v>139</v>
      </c>
      <c r="B64" s="29" t="s">
        <v>204</v>
      </c>
      <c r="C64" s="25" t="s">
        <v>63</v>
      </c>
    </row>
    <row r="65" spans="1:3">
      <c r="A65" s="26" t="s">
        <v>139</v>
      </c>
      <c r="B65" s="29" t="s">
        <v>205</v>
      </c>
      <c r="C65" s="25" t="s">
        <v>63</v>
      </c>
    </row>
    <row r="66" spans="1:3">
      <c r="A66" s="26" t="s">
        <v>139</v>
      </c>
      <c r="B66" s="29" t="s">
        <v>206</v>
      </c>
      <c r="C66" s="25" t="s">
        <v>61</v>
      </c>
    </row>
    <row r="67" spans="1:3">
      <c r="A67" s="26" t="s">
        <v>139</v>
      </c>
      <c r="B67" s="29" t="s">
        <v>207</v>
      </c>
      <c r="C67" s="25" t="s">
        <v>63</v>
      </c>
    </row>
    <row r="68" spans="1:3">
      <c r="A68" s="26" t="s">
        <v>139</v>
      </c>
      <c r="B68" s="29" t="s">
        <v>208</v>
      </c>
      <c r="C68" s="25" t="s">
        <v>63</v>
      </c>
    </row>
    <row r="69" spans="1:3">
      <c r="A69" s="26" t="s">
        <v>139</v>
      </c>
      <c r="B69" s="29" t="s">
        <v>209</v>
      </c>
      <c r="C69" s="25" t="s">
        <v>63</v>
      </c>
    </row>
    <row r="70" spans="1:3">
      <c r="A70" s="26" t="s">
        <v>210</v>
      </c>
      <c r="B70" s="29" t="s">
        <v>142</v>
      </c>
      <c r="C70" s="25" t="s">
        <v>141</v>
      </c>
    </row>
    <row r="71" spans="1:3">
      <c r="A71" s="26" t="s">
        <v>210</v>
      </c>
      <c r="B71" s="29" t="s">
        <v>143</v>
      </c>
      <c r="C71" s="25" t="s">
        <v>141</v>
      </c>
    </row>
    <row r="72" spans="1:3">
      <c r="A72" s="26" t="s">
        <v>210</v>
      </c>
      <c r="B72" s="29" t="s">
        <v>144</v>
      </c>
      <c r="C72" s="25" t="s">
        <v>141</v>
      </c>
    </row>
    <row r="73" spans="1:3">
      <c r="A73" s="26" t="s">
        <v>210</v>
      </c>
      <c r="B73" s="29" t="s">
        <v>146</v>
      </c>
      <c r="C73" s="25" t="s">
        <v>141</v>
      </c>
    </row>
    <row r="74" spans="1:3">
      <c r="A74" s="26" t="s">
        <v>210</v>
      </c>
      <c r="B74" s="29" t="s">
        <v>147</v>
      </c>
      <c r="C74" s="25" t="s">
        <v>141</v>
      </c>
    </row>
    <row r="75" spans="1:3">
      <c r="A75" s="26" t="s">
        <v>210</v>
      </c>
      <c r="B75" s="29" t="s">
        <v>148</v>
      </c>
      <c r="C75" s="25" t="s">
        <v>141</v>
      </c>
    </row>
    <row r="76" spans="1:3">
      <c r="A76" s="26" t="s">
        <v>210</v>
      </c>
      <c r="B76" s="29" t="s">
        <v>149</v>
      </c>
      <c r="C76" s="25" t="s">
        <v>141</v>
      </c>
    </row>
    <row r="77" spans="1:3">
      <c r="A77" s="26" t="s">
        <v>210</v>
      </c>
      <c r="B77" s="29" t="s">
        <v>150</v>
      </c>
      <c r="C77" s="25" t="s">
        <v>141</v>
      </c>
    </row>
    <row r="78" spans="1:3">
      <c r="A78" s="26" t="s">
        <v>210</v>
      </c>
      <c r="B78" s="29" t="s">
        <v>152</v>
      </c>
      <c r="C78" s="25" t="s">
        <v>141</v>
      </c>
    </row>
    <row r="79" spans="1:3">
      <c r="A79" s="26" t="s">
        <v>210</v>
      </c>
      <c r="B79" s="29" t="s">
        <v>211</v>
      </c>
      <c r="C79" s="25" t="s">
        <v>141</v>
      </c>
    </row>
    <row r="80" spans="1:3">
      <c r="A80" s="26" t="s">
        <v>210</v>
      </c>
      <c r="B80" s="29" t="s">
        <v>158</v>
      </c>
      <c r="C80" s="25" t="s">
        <v>141</v>
      </c>
    </row>
    <row r="81" spans="1:3">
      <c r="A81" s="26" t="s">
        <v>210</v>
      </c>
      <c r="B81" s="29" t="s">
        <v>159</v>
      </c>
      <c r="C81" s="25" t="s">
        <v>141</v>
      </c>
    </row>
    <row r="82" spans="1:3">
      <c r="A82" s="26" t="s">
        <v>210</v>
      </c>
      <c r="B82" s="29" t="s">
        <v>212</v>
      </c>
      <c r="C82" s="25" t="s">
        <v>141</v>
      </c>
    </row>
    <row r="83" spans="1:3">
      <c r="A83" s="26" t="s">
        <v>210</v>
      </c>
      <c r="B83" s="29" t="s">
        <v>160</v>
      </c>
      <c r="C83" s="25" t="s">
        <v>141</v>
      </c>
    </row>
    <row r="84" spans="1:3">
      <c r="A84" s="26" t="s">
        <v>210</v>
      </c>
      <c r="B84" s="29" t="s">
        <v>161</v>
      </c>
      <c r="C84" s="25" t="s">
        <v>141</v>
      </c>
    </row>
    <row r="85" spans="1:3">
      <c r="A85" s="26" t="s">
        <v>210</v>
      </c>
      <c r="B85" s="29" t="s">
        <v>165</v>
      </c>
      <c r="C85" s="25" t="s">
        <v>141</v>
      </c>
    </row>
    <row r="86" spans="1:3">
      <c r="A86" s="26" t="s">
        <v>210</v>
      </c>
      <c r="B86" s="29" t="s">
        <v>166</v>
      </c>
      <c r="C86" s="25" t="s">
        <v>141</v>
      </c>
    </row>
    <row r="87" spans="1:3">
      <c r="A87" s="26" t="s">
        <v>210</v>
      </c>
      <c r="B87" s="29" t="s">
        <v>168</v>
      </c>
      <c r="C87" s="25" t="s">
        <v>141</v>
      </c>
    </row>
    <row r="88" spans="1:3">
      <c r="A88" s="26" t="s">
        <v>210</v>
      </c>
      <c r="B88" s="29" t="s">
        <v>169</v>
      </c>
      <c r="C88" s="25" t="s">
        <v>141</v>
      </c>
    </row>
    <row r="89" spans="1:3">
      <c r="A89" s="26" t="s">
        <v>210</v>
      </c>
      <c r="B89" s="29" t="s">
        <v>172</v>
      </c>
      <c r="C89" s="25" t="s">
        <v>141</v>
      </c>
    </row>
    <row r="90" spans="1:3">
      <c r="A90" s="26" t="s">
        <v>210</v>
      </c>
      <c r="B90" s="29" t="s">
        <v>173</v>
      </c>
      <c r="C90" s="25" t="s">
        <v>141</v>
      </c>
    </row>
    <row r="91" spans="1:3">
      <c r="A91" s="26" t="s">
        <v>210</v>
      </c>
      <c r="B91" s="29" t="s">
        <v>174</v>
      </c>
      <c r="C91" s="25" t="s">
        <v>141</v>
      </c>
    </row>
    <row r="92" spans="1:3">
      <c r="A92" s="26" t="s">
        <v>210</v>
      </c>
      <c r="B92" s="29" t="s">
        <v>175</v>
      </c>
      <c r="C92" s="25" t="s">
        <v>141</v>
      </c>
    </row>
    <row r="93" spans="1:3">
      <c r="A93" s="26" t="s">
        <v>210</v>
      </c>
      <c r="B93" s="29" t="s">
        <v>179</v>
      </c>
      <c r="C93" s="25" t="s">
        <v>141</v>
      </c>
    </row>
    <row r="94" spans="1:3">
      <c r="A94" s="26" t="s">
        <v>210</v>
      </c>
      <c r="B94" s="29" t="s">
        <v>180</v>
      </c>
      <c r="C94" s="25" t="s">
        <v>141</v>
      </c>
    </row>
    <row r="95" spans="1:3">
      <c r="A95" s="26" t="s">
        <v>210</v>
      </c>
      <c r="B95" s="29" t="s">
        <v>181</v>
      </c>
      <c r="C95" s="25" t="s">
        <v>141</v>
      </c>
    </row>
    <row r="96" spans="1:3">
      <c r="A96" s="26" t="s">
        <v>210</v>
      </c>
      <c r="B96" s="29" t="s">
        <v>182</v>
      </c>
      <c r="C96" s="25" t="s">
        <v>141</v>
      </c>
    </row>
    <row r="97" spans="1:3">
      <c r="A97" s="26" t="s">
        <v>210</v>
      </c>
      <c r="B97" s="29" t="s">
        <v>183</v>
      </c>
      <c r="C97" s="25" t="s">
        <v>141</v>
      </c>
    </row>
    <row r="98" spans="1:3">
      <c r="A98" s="26" t="s">
        <v>210</v>
      </c>
      <c r="B98" s="29" t="s">
        <v>184</v>
      </c>
      <c r="C98" s="25" t="s">
        <v>141</v>
      </c>
    </row>
    <row r="99" spans="1:3">
      <c r="A99" s="26" t="s">
        <v>210</v>
      </c>
      <c r="B99" s="29" t="s">
        <v>185</v>
      </c>
      <c r="C99" s="25" t="s">
        <v>141</v>
      </c>
    </row>
    <row r="100" spans="1:3">
      <c r="A100" s="26" t="s">
        <v>210</v>
      </c>
      <c r="B100" s="29" t="s">
        <v>186</v>
      </c>
      <c r="C100" s="25" t="s">
        <v>141</v>
      </c>
    </row>
    <row r="101" spans="1:3">
      <c r="A101" s="26" t="s">
        <v>210</v>
      </c>
      <c r="B101" s="29" t="s">
        <v>187</v>
      </c>
      <c r="C101" s="25" t="s">
        <v>141</v>
      </c>
    </row>
    <row r="102" spans="1:3">
      <c r="A102" s="26" t="s">
        <v>210</v>
      </c>
      <c r="B102" s="29" t="s">
        <v>188</v>
      </c>
      <c r="C102" s="25" t="s">
        <v>141</v>
      </c>
    </row>
    <row r="103" spans="1:3">
      <c r="A103" s="26" t="s">
        <v>210</v>
      </c>
      <c r="B103" s="29" t="s">
        <v>213</v>
      </c>
      <c r="C103" s="25" t="s">
        <v>194</v>
      </c>
    </row>
    <row r="104" spans="1:3">
      <c r="A104" s="26" t="s">
        <v>210</v>
      </c>
      <c r="B104" s="29" t="s">
        <v>191</v>
      </c>
      <c r="C104" s="25" t="s">
        <v>56</v>
      </c>
    </row>
    <row r="105" spans="1:3">
      <c r="A105" s="26" t="s">
        <v>210</v>
      </c>
      <c r="B105" s="29" t="s">
        <v>192</v>
      </c>
      <c r="C105" s="25" t="s">
        <v>56</v>
      </c>
    </row>
    <row r="106" spans="1:3">
      <c r="A106" s="26" t="s">
        <v>210</v>
      </c>
      <c r="B106" s="29" t="s">
        <v>197</v>
      </c>
      <c r="C106" s="25" t="s">
        <v>62</v>
      </c>
    </row>
    <row r="107" spans="1:3">
      <c r="A107" s="26" t="s">
        <v>210</v>
      </c>
      <c r="B107" s="29" t="s">
        <v>198</v>
      </c>
      <c r="C107" s="25" t="s">
        <v>61</v>
      </c>
    </row>
    <row r="108" spans="1:3">
      <c r="A108" s="26" t="s">
        <v>210</v>
      </c>
      <c r="B108" s="29" t="s">
        <v>199</v>
      </c>
      <c r="C108" s="25" t="s">
        <v>63</v>
      </c>
    </row>
    <row r="109" spans="1:3">
      <c r="A109" s="26" t="s">
        <v>210</v>
      </c>
      <c r="B109" s="29" t="s">
        <v>200</v>
      </c>
      <c r="C109" s="25" t="s">
        <v>63</v>
      </c>
    </row>
    <row r="110" spans="1:3">
      <c r="A110" s="26" t="s">
        <v>210</v>
      </c>
      <c r="B110" s="29" t="s">
        <v>203</v>
      </c>
      <c r="C110" s="25" t="s">
        <v>63</v>
      </c>
    </row>
    <row r="111" spans="1:3">
      <c r="A111" s="26" t="s">
        <v>210</v>
      </c>
      <c r="B111" s="29" t="s">
        <v>204</v>
      </c>
      <c r="C111" s="25" t="s">
        <v>63</v>
      </c>
    </row>
    <row r="112" spans="1:3">
      <c r="A112" s="26" t="s">
        <v>210</v>
      </c>
      <c r="B112" s="29" t="s">
        <v>205</v>
      </c>
      <c r="C112" s="25" t="s">
        <v>63</v>
      </c>
    </row>
    <row r="113" spans="1:3">
      <c r="A113" s="26" t="s">
        <v>210</v>
      </c>
      <c r="B113" s="29" t="s">
        <v>206</v>
      </c>
      <c r="C113" s="25" t="s">
        <v>61</v>
      </c>
    </row>
    <row r="114" spans="1:3">
      <c r="A114" s="26" t="s">
        <v>210</v>
      </c>
      <c r="B114" s="29" t="s">
        <v>207</v>
      </c>
      <c r="C114" s="25" t="s">
        <v>63</v>
      </c>
    </row>
    <row r="115" spans="1:3">
      <c r="A115" s="26" t="s">
        <v>210</v>
      </c>
      <c r="B115" s="29" t="s">
        <v>208</v>
      </c>
      <c r="C115" s="25" t="s">
        <v>63</v>
      </c>
    </row>
    <row r="116" spans="1:3">
      <c r="A116" s="26" t="s">
        <v>210</v>
      </c>
      <c r="B116" s="29" t="s">
        <v>209</v>
      </c>
      <c r="C116" s="25" t="s">
        <v>63</v>
      </c>
    </row>
    <row r="117" spans="1:3">
      <c r="A117" s="26" t="s">
        <v>214</v>
      </c>
      <c r="B117" s="29" t="s">
        <v>142</v>
      </c>
      <c r="C117" s="25" t="s">
        <v>141</v>
      </c>
    </row>
    <row r="118" spans="1:3">
      <c r="A118" s="26" t="s">
        <v>214</v>
      </c>
      <c r="B118" s="29" t="s">
        <v>143</v>
      </c>
      <c r="C118" s="25" t="s">
        <v>141</v>
      </c>
    </row>
    <row r="119" spans="1:3">
      <c r="A119" s="26" t="s">
        <v>214</v>
      </c>
      <c r="B119" s="29" t="s">
        <v>146</v>
      </c>
      <c r="C119" s="25" t="s">
        <v>141</v>
      </c>
    </row>
    <row r="120" spans="1:3">
      <c r="A120" s="26" t="s">
        <v>214</v>
      </c>
      <c r="B120" s="29" t="s">
        <v>147</v>
      </c>
      <c r="C120" s="25" t="s">
        <v>141</v>
      </c>
    </row>
    <row r="121" spans="1:3">
      <c r="A121" s="26" t="s">
        <v>214</v>
      </c>
      <c r="B121" s="29" t="s">
        <v>150</v>
      </c>
      <c r="C121" s="25" t="s">
        <v>141</v>
      </c>
    </row>
    <row r="122" spans="1:3">
      <c r="A122" s="26" t="s">
        <v>214</v>
      </c>
      <c r="B122" s="29" t="s">
        <v>151</v>
      </c>
      <c r="C122" s="25" t="s">
        <v>141</v>
      </c>
    </row>
    <row r="123" spans="1:3">
      <c r="A123" s="26" t="s">
        <v>214</v>
      </c>
      <c r="B123" s="29" t="s">
        <v>152</v>
      </c>
      <c r="C123" s="25" t="s">
        <v>141</v>
      </c>
    </row>
    <row r="124" spans="1:3">
      <c r="A124" s="26" t="s">
        <v>214</v>
      </c>
      <c r="B124" s="29" t="s">
        <v>158</v>
      </c>
      <c r="C124" s="25" t="s">
        <v>141</v>
      </c>
    </row>
    <row r="125" spans="1:3">
      <c r="A125" s="26" t="s">
        <v>214</v>
      </c>
      <c r="B125" s="29" t="s">
        <v>159</v>
      </c>
      <c r="C125" s="25" t="s">
        <v>141</v>
      </c>
    </row>
    <row r="126" spans="1:3">
      <c r="A126" s="26" t="s">
        <v>214</v>
      </c>
      <c r="B126" s="29" t="s">
        <v>160</v>
      </c>
      <c r="C126" s="25" t="s">
        <v>141</v>
      </c>
    </row>
    <row r="127" spans="1:3">
      <c r="A127" s="26" t="s">
        <v>214</v>
      </c>
      <c r="B127" s="29" t="s">
        <v>161</v>
      </c>
      <c r="C127" s="25" t="s">
        <v>141</v>
      </c>
    </row>
    <row r="128" spans="1:3">
      <c r="A128" s="26" t="s">
        <v>214</v>
      </c>
      <c r="B128" s="29" t="s">
        <v>165</v>
      </c>
      <c r="C128" s="25" t="s">
        <v>141</v>
      </c>
    </row>
    <row r="129" spans="1:3">
      <c r="A129" s="26" t="s">
        <v>214</v>
      </c>
      <c r="B129" s="29" t="s">
        <v>166</v>
      </c>
      <c r="C129" s="25" t="s">
        <v>141</v>
      </c>
    </row>
    <row r="130" spans="1:3">
      <c r="A130" s="26" t="s">
        <v>214</v>
      </c>
      <c r="B130" s="29" t="s">
        <v>169</v>
      </c>
      <c r="C130" s="25" t="s">
        <v>141</v>
      </c>
    </row>
    <row r="131" spans="1:3">
      <c r="A131" s="26" t="s">
        <v>214</v>
      </c>
      <c r="B131" s="29" t="s">
        <v>172</v>
      </c>
      <c r="C131" s="25" t="s">
        <v>141</v>
      </c>
    </row>
    <row r="132" spans="1:3">
      <c r="A132" s="26" t="s">
        <v>214</v>
      </c>
      <c r="B132" s="29" t="s">
        <v>173</v>
      </c>
      <c r="C132" s="25" t="s">
        <v>141</v>
      </c>
    </row>
    <row r="133" spans="1:3">
      <c r="A133" s="26" t="s">
        <v>214</v>
      </c>
      <c r="B133" s="29" t="s">
        <v>175</v>
      </c>
      <c r="C133" s="25" t="s">
        <v>141</v>
      </c>
    </row>
    <row r="134" spans="1:3">
      <c r="A134" s="26" t="s">
        <v>214</v>
      </c>
      <c r="B134" s="29" t="s">
        <v>180</v>
      </c>
      <c r="C134" s="25" t="s">
        <v>141</v>
      </c>
    </row>
    <row r="135" spans="1:3">
      <c r="A135" s="26" t="s">
        <v>214</v>
      </c>
      <c r="B135" s="29" t="s">
        <v>181</v>
      </c>
      <c r="C135" s="25" t="s">
        <v>141</v>
      </c>
    </row>
    <row r="136" spans="1:3">
      <c r="A136" s="26" t="s">
        <v>214</v>
      </c>
      <c r="B136" s="29" t="s">
        <v>183</v>
      </c>
      <c r="C136" s="25" t="s">
        <v>141</v>
      </c>
    </row>
    <row r="137" spans="1:3">
      <c r="A137" s="26" t="s">
        <v>214</v>
      </c>
      <c r="B137" s="29" t="s">
        <v>185</v>
      </c>
      <c r="C137" s="25" t="s">
        <v>141</v>
      </c>
    </row>
    <row r="138" spans="1:3">
      <c r="A138" s="26" t="s">
        <v>214</v>
      </c>
      <c r="B138" s="29" t="s">
        <v>186</v>
      </c>
      <c r="C138" s="25" t="s">
        <v>141</v>
      </c>
    </row>
    <row r="139" spans="1:3">
      <c r="A139" s="26" t="s">
        <v>214</v>
      </c>
      <c r="B139" s="29" t="s">
        <v>187</v>
      </c>
      <c r="C139" s="25" t="s">
        <v>141</v>
      </c>
    </row>
    <row r="140" spans="1:3">
      <c r="A140" s="26" t="s">
        <v>214</v>
      </c>
      <c r="B140" s="29" t="s">
        <v>188</v>
      </c>
      <c r="C140" s="25" t="s">
        <v>141</v>
      </c>
    </row>
    <row r="141" spans="1:3">
      <c r="A141" s="26" t="s">
        <v>214</v>
      </c>
      <c r="B141" s="29" t="s">
        <v>213</v>
      </c>
      <c r="C141" s="25" t="s">
        <v>194</v>
      </c>
    </row>
    <row r="142" spans="1:3">
      <c r="A142" s="26" t="s">
        <v>214</v>
      </c>
      <c r="B142" s="29" t="s">
        <v>191</v>
      </c>
      <c r="C142" s="25" t="s">
        <v>56</v>
      </c>
    </row>
    <row r="143" spans="1:3">
      <c r="A143" s="26" t="s">
        <v>214</v>
      </c>
      <c r="B143" s="29" t="s">
        <v>192</v>
      </c>
      <c r="C143" s="25" t="s">
        <v>56</v>
      </c>
    </row>
    <row r="144" spans="1:3">
      <c r="A144" s="26" t="s">
        <v>214</v>
      </c>
      <c r="B144" s="29" t="s">
        <v>193</v>
      </c>
      <c r="C144" s="25" t="s">
        <v>194</v>
      </c>
    </row>
    <row r="145" spans="1:3">
      <c r="A145" s="26" t="s">
        <v>214</v>
      </c>
      <c r="B145" s="29" t="s">
        <v>197</v>
      </c>
      <c r="C145" s="25" t="s">
        <v>62</v>
      </c>
    </row>
    <row r="146" spans="1:3">
      <c r="A146" s="26" t="s">
        <v>214</v>
      </c>
      <c r="B146" s="29" t="s">
        <v>198</v>
      </c>
      <c r="C146" s="25" t="s">
        <v>61</v>
      </c>
    </row>
    <row r="147" spans="1:3">
      <c r="A147" s="26" t="s">
        <v>214</v>
      </c>
      <c r="B147" s="29" t="s">
        <v>199</v>
      </c>
      <c r="C147" s="25" t="s">
        <v>63</v>
      </c>
    </row>
    <row r="148" spans="1:3">
      <c r="A148" s="26" t="s">
        <v>214</v>
      </c>
      <c r="B148" s="29" t="s">
        <v>200</v>
      </c>
      <c r="C148" s="25" t="s">
        <v>63</v>
      </c>
    </row>
    <row r="149" spans="1:3">
      <c r="A149" s="26" t="s">
        <v>214</v>
      </c>
      <c r="B149" s="29" t="s">
        <v>203</v>
      </c>
      <c r="C149" s="25" t="s">
        <v>63</v>
      </c>
    </row>
    <row r="150" spans="1:3">
      <c r="A150" s="26" t="s">
        <v>214</v>
      </c>
      <c r="B150" s="29" t="s">
        <v>204</v>
      </c>
      <c r="C150" s="25" t="s">
        <v>63</v>
      </c>
    </row>
    <row r="151" spans="1:3">
      <c r="A151" s="26" t="s">
        <v>214</v>
      </c>
      <c r="B151" s="29" t="s">
        <v>205</v>
      </c>
      <c r="C151" s="25" t="s">
        <v>63</v>
      </c>
    </row>
    <row r="152" spans="1:3">
      <c r="A152" s="26" t="s">
        <v>214</v>
      </c>
      <c r="B152" s="29" t="s">
        <v>206</v>
      </c>
      <c r="C152" s="25" t="s">
        <v>61</v>
      </c>
    </row>
    <row r="153" spans="1:3">
      <c r="A153" s="26" t="s">
        <v>214</v>
      </c>
      <c r="B153" s="29" t="s">
        <v>207</v>
      </c>
      <c r="C153" s="25" t="s">
        <v>63</v>
      </c>
    </row>
    <row r="154" spans="1:3">
      <c r="A154" s="26" t="s">
        <v>214</v>
      </c>
      <c r="B154" s="29" t="s">
        <v>208</v>
      </c>
      <c r="C154" s="25" t="s">
        <v>63</v>
      </c>
    </row>
    <row r="155" spans="1:3">
      <c r="A155" s="26" t="s">
        <v>214</v>
      </c>
      <c r="B155" s="29" t="s">
        <v>209</v>
      </c>
      <c r="C155" s="25" t="s">
        <v>63</v>
      </c>
    </row>
    <row r="156" spans="1:3">
      <c r="A156" s="26" t="s">
        <v>215</v>
      </c>
      <c r="B156" s="29" t="s">
        <v>140</v>
      </c>
      <c r="C156" s="25" t="s">
        <v>141</v>
      </c>
    </row>
    <row r="157" spans="1:3">
      <c r="A157" s="26" t="s">
        <v>215</v>
      </c>
      <c r="B157" s="29" t="s">
        <v>142</v>
      </c>
      <c r="C157" s="25" t="s">
        <v>141</v>
      </c>
    </row>
    <row r="158" spans="1:3">
      <c r="A158" s="26" t="s">
        <v>215</v>
      </c>
      <c r="B158" s="29" t="s">
        <v>216</v>
      </c>
      <c r="C158" s="25" t="s">
        <v>141</v>
      </c>
    </row>
    <row r="159" spans="1:3">
      <c r="A159" s="26" t="s">
        <v>215</v>
      </c>
      <c r="B159" s="29" t="s">
        <v>217</v>
      </c>
      <c r="C159" s="25" t="s">
        <v>141</v>
      </c>
    </row>
    <row r="160" spans="1:3">
      <c r="A160" s="26" t="s">
        <v>215</v>
      </c>
      <c r="B160" s="29" t="s">
        <v>143</v>
      </c>
      <c r="C160" s="25" t="s">
        <v>141</v>
      </c>
    </row>
    <row r="161" spans="1:3">
      <c r="A161" s="26" t="s">
        <v>215</v>
      </c>
      <c r="B161" s="29" t="s">
        <v>144</v>
      </c>
      <c r="C161" s="25" t="s">
        <v>141</v>
      </c>
    </row>
    <row r="162" spans="1:3">
      <c r="A162" s="26" t="s">
        <v>215</v>
      </c>
      <c r="B162" s="29" t="s">
        <v>145</v>
      </c>
      <c r="C162" s="25" t="s">
        <v>141</v>
      </c>
    </row>
    <row r="163" spans="1:3">
      <c r="A163" s="26" t="s">
        <v>215</v>
      </c>
      <c r="B163" s="29" t="s">
        <v>146</v>
      </c>
      <c r="C163" s="25" t="s">
        <v>141</v>
      </c>
    </row>
    <row r="164" spans="1:3">
      <c r="A164" s="26" t="s">
        <v>215</v>
      </c>
      <c r="B164" s="29" t="s">
        <v>147</v>
      </c>
      <c r="C164" s="25" t="s">
        <v>141</v>
      </c>
    </row>
    <row r="165" spans="1:3">
      <c r="A165" s="26" t="s">
        <v>215</v>
      </c>
      <c r="B165" s="29" t="s">
        <v>148</v>
      </c>
      <c r="C165" s="25" t="s">
        <v>141</v>
      </c>
    </row>
    <row r="166" spans="1:3">
      <c r="A166" s="26" t="s">
        <v>215</v>
      </c>
      <c r="B166" s="29" t="s">
        <v>149</v>
      </c>
      <c r="C166" s="25" t="s">
        <v>141</v>
      </c>
    </row>
    <row r="167" spans="1:3">
      <c r="A167" s="26" t="s">
        <v>215</v>
      </c>
      <c r="B167" s="29" t="s">
        <v>150</v>
      </c>
      <c r="C167" s="25" t="s">
        <v>141</v>
      </c>
    </row>
    <row r="168" spans="1:3">
      <c r="A168" s="26" t="s">
        <v>215</v>
      </c>
      <c r="B168" s="29" t="s">
        <v>152</v>
      </c>
      <c r="C168" s="25" t="s">
        <v>141</v>
      </c>
    </row>
    <row r="169" spans="1:3">
      <c r="A169" s="26" t="s">
        <v>215</v>
      </c>
      <c r="B169" s="29" t="s">
        <v>153</v>
      </c>
      <c r="C169" s="25" t="s">
        <v>141</v>
      </c>
    </row>
    <row r="170" spans="1:3">
      <c r="A170" s="26" t="s">
        <v>215</v>
      </c>
      <c r="B170" s="29" t="s">
        <v>155</v>
      </c>
      <c r="C170" s="25" t="s">
        <v>141</v>
      </c>
    </row>
    <row r="171" spans="1:3">
      <c r="A171" s="26" t="s">
        <v>215</v>
      </c>
      <c r="B171" s="29" t="s">
        <v>218</v>
      </c>
      <c r="C171" s="25" t="s">
        <v>141</v>
      </c>
    </row>
    <row r="172" spans="1:3">
      <c r="A172" s="26" t="s">
        <v>215</v>
      </c>
      <c r="B172" s="29" t="s">
        <v>219</v>
      </c>
      <c r="C172" s="25" t="s">
        <v>141</v>
      </c>
    </row>
    <row r="173" spans="1:3">
      <c r="A173" s="26" t="s">
        <v>215</v>
      </c>
      <c r="B173" s="29" t="s">
        <v>157</v>
      </c>
      <c r="C173" s="25" t="s">
        <v>141</v>
      </c>
    </row>
    <row r="174" spans="1:3">
      <c r="A174" s="26" t="s">
        <v>215</v>
      </c>
      <c r="B174" s="29" t="s">
        <v>158</v>
      </c>
      <c r="C174" s="25" t="s">
        <v>141</v>
      </c>
    </row>
    <row r="175" spans="1:3">
      <c r="A175" s="26" t="s">
        <v>215</v>
      </c>
      <c r="B175" s="29" t="s">
        <v>220</v>
      </c>
      <c r="C175" s="25" t="s">
        <v>141</v>
      </c>
    </row>
    <row r="176" spans="1:3">
      <c r="A176" s="26" t="s">
        <v>215</v>
      </c>
      <c r="B176" s="29" t="s">
        <v>221</v>
      </c>
      <c r="C176" s="25" t="s">
        <v>141</v>
      </c>
    </row>
    <row r="177" spans="1:3">
      <c r="A177" s="26" t="s">
        <v>215</v>
      </c>
      <c r="B177" s="29" t="s">
        <v>159</v>
      </c>
      <c r="C177" s="25" t="s">
        <v>141</v>
      </c>
    </row>
    <row r="178" spans="1:3">
      <c r="A178" s="26" t="s">
        <v>215</v>
      </c>
      <c r="B178" s="29" t="s">
        <v>160</v>
      </c>
      <c r="C178" s="25" t="s">
        <v>141</v>
      </c>
    </row>
    <row r="179" spans="1:3">
      <c r="A179" s="26" t="s">
        <v>215</v>
      </c>
      <c r="B179" s="29" t="s">
        <v>161</v>
      </c>
      <c r="C179" s="25" t="s">
        <v>141</v>
      </c>
    </row>
    <row r="180" spans="1:3">
      <c r="A180" s="26" t="s">
        <v>215</v>
      </c>
      <c r="B180" s="29" t="s">
        <v>162</v>
      </c>
      <c r="C180" s="25" t="s">
        <v>141</v>
      </c>
    </row>
    <row r="181" spans="1:3">
      <c r="A181" s="26" t="s">
        <v>215</v>
      </c>
      <c r="B181" s="29" t="s">
        <v>165</v>
      </c>
      <c r="C181" s="25" t="s">
        <v>141</v>
      </c>
    </row>
    <row r="182" spans="1:3">
      <c r="A182" s="26" t="s">
        <v>215</v>
      </c>
      <c r="B182" s="29" t="s">
        <v>166</v>
      </c>
      <c r="C182" s="25" t="s">
        <v>141</v>
      </c>
    </row>
    <row r="183" spans="1:3">
      <c r="A183" s="26" t="s">
        <v>215</v>
      </c>
      <c r="B183" s="29" t="s">
        <v>167</v>
      </c>
      <c r="C183" s="25" t="s">
        <v>141</v>
      </c>
    </row>
    <row r="184" spans="1:3">
      <c r="A184" s="26" t="s">
        <v>215</v>
      </c>
      <c r="B184" s="29" t="s">
        <v>168</v>
      </c>
      <c r="C184" s="25" t="s">
        <v>141</v>
      </c>
    </row>
    <row r="185" spans="1:3">
      <c r="A185" s="26" t="s">
        <v>215</v>
      </c>
      <c r="B185" s="29" t="s">
        <v>169</v>
      </c>
      <c r="C185" s="25" t="s">
        <v>141</v>
      </c>
    </row>
    <row r="186" spans="1:3">
      <c r="A186" s="26" t="s">
        <v>215</v>
      </c>
      <c r="B186" s="29" t="s">
        <v>170</v>
      </c>
      <c r="C186" s="25" t="s">
        <v>141</v>
      </c>
    </row>
    <row r="187" spans="1:3">
      <c r="A187" s="26" t="s">
        <v>215</v>
      </c>
      <c r="B187" s="29" t="s">
        <v>222</v>
      </c>
      <c r="C187" s="25" t="s">
        <v>141</v>
      </c>
    </row>
    <row r="188" spans="1:3">
      <c r="A188" s="26" t="s">
        <v>215</v>
      </c>
      <c r="B188" s="29" t="s">
        <v>171</v>
      </c>
      <c r="C188" s="25" t="s">
        <v>141</v>
      </c>
    </row>
    <row r="189" spans="1:3">
      <c r="A189" s="26" t="s">
        <v>215</v>
      </c>
      <c r="B189" s="29" t="s">
        <v>172</v>
      </c>
      <c r="C189" s="25" t="s">
        <v>141</v>
      </c>
    </row>
    <row r="190" spans="1:3">
      <c r="A190" s="26" t="s">
        <v>215</v>
      </c>
      <c r="B190" s="29" t="s">
        <v>173</v>
      </c>
      <c r="C190" s="25" t="s">
        <v>141</v>
      </c>
    </row>
    <row r="191" spans="1:3">
      <c r="A191" s="26" t="s">
        <v>215</v>
      </c>
      <c r="B191" s="29" t="s">
        <v>175</v>
      </c>
      <c r="C191" s="25" t="s">
        <v>141</v>
      </c>
    </row>
    <row r="192" spans="1:3">
      <c r="A192" s="26" t="s">
        <v>215</v>
      </c>
      <c r="B192" s="29" t="s">
        <v>179</v>
      </c>
      <c r="C192" s="25" t="s">
        <v>141</v>
      </c>
    </row>
    <row r="193" spans="1:3">
      <c r="A193" s="26" t="s">
        <v>215</v>
      </c>
      <c r="B193" s="29" t="s">
        <v>180</v>
      </c>
      <c r="C193" s="25" t="s">
        <v>141</v>
      </c>
    </row>
    <row r="194" spans="1:3">
      <c r="A194" s="26" t="s">
        <v>215</v>
      </c>
      <c r="B194" s="29" t="s">
        <v>181</v>
      </c>
      <c r="C194" s="25" t="s">
        <v>141</v>
      </c>
    </row>
    <row r="195" spans="1:3">
      <c r="A195" s="26" t="s">
        <v>215</v>
      </c>
      <c r="B195" s="29" t="s">
        <v>182</v>
      </c>
      <c r="C195" s="25" t="s">
        <v>141</v>
      </c>
    </row>
    <row r="196" spans="1:3">
      <c r="A196" s="26" t="s">
        <v>215</v>
      </c>
      <c r="B196" s="29" t="s">
        <v>183</v>
      </c>
      <c r="C196" s="25" t="s">
        <v>141</v>
      </c>
    </row>
    <row r="197" spans="1:3">
      <c r="A197" s="26" t="s">
        <v>215</v>
      </c>
      <c r="B197" s="29" t="s">
        <v>185</v>
      </c>
      <c r="C197" s="25" t="s">
        <v>141</v>
      </c>
    </row>
    <row r="198" spans="1:3">
      <c r="A198" s="26" t="s">
        <v>215</v>
      </c>
      <c r="B198" s="29" t="s">
        <v>223</v>
      </c>
      <c r="C198" s="25" t="s">
        <v>141</v>
      </c>
    </row>
    <row r="199" spans="1:3">
      <c r="A199" s="26" t="s">
        <v>215</v>
      </c>
      <c r="B199" s="29" t="s">
        <v>186</v>
      </c>
      <c r="C199" s="25" t="s">
        <v>141</v>
      </c>
    </row>
    <row r="200" spans="1:3">
      <c r="A200" s="26" t="s">
        <v>215</v>
      </c>
      <c r="B200" s="29" t="s">
        <v>187</v>
      </c>
      <c r="C200" s="25" t="s">
        <v>141</v>
      </c>
    </row>
    <row r="201" spans="1:3">
      <c r="A201" s="26" t="s">
        <v>215</v>
      </c>
      <c r="B201" s="29" t="s">
        <v>188</v>
      </c>
      <c r="C201" s="25" t="s">
        <v>141</v>
      </c>
    </row>
    <row r="202" spans="1:3">
      <c r="A202" s="26" t="s">
        <v>215</v>
      </c>
      <c r="B202" s="29" t="s">
        <v>189</v>
      </c>
      <c r="C202" s="25" t="s">
        <v>55</v>
      </c>
    </row>
    <row r="203" spans="1:3">
      <c r="A203" s="26" t="s">
        <v>215</v>
      </c>
      <c r="B203" s="29" t="s">
        <v>190</v>
      </c>
      <c r="C203" s="25" t="s">
        <v>55</v>
      </c>
    </row>
    <row r="204" spans="1:3">
      <c r="A204" s="26" t="s">
        <v>215</v>
      </c>
      <c r="B204" s="29" t="s">
        <v>192</v>
      </c>
      <c r="C204" s="25" t="s">
        <v>56</v>
      </c>
    </row>
    <row r="205" spans="1:3">
      <c r="A205" s="26" t="s">
        <v>215</v>
      </c>
      <c r="B205" s="29" t="s">
        <v>193</v>
      </c>
      <c r="C205" s="25" t="s">
        <v>194</v>
      </c>
    </row>
    <row r="206" spans="1:3">
      <c r="A206" s="26" t="s">
        <v>215</v>
      </c>
      <c r="B206" s="29" t="s">
        <v>195</v>
      </c>
      <c r="C206" s="25" t="s">
        <v>57</v>
      </c>
    </row>
    <row r="207" spans="1:3">
      <c r="A207" s="26" t="s">
        <v>215</v>
      </c>
      <c r="B207" s="29" t="s">
        <v>196</v>
      </c>
      <c r="C207" s="25" t="s">
        <v>57</v>
      </c>
    </row>
    <row r="208" spans="1:3">
      <c r="A208" s="26" t="s">
        <v>215</v>
      </c>
      <c r="B208" s="29" t="s">
        <v>197</v>
      </c>
      <c r="C208" s="25" t="s">
        <v>62</v>
      </c>
    </row>
    <row r="209" spans="1:3">
      <c r="A209" s="26" t="s">
        <v>215</v>
      </c>
      <c r="B209" s="29" t="s">
        <v>198</v>
      </c>
      <c r="C209" s="25" t="s">
        <v>61</v>
      </c>
    </row>
    <row r="210" spans="1:3">
      <c r="A210" s="26" t="s">
        <v>215</v>
      </c>
      <c r="B210" s="29" t="s">
        <v>199</v>
      </c>
      <c r="C210" s="25" t="s">
        <v>63</v>
      </c>
    </row>
    <row r="211" spans="1:3">
      <c r="A211" s="26" t="s">
        <v>215</v>
      </c>
      <c r="B211" s="29" t="s">
        <v>200</v>
      </c>
      <c r="C211" s="25" t="s">
        <v>63</v>
      </c>
    </row>
    <row r="212" spans="1:3">
      <c r="A212" s="26" t="s">
        <v>215</v>
      </c>
      <c r="B212" s="29" t="s">
        <v>201</v>
      </c>
      <c r="C212" s="25" t="s">
        <v>63</v>
      </c>
    </row>
    <row r="213" spans="1:3">
      <c r="A213" s="26" t="s">
        <v>215</v>
      </c>
      <c r="B213" s="29" t="s">
        <v>202</v>
      </c>
      <c r="C213" s="25" t="s">
        <v>63</v>
      </c>
    </row>
    <row r="214" spans="1:3">
      <c r="A214" s="26" t="s">
        <v>215</v>
      </c>
      <c r="B214" s="29" t="s">
        <v>203</v>
      </c>
      <c r="C214" s="25" t="s">
        <v>63</v>
      </c>
    </row>
    <row r="215" spans="1:3">
      <c r="A215" s="26" t="s">
        <v>215</v>
      </c>
      <c r="B215" s="29" t="s">
        <v>204</v>
      </c>
      <c r="C215" s="25" t="s">
        <v>63</v>
      </c>
    </row>
    <row r="216" spans="1:3">
      <c r="A216" s="26" t="s">
        <v>215</v>
      </c>
      <c r="B216" s="29" t="s">
        <v>205</v>
      </c>
      <c r="C216" s="25" t="s">
        <v>63</v>
      </c>
    </row>
    <row r="217" spans="1:3">
      <c r="A217" s="26" t="s">
        <v>215</v>
      </c>
      <c r="B217" s="29" t="s">
        <v>206</v>
      </c>
      <c r="C217" s="25" t="s">
        <v>61</v>
      </c>
    </row>
    <row r="218" spans="1:3">
      <c r="A218" s="26" t="s">
        <v>215</v>
      </c>
      <c r="B218" s="29" t="s">
        <v>207</v>
      </c>
      <c r="C218" s="25" t="s">
        <v>63</v>
      </c>
    </row>
    <row r="219" spans="1:3">
      <c r="A219" s="26" t="s">
        <v>215</v>
      </c>
      <c r="B219" s="29" t="s">
        <v>208</v>
      </c>
      <c r="C219" s="25" t="s">
        <v>63</v>
      </c>
    </row>
    <row r="220" spans="1:3">
      <c r="A220" s="26" t="s">
        <v>215</v>
      </c>
      <c r="B220" s="29" t="s">
        <v>209</v>
      </c>
      <c r="C220" s="25" t="s">
        <v>63</v>
      </c>
    </row>
    <row r="221" spans="1:3">
      <c r="A221" s="26" t="s">
        <v>224</v>
      </c>
      <c r="B221" s="29" t="s">
        <v>140</v>
      </c>
      <c r="C221" s="25" t="s">
        <v>141</v>
      </c>
    </row>
    <row r="222" spans="1:3">
      <c r="A222" s="26" t="s">
        <v>224</v>
      </c>
      <c r="B222" s="29" t="s">
        <v>225</v>
      </c>
      <c r="C222" s="25" t="s">
        <v>141</v>
      </c>
    </row>
    <row r="223" spans="1:3">
      <c r="A223" s="26" t="s">
        <v>224</v>
      </c>
      <c r="B223" s="29" t="s">
        <v>142</v>
      </c>
      <c r="C223" s="25" t="s">
        <v>141</v>
      </c>
    </row>
    <row r="224" spans="1:3">
      <c r="A224" s="26" t="s">
        <v>224</v>
      </c>
      <c r="B224" s="29" t="s">
        <v>216</v>
      </c>
      <c r="C224" s="25" t="s">
        <v>141</v>
      </c>
    </row>
    <row r="225" spans="1:3">
      <c r="A225" s="26" t="s">
        <v>224</v>
      </c>
      <c r="B225" s="29" t="s">
        <v>217</v>
      </c>
      <c r="C225" s="25" t="s">
        <v>141</v>
      </c>
    </row>
    <row r="226" spans="1:3">
      <c r="A226" s="26" t="s">
        <v>224</v>
      </c>
      <c r="B226" s="29" t="s">
        <v>143</v>
      </c>
      <c r="C226" s="25" t="s">
        <v>141</v>
      </c>
    </row>
    <row r="227" spans="1:3">
      <c r="A227" s="26" t="s">
        <v>224</v>
      </c>
      <c r="B227" s="29" t="s">
        <v>144</v>
      </c>
      <c r="C227" s="25" t="s">
        <v>141</v>
      </c>
    </row>
    <row r="228" spans="1:3">
      <c r="A228" s="26" t="s">
        <v>224</v>
      </c>
      <c r="B228" s="29" t="s">
        <v>145</v>
      </c>
      <c r="C228" s="25" t="s">
        <v>141</v>
      </c>
    </row>
    <row r="229" spans="1:3">
      <c r="A229" s="26" t="s">
        <v>224</v>
      </c>
      <c r="B229" s="29" t="s">
        <v>146</v>
      </c>
      <c r="C229" s="25" t="s">
        <v>141</v>
      </c>
    </row>
    <row r="230" spans="1:3">
      <c r="A230" s="26" t="s">
        <v>224</v>
      </c>
      <c r="B230" s="29" t="s">
        <v>226</v>
      </c>
      <c r="C230" s="25" t="s">
        <v>141</v>
      </c>
    </row>
    <row r="231" spans="1:3">
      <c r="A231" s="26" t="s">
        <v>224</v>
      </c>
      <c r="B231" s="29" t="s">
        <v>147</v>
      </c>
      <c r="C231" s="25" t="s">
        <v>141</v>
      </c>
    </row>
    <row r="232" spans="1:3">
      <c r="A232" s="26" t="s">
        <v>224</v>
      </c>
      <c r="B232" s="29" t="s">
        <v>148</v>
      </c>
      <c r="C232" s="25" t="s">
        <v>141</v>
      </c>
    </row>
    <row r="233" spans="1:3">
      <c r="A233" s="26" t="s">
        <v>224</v>
      </c>
      <c r="B233" s="29" t="s">
        <v>149</v>
      </c>
      <c r="C233" s="25" t="s">
        <v>141</v>
      </c>
    </row>
    <row r="234" spans="1:3">
      <c r="A234" s="26" t="s">
        <v>224</v>
      </c>
      <c r="B234" s="29" t="s">
        <v>150</v>
      </c>
      <c r="C234" s="25" t="s">
        <v>141</v>
      </c>
    </row>
    <row r="235" spans="1:3">
      <c r="A235" s="26" t="s">
        <v>224</v>
      </c>
      <c r="B235" s="29" t="s">
        <v>151</v>
      </c>
      <c r="C235" s="25" t="s">
        <v>141</v>
      </c>
    </row>
    <row r="236" spans="1:3">
      <c r="A236" s="26" t="s">
        <v>224</v>
      </c>
      <c r="B236" s="29" t="s">
        <v>152</v>
      </c>
      <c r="C236" s="25" t="s">
        <v>141</v>
      </c>
    </row>
    <row r="237" spans="1:3">
      <c r="A237" s="26" t="s">
        <v>224</v>
      </c>
      <c r="B237" s="29" t="s">
        <v>153</v>
      </c>
      <c r="C237" s="25" t="s">
        <v>141</v>
      </c>
    </row>
    <row r="238" spans="1:3">
      <c r="A238" s="26" t="s">
        <v>224</v>
      </c>
      <c r="B238" s="29" t="s">
        <v>219</v>
      </c>
      <c r="C238" s="25" t="s">
        <v>141</v>
      </c>
    </row>
    <row r="239" spans="1:3">
      <c r="A239" s="26" t="s">
        <v>224</v>
      </c>
      <c r="B239" s="29" t="s">
        <v>156</v>
      </c>
      <c r="C239" s="25" t="s">
        <v>141</v>
      </c>
    </row>
    <row r="240" spans="1:3">
      <c r="A240" s="26" t="s">
        <v>224</v>
      </c>
      <c r="B240" s="29" t="s">
        <v>227</v>
      </c>
      <c r="C240" s="25" t="s">
        <v>141</v>
      </c>
    </row>
    <row r="241" spans="1:3">
      <c r="A241" s="26" t="s">
        <v>224</v>
      </c>
      <c r="B241" s="29" t="s">
        <v>157</v>
      </c>
      <c r="C241" s="25" t="s">
        <v>141</v>
      </c>
    </row>
    <row r="242" spans="1:3">
      <c r="A242" s="26" t="s">
        <v>224</v>
      </c>
      <c r="B242" s="29" t="s">
        <v>158</v>
      </c>
      <c r="C242" s="25" t="s">
        <v>141</v>
      </c>
    </row>
    <row r="243" spans="1:3">
      <c r="A243" s="26" t="s">
        <v>224</v>
      </c>
      <c r="B243" s="29" t="s">
        <v>221</v>
      </c>
      <c r="C243" s="25" t="s">
        <v>141</v>
      </c>
    </row>
    <row r="244" spans="1:3">
      <c r="A244" s="26" t="s">
        <v>224</v>
      </c>
      <c r="B244" s="29" t="s">
        <v>159</v>
      </c>
      <c r="C244" s="25" t="s">
        <v>141</v>
      </c>
    </row>
    <row r="245" spans="1:3">
      <c r="A245" s="26" t="s">
        <v>224</v>
      </c>
      <c r="B245" s="29" t="s">
        <v>212</v>
      </c>
      <c r="C245" s="25" t="s">
        <v>141</v>
      </c>
    </row>
    <row r="246" spans="1:3">
      <c r="A246" s="26" t="s">
        <v>224</v>
      </c>
      <c r="B246" s="29" t="s">
        <v>160</v>
      </c>
      <c r="C246" s="25" t="s">
        <v>141</v>
      </c>
    </row>
    <row r="247" spans="1:3">
      <c r="A247" s="26" t="s">
        <v>224</v>
      </c>
      <c r="B247" s="29" t="s">
        <v>161</v>
      </c>
      <c r="C247" s="25" t="s">
        <v>141</v>
      </c>
    </row>
    <row r="248" spans="1:3">
      <c r="A248" s="26" t="s">
        <v>224</v>
      </c>
      <c r="B248" s="29" t="s">
        <v>162</v>
      </c>
      <c r="C248" s="25" t="s">
        <v>141</v>
      </c>
    </row>
    <row r="249" spans="1:3">
      <c r="A249" s="26" t="s">
        <v>224</v>
      </c>
      <c r="B249" s="29" t="s">
        <v>165</v>
      </c>
      <c r="C249" s="25" t="s">
        <v>141</v>
      </c>
    </row>
    <row r="250" spans="1:3">
      <c r="A250" s="26" t="s">
        <v>224</v>
      </c>
      <c r="B250" s="29" t="s">
        <v>166</v>
      </c>
      <c r="C250" s="25" t="s">
        <v>141</v>
      </c>
    </row>
    <row r="251" spans="1:3">
      <c r="A251" s="26" t="s">
        <v>224</v>
      </c>
      <c r="B251" s="29" t="s">
        <v>167</v>
      </c>
      <c r="C251" s="25" t="s">
        <v>141</v>
      </c>
    </row>
    <row r="252" spans="1:3">
      <c r="A252" s="26" t="s">
        <v>224</v>
      </c>
      <c r="B252" s="29" t="s">
        <v>168</v>
      </c>
      <c r="C252" s="25" t="s">
        <v>141</v>
      </c>
    </row>
    <row r="253" spans="1:3">
      <c r="A253" s="26" t="s">
        <v>224</v>
      </c>
      <c r="B253" s="29" t="s">
        <v>169</v>
      </c>
      <c r="C253" s="25" t="s">
        <v>141</v>
      </c>
    </row>
    <row r="254" spans="1:3">
      <c r="A254" s="26" t="s">
        <v>224</v>
      </c>
      <c r="B254" s="29" t="s">
        <v>170</v>
      </c>
      <c r="C254" s="25" t="s">
        <v>141</v>
      </c>
    </row>
    <row r="255" spans="1:3">
      <c r="A255" s="26" t="s">
        <v>224</v>
      </c>
      <c r="B255" s="29" t="s">
        <v>222</v>
      </c>
      <c r="C255" s="25" t="s">
        <v>141</v>
      </c>
    </row>
    <row r="256" spans="1:3">
      <c r="A256" s="26" t="s">
        <v>224</v>
      </c>
      <c r="B256" s="29" t="s">
        <v>171</v>
      </c>
      <c r="C256" s="25" t="s">
        <v>141</v>
      </c>
    </row>
    <row r="257" spans="1:3">
      <c r="A257" s="26" t="s">
        <v>224</v>
      </c>
      <c r="B257" s="29" t="s">
        <v>228</v>
      </c>
      <c r="C257" s="25" t="s">
        <v>141</v>
      </c>
    </row>
    <row r="258" spans="1:3">
      <c r="A258" s="26" t="s">
        <v>224</v>
      </c>
      <c r="B258" s="29" t="s">
        <v>172</v>
      </c>
      <c r="C258" s="25" t="s">
        <v>141</v>
      </c>
    </row>
    <row r="259" spans="1:3">
      <c r="A259" s="26" t="s">
        <v>224</v>
      </c>
      <c r="B259" s="29" t="s">
        <v>173</v>
      </c>
      <c r="C259" s="25" t="s">
        <v>141</v>
      </c>
    </row>
    <row r="260" spans="1:3">
      <c r="A260" s="26" t="s">
        <v>224</v>
      </c>
      <c r="B260" s="29" t="s">
        <v>174</v>
      </c>
      <c r="C260" s="25" t="s">
        <v>141</v>
      </c>
    </row>
    <row r="261" spans="1:3">
      <c r="A261" s="26" t="s">
        <v>224</v>
      </c>
      <c r="B261" s="29" t="s">
        <v>175</v>
      </c>
      <c r="C261" s="25" t="s">
        <v>141</v>
      </c>
    </row>
    <row r="262" spans="1:3">
      <c r="A262" s="26" t="s">
        <v>224</v>
      </c>
      <c r="B262" s="29" t="s">
        <v>177</v>
      </c>
      <c r="C262" s="25" t="s">
        <v>141</v>
      </c>
    </row>
    <row r="263" spans="1:3">
      <c r="A263" s="26" t="s">
        <v>224</v>
      </c>
      <c r="B263" s="29" t="s">
        <v>179</v>
      </c>
      <c r="C263" s="25" t="s">
        <v>141</v>
      </c>
    </row>
    <row r="264" spans="1:3">
      <c r="A264" s="26" t="s">
        <v>224</v>
      </c>
      <c r="B264" s="29" t="s">
        <v>180</v>
      </c>
      <c r="C264" s="25" t="s">
        <v>141</v>
      </c>
    </row>
    <row r="265" spans="1:3">
      <c r="A265" s="26" t="s">
        <v>224</v>
      </c>
      <c r="B265" s="29" t="s">
        <v>181</v>
      </c>
      <c r="C265" s="25" t="s">
        <v>141</v>
      </c>
    </row>
    <row r="266" spans="1:3">
      <c r="A266" s="26" t="s">
        <v>224</v>
      </c>
      <c r="B266" s="29" t="s">
        <v>182</v>
      </c>
      <c r="C266" s="25" t="s">
        <v>141</v>
      </c>
    </row>
    <row r="267" spans="1:3">
      <c r="A267" s="26" t="s">
        <v>224</v>
      </c>
      <c r="B267" s="29" t="s">
        <v>183</v>
      </c>
      <c r="C267" s="25" t="s">
        <v>141</v>
      </c>
    </row>
    <row r="268" spans="1:3">
      <c r="A268" s="26" t="s">
        <v>224</v>
      </c>
      <c r="B268" s="29" t="s">
        <v>184</v>
      </c>
      <c r="C268" s="25" t="s">
        <v>141</v>
      </c>
    </row>
    <row r="269" spans="1:3">
      <c r="A269" s="26" t="s">
        <v>224</v>
      </c>
      <c r="B269" s="29" t="s">
        <v>185</v>
      </c>
      <c r="C269" s="25" t="s">
        <v>141</v>
      </c>
    </row>
    <row r="270" spans="1:3">
      <c r="A270" s="26" t="s">
        <v>224</v>
      </c>
      <c r="B270" s="29" t="s">
        <v>223</v>
      </c>
      <c r="C270" s="25" t="s">
        <v>141</v>
      </c>
    </row>
    <row r="271" spans="1:3">
      <c r="A271" s="26" t="s">
        <v>224</v>
      </c>
      <c r="B271" s="29" t="s">
        <v>186</v>
      </c>
      <c r="C271" s="25" t="s">
        <v>141</v>
      </c>
    </row>
    <row r="272" spans="1:3">
      <c r="A272" s="26" t="s">
        <v>224</v>
      </c>
      <c r="B272" s="29" t="s">
        <v>187</v>
      </c>
      <c r="C272" s="25" t="s">
        <v>141</v>
      </c>
    </row>
    <row r="273" spans="1:3">
      <c r="A273" s="26" t="s">
        <v>224</v>
      </c>
      <c r="B273" s="29" t="s">
        <v>188</v>
      </c>
      <c r="C273" s="25" t="s">
        <v>141</v>
      </c>
    </row>
    <row r="274" spans="1:3">
      <c r="A274" s="26" t="s">
        <v>224</v>
      </c>
      <c r="B274" s="29" t="s">
        <v>213</v>
      </c>
      <c r="C274" s="25" t="s">
        <v>194</v>
      </c>
    </row>
    <row r="275" spans="1:3">
      <c r="A275" s="26" t="s">
        <v>224</v>
      </c>
      <c r="B275" s="29" t="s">
        <v>189</v>
      </c>
      <c r="C275" s="25" t="s">
        <v>55</v>
      </c>
    </row>
    <row r="276" spans="1:3">
      <c r="A276" s="26" t="s">
        <v>224</v>
      </c>
      <c r="B276" s="29" t="s">
        <v>190</v>
      </c>
      <c r="C276" s="25" t="s">
        <v>55</v>
      </c>
    </row>
    <row r="277" spans="1:3">
      <c r="A277" s="26" t="s">
        <v>224</v>
      </c>
      <c r="B277" s="29" t="s">
        <v>191</v>
      </c>
      <c r="C277" s="25" t="s">
        <v>56</v>
      </c>
    </row>
    <row r="278" spans="1:3">
      <c r="A278" s="26" t="s">
        <v>224</v>
      </c>
      <c r="B278" s="29" t="s">
        <v>192</v>
      </c>
      <c r="C278" s="25" t="s">
        <v>56</v>
      </c>
    </row>
    <row r="279" spans="1:3">
      <c r="A279" s="26" t="s">
        <v>224</v>
      </c>
      <c r="B279" s="29" t="s">
        <v>195</v>
      </c>
      <c r="C279" s="25" t="s">
        <v>57</v>
      </c>
    </row>
    <row r="280" spans="1:3">
      <c r="A280" s="26" t="s">
        <v>224</v>
      </c>
      <c r="B280" s="29" t="s">
        <v>196</v>
      </c>
      <c r="C280" s="25" t="s">
        <v>57</v>
      </c>
    </row>
    <row r="281" spans="1:3">
      <c r="A281" s="26" t="s">
        <v>224</v>
      </c>
      <c r="B281" s="29" t="s">
        <v>197</v>
      </c>
      <c r="C281" s="25" t="s">
        <v>62</v>
      </c>
    </row>
    <row r="282" spans="1:3">
      <c r="A282" s="26" t="s">
        <v>224</v>
      </c>
      <c r="B282" s="29" t="s">
        <v>198</v>
      </c>
      <c r="C282" s="25" t="s">
        <v>61</v>
      </c>
    </row>
    <row r="283" spans="1:3">
      <c r="A283" s="26" t="s">
        <v>224</v>
      </c>
      <c r="B283" s="29" t="s">
        <v>229</v>
      </c>
      <c r="C283" s="25" t="s">
        <v>63</v>
      </c>
    </row>
    <row r="284" spans="1:3">
      <c r="A284" s="26" t="s">
        <v>224</v>
      </c>
      <c r="B284" s="29" t="s">
        <v>199</v>
      </c>
      <c r="C284" s="25" t="s">
        <v>63</v>
      </c>
    </row>
    <row r="285" spans="1:3">
      <c r="A285" s="26" t="s">
        <v>224</v>
      </c>
      <c r="B285" s="29" t="s">
        <v>200</v>
      </c>
      <c r="C285" s="25" t="s">
        <v>63</v>
      </c>
    </row>
    <row r="286" spans="1:3">
      <c r="A286" s="26" t="s">
        <v>224</v>
      </c>
      <c r="B286" s="29" t="s">
        <v>201</v>
      </c>
      <c r="C286" s="25" t="s">
        <v>63</v>
      </c>
    </row>
    <row r="287" spans="1:3">
      <c r="A287" s="26" t="s">
        <v>224</v>
      </c>
      <c r="B287" s="29" t="s">
        <v>203</v>
      </c>
      <c r="C287" s="25" t="s">
        <v>63</v>
      </c>
    </row>
    <row r="288" spans="1:3">
      <c r="A288" s="26" t="s">
        <v>224</v>
      </c>
      <c r="B288" s="29" t="s">
        <v>230</v>
      </c>
      <c r="C288" s="25" t="s">
        <v>63</v>
      </c>
    </row>
    <row r="289" spans="1:3">
      <c r="A289" s="26" t="s">
        <v>224</v>
      </c>
      <c r="B289" s="29" t="s">
        <v>204</v>
      </c>
      <c r="C289" s="25" t="s">
        <v>63</v>
      </c>
    </row>
    <row r="290" spans="1:3">
      <c r="A290" s="26" t="s">
        <v>224</v>
      </c>
      <c r="B290" s="29" t="s">
        <v>205</v>
      </c>
      <c r="C290" s="25" t="s">
        <v>63</v>
      </c>
    </row>
    <row r="291" spans="1:3">
      <c r="A291" s="26" t="s">
        <v>224</v>
      </c>
      <c r="B291" s="29" t="s">
        <v>206</v>
      </c>
      <c r="C291" s="25" t="s">
        <v>61</v>
      </c>
    </row>
    <row r="292" spans="1:3">
      <c r="A292" s="26" t="s">
        <v>224</v>
      </c>
      <c r="B292" s="29" t="s">
        <v>207</v>
      </c>
      <c r="C292" s="25" t="s">
        <v>63</v>
      </c>
    </row>
    <row r="293" spans="1:3">
      <c r="A293" s="26" t="s">
        <v>224</v>
      </c>
      <c r="B293" s="29" t="s">
        <v>208</v>
      </c>
      <c r="C293" s="25" t="s">
        <v>63</v>
      </c>
    </row>
    <row r="294" spans="1:3">
      <c r="A294" s="26" t="s">
        <v>224</v>
      </c>
      <c r="B294" s="29" t="s">
        <v>209</v>
      </c>
      <c r="C294" s="25" t="s">
        <v>63</v>
      </c>
    </row>
    <row r="295" spans="1:3">
      <c r="A295" s="26" t="s">
        <v>231</v>
      </c>
      <c r="B295" s="29" t="s">
        <v>140</v>
      </c>
      <c r="C295" s="25" t="s">
        <v>141</v>
      </c>
    </row>
    <row r="296" spans="1:3">
      <c r="A296" s="26" t="s">
        <v>231</v>
      </c>
      <c r="B296" s="29" t="s">
        <v>142</v>
      </c>
      <c r="C296" s="25" t="s">
        <v>141</v>
      </c>
    </row>
    <row r="297" spans="1:3">
      <c r="A297" s="26" t="s">
        <v>231</v>
      </c>
      <c r="B297" s="29" t="s">
        <v>143</v>
      </c>
      <c r="C297" s="25" t="s">
        <v>141</v>
      </c>
    </row>
    <row r="298" spans="1:3">
      <c r="A298" s="26" t="s">
        <v>231</v>
      </c>
      <c r="B298" s="29" t="s">
        <v>144</v>
      </c>
      <c r="C298" s="25" t="s">
        <v>141</v>
      </c>
    </row>
    <row r="299" spans="1:3">
      <c r="A299" s="26" t="s">
        <v>231</v>
      </c>
      <c r="B299" s="29" t="s">
        <v>232</v>
      </c>
      <c r="C299" s="25" t="s">
        <v>141</v>
      </c>
    </row>
    <row r="300" spans="1:3">
      <c r="A300" s="26" t="s">
        <v>231</v>
      </c>
      <c r="B300" s="29" t="s">
        <v>146</v>
      </c>
      <c r="C300" s="25" t="s">
        <v>141</v>
      </c>
    </row>
    <row r="301" spans="1:3">
      <c r="A301" s="26" t="s">
        <v>231</v>
      </c>
      <c r="B301" s="29" t="s">
        <v>147</v>
      </c>
      <c r="C301" s="25" t="s">
        <v>141</v>
      </c>
    </row>
    <row r="302" spans="1:3">
      <c r="A302" s="26" t="s">
        <v>231</v>
      </c>
      <c r="B302" s="29" t="s">
        <v>148</v>
      </c>
      <c r="C302" s="25" t="s">
        <v>141</v>
      </c>
    </row>
    <row r="303" spans="1:3">
      <c r="A303" s="26" t="s">
        <v>231</v>
      </c>
      <c r="B303" s="29" t="s">
        <v>233</v>
      </c>
      <c r="C303" s="25" t="s">
        <v>141</v>
      </c>
    </row>
    <row r="304" spans="1:3">
      <c r="A304" s="26" t="s">
        <v>231</v>
      </c>
      <c r="B304" s="29" t="s">
        <v>149</v>
      </c>
      <c r="C304" s="25" t="s">
        <v>141</v>
      </c>
    </row>
    <row r="305" spans="1:3">
      <c r="A305" s="26" t="s">
        <v>231</v>
      </c>
      <c r="B305" s="29" t="s">
        <v>150</v>
      </c>
      <c r="C305" s="25" t="s">
        <v>141</v>
      </c>
    </row>
    <row r="306" spans="1:3">
      <c r="A306" s="26" t="s">
        <v>231</v>
      </c>
      <c r="B306" s="29" t="s">
        <v>234</v>
      </c>
      <c r="C306" s="25" t="s">
        <v>141</v>
      </c>
    </row>
    <row r="307" spans="1:3">
      <c r="A307" s="26" t="s">
        <v>231</v>
      </c>
      <c r="B307" s="29" t="s">
        <v>152</v>
      </c>
      <c r="C307" s="25" t="s">
        <v>141</v>
      </c>
    </row>
    <row r="308" spans="1:3">
      <c r="A308" s="26" t="s">
        <v>231</v>
      </c>
      <c r="B308" s="29" t="s">
        <v>153</v>
      </c>
      <c r="C308" s="25" t="s">
        <v>141</v>
      </c>
    </row>
    <row r="309" spans="1:3">
      <c r="A309" s="26" t="s">
        <v>231</v>
      </c>
      <c r="B309" s="29" t="s">
        <v>156</v>
      </c>
      <c r="C309" s="25" t="s">
        <v>141</v>
      </c>
    </row>
    <row r="310" spans="1:3">
      <c r="A310" s="26" t="s">
        <v>231</v>
      </c>
      <c r="B310" s="29" t="s">
        <v>158</v>
      </c>
      <c r="C310" s="25" t="s">
        <v>141</v>
      </c>
    </row>
    <row r="311" spans="1:3">
      <c r="A311" s="26" t="s">
        <v>231</v>
      </c>
      <c r="B311" s="29" t="s">
        <v>159</v>
      </c>
      <c r="C311" s="25" t="s">
        <v>141</v>
      </c>
    </row>
    <row r="312" spans="1:3">
      <c r="A312" s="26" t="s">
        <v>231</v>
      </c>
      <c r="B312" s="29" t="s">
        <v>235</v>
      </c>
      <c r="C312" s="25" t="s">
        <v>141</v>
      </c>
    </row>
    <row r="313" spans="1:3">
      <c r="A313" s="26" t="s">
        <v>231</v>
      </c>
      <c r="B313" s="29" t="s">
        <v>160</v>
      </c>
      <c r="C313" s="25" t="s">
        <v>141</v>
      </c>
    </row>
    <row r="314" spans="1:3">
      <c r="A314" s="26" t="s">
        <v>231</v>
      </c>
      <c r="B314" s="29" t="s">
        <v>161</v>
      </c>
      <c r="C314" s="25" t="s">
        <v>141</v>
      </c>
    </row>
    <row r="315" spans="1:3">
      <c r="A315" s="26" t="s">
        <v>231</v>
      </c>
      <c r="B315" s="29" t="s">
        <v>163</v>
      </c>
      <c r="C315" s="25" t="s">
        <v>141</v>
      </c>
    </row>
    <row r="316" spans="1:3">
      <c r="A316" s="26" t="s">
        <v>231</v>
      </c>
      <c r="B316" s="29" t="s">
        <v>164</v>
      </c>
      <c r="C316" s="25" t="s">
        <v>141</v>
      </c>
    </row>
    <row r="317" spans="1:3">
      <c r="A317" s="26" t="s">
        <v>231</v>
      </c>
      <c r="B317" s="29" t="s">
        <v>165</v>
      </c>
      <c r="C317" s="25" t="s">
        <v>141</v>
      </c>
    </row>
    <row r="318" spans="1:3">
      <c r="A318" s="26" t="s">
        <v>231</v>
      </c>
      <c r="B318" s="29" t="s">
        <v>236</v>
      </c>
      <c r="C318" s="25" t="s">
        <v>141</v>
      </c>
    </row>
    <row r="319" spans="1:3">
      <c r="A319" s="26" t="s">
        <v>231</v>
      </c>
      <c r="B319" s="29" t="s">
        <v>166</v>
      </c>
      <c r="C319" s="25" t="s">
        <v>141</v>
      </c>
    </row>
    <row r="320" spans="1:3">
      <c r="A320" s="26" t="s">
        <v>231</v>
      </c>
      <c r="B320" s="29" t="s">
        <v>237</v>
      </c>
      <c r="C320" s="25" t="s">
        <v>141</v>
      </c>
    </row>
    <row r="321" spans="1:3">
      <c r="A321" s="26" t="s">
        <v>231</v>
      </c>
      <c r="B321" s="29" t="s">
        <v>167</v>
      </c>
      <c r="C321" s="25" t="s">
        <v>141</v>
      </c>
    </row>
    <row r="322" spans="1:3">
      <c r="A322" s="26" t="s">
        <v>231</v>
      </c>
      <c r="B322" s="29" t="s">
        <v>238</v>
      </c>
      <c r="C322" s="25" t="s">
        <v>141</v>
      </c>
    </row>
    <row r="323" spans="1:3">
      <c r="A323" s="26" t="s">
        <v>231</v>
      </c>
      <c r="B323" s="29" t="s">
        <v>168</v>
      </c>
      <c r="C323" s="25" t="s">
        <v>141</v>
      </c>
    </row>
    <row r="324" spans="1:3">
      <c r="A324" s="26" t="s">
        <v>231</v>
      </c>
      <c r="B324" s="29" t="s">
        <v>239</v>
      </c>
      <c r="C324" s="25" t="s">
        <v>141</v>
      </c>
    </row>
    <row r="325" spans="1:3">
      <c r="A325" s="26" t="s">
        <v>231</v>
      </c>
      <c r="B325" s="29" t="s">
        <v>240</v>
      </c>
      <c r="C325" s="25" t="s">
        <v>141</v>
      </c>
    </row>
    <row r="326" spans="1:3">
      <c r="A326" s="26" t="s">
        <v>231</v>
      </c>
      <c r="B326" s="29" t="s">
        <v>169</v>
      </c>
      <c r="C326" s="25" t="s">
        <v>141</v>
      </c>
    </row>
    <row r="327" spans="1:3">
      <c r="A327" s="26" t="s">
        <v>231</v>
      </c>
      <c r="B327" s="29" t="s">
        <v>170</v>
      </c>
      <c r="C327" s="25" t="s">
        <v>141</v>
      </c>
    </row>
    <row r="328" spans="1:3">
      <c r="A328" s="26" t="s">
        <v>231</v>
      </c>
      <c r="B328" s="29" t="s">
        <v>222</v>
      </c>
      <c r="C328" s="25" t="s">
        <v>141</v>
      </c>
    </row>
    <row r="329" spans="1:3">
      <c r="A329" s="26" t="s">
        <v>231</v>
      </c>
      <c r="B329" s="29" t="s">
        <v>228</v>
      </c>
      <c r="C329" s="25" t="s">
        <v>141</v>
      </c>
    </row>
    <row r="330" spans="1:3">
      <c r="A330" s="26" t="s">
        <v>231</v>
      </c>
      <c r="B330" s="29" t="s">
        <v>172</v>
      </c>
      <c r="C330" s="25" t="s">
        <v>141</v>
      </c>
    </row>
    <row r="331" spans="1:3">
      <c r="A331" s="26" t="s">
        <v>231</v>
      </c>
      <c r="B331" s="29" t="s">
        <v>173</v>
      </c>
      <c r="C331" s="25" t="s">
        <v>141</v>
      </c>
    </row>
    <row r="332" spans="1:3">
      <c r="A332" s="26" t="s">
        <v>231</v>
      </c>
      <c r="B332" s="29" t="s">
        <v>179</v>
      </c>
      <c r="C332" s="25" t="s">
        <v>141</v>
      </c>
    </row>
    <row r="333" spans="1:3">
      <c r="A333" s="26" t="s">
        <v>231</v>
      </c>
      <c r="B333" s="29" t="s">
        <v>180</v>
      </c>
      <c r="C333" s="25" t="s">
        <v>141</v>
      </c>
    </row>
    <row r="334" spans="1:3">
      <c r="A334" s="26" t="s">
        <v>231</v>
      </c>
      <c r="B334" s="29" t="s">
        <v>181</v>
      </c>
      <c r="C334" s="25" t="s">
        <v>141</v>
      </c>
    </row>
    <row r="335" spans="1:3">
      <c r="A335" s="26" t="s">
        <v>231</v>
      </c>
      <c r="B335" s="29" t="s">
        <v>241</v>
      </c>
      <c r="C335" s="25" t="s">
        <v>141</v>
      </c>
    </row>
    <row r="336" spans="1:3">
      <c r="A336" s="26" t="s">
        <v>231</v>
      </c>
      <c r="B336" s="29" t="s">
        <v>183</v>
      </c>
      <c r="C336" s="25" t="s">
        <v>141</v>
      </c>
    </row>
    <row r="337" spans="1:3">
      <c r="A337" s="26" t="s">
        <v>231</v>
      </c>
      <c r="B337" s="29" t="s">
        <v>184</v>
      </c>
      <c r="C337" s="25" t="s">
        <v>141</v>
      </c>
    </row>
    <row r="338" spans="1:3">
      <c r="A338" s="26" t="s">
        <v>231</v>
      </c>
      <c r="B338" s="29" t="s">
        <v>242</v>
      </c>
      <c r="C338" s="25" t="s">
        <v>141</v>
      </c>
    </row>
    <row r="339" spans="1:3">
      <c r="A339" s="26" t="s">
        <v>231</v>
      </c>
      <c r="B339" s="29" t="s">
        <v>243</v>
      </c>
      <c r="C339" s="25" t="s">
        <v>141</v>
      </c>
    </row>
    <row r="340" spans="1:3">
      <c r="A340" s="26" t="s">
        <v>231</v>
      </c>
      <c r="B340" s="29" t="s">
        <v>185</v>
      </c>
      <c r="C340" s="25" t="s">
        <v>141</v>
      </c>
    </row>
    <row r="341" spans="1:3">
      <c r="A341" s="26" t="s">
        <v>231</v>
      </c>
      <c r="B341" s="29" t="s">
        <v>186</v>
      </c>
      <c r="C341" s="25" t="s">
        <v>141</v>
      </c>
    </row>
    <row r="342" spans="1:3">
      <c r="A342" s="26" t="s">
        <v>231</v>
      </c>
      <c r="B342" s="29" t="s">
        <v>187</v>
      </c>
      <c r="C342" s="25" t="s">
        <v>141</v>
      </c>
    </row>
    <row r="343" spans="1:3">
      <c r="A343" s="26" t="s">
        <v>231</v>
      </c>
      <c r="B343" s="29" t="s">
        <v>188</v>
      </c>
      <c r="C343" s="25" t="s">
        <v>141</v>
      </c>
    </row>
    <row r="344" spans="1:3">
      <c r="A344" s="26" t="s">
        <v>231</v>
      </c>
      <c r="B344" s="29" t="s">
        <v>244</v>
      </c>
      <c r="C344" s="25" t="s">
        <v>141</v>
      </c>
    </row>
    <row r="345" spans="1:3">
      <c r="A345" s="26" t="s">
        <v>231</v>
      </c>
      <c r="B345" s="29" t="s">
        <v>245</v>
      </c>
      <c r="C345" s="25" t="s">
        <v>141</v>
      </c>
    </row>
    <row r="346" spans="1:3">
      <c r="A346" s="26" t="s">
        <v>231</v>
      </c>
      <c r="B346" s="29" t="s">
        <v>213</v>
      </c>
      <c r="C346" s="25" t="s">
        <v>194</v>
      </c>
    </row>
    <row r="347" spans="1:3">
      <c r="A347" s="26" t="s">
        <v>231</v>
      </c>
      <c r="B347" s="29" t="s">
        <v>191</v>
      </c>
      <c r="C347" s="25" t="s">
        <v>56</v>
      </c>
    </row>
    <row r="348" spans="1:3">
      <c r="A348" s="26" t="s">
        <v>231</v>
      </c>
      <c r="B348" s="29" t="s">
        <v>192</v>
      </c>
      <c r="C348" s="25" t="s">
        <v>56</v>
      </c>
    </row>
    <row r="349" spans="1:3">
      <c r="A349" s="26" t="s">
        <v>231</v>
      </c>
      <c r="B349" s="29" t="s">
        <v>193</v>
      </c>
      <c r="C349" s="25" t="s">
        <v>194</v>
      </c>
    </row>
    <row r="350" spans="1:3">
      <c r="A350" s="26" t="s">
        <v>231</v>
      </c>
      <c r="B350" s="29" t="s">
        <v>195</v>
      </c>
      <c r="C350" s="25" t="s">
        <v>57</v>
      </c>
    </row>
    <row r="351" spans="1:3">
      <c r="A351" s="26" t="s">
        <v>231</v>
      </c>
      <c r="B351" s="29" t="s">
        <v>246</v>
      </c>
      <c r="C351" s="25" t="s">
        <v>56</v>
      </c>
    </row>
    <row r="352" spans="1:3">
      <c r="A352" s="26" t="s">
        <v>231</v>
      </c>
      <c r="B352" s="29" t="s">
        <v>197</v>
      </c>
      <c r="C352" s="25" t="s">
        <v>62</v>
      </c>
    </row>
    <row r="353" spans="1:3">
      <c r="A353" s="26" t="s">
        <v>231</v>
      </c>
      <c r="B353" s="29" t="s">
        <v>198</v>
      </c>
      <c r="C353" s="25" t="s">
        <v>61</v>
      </c>
    </row>
    <row r="354" spans="1:3">
      <c r="A354" s="26" t="s">
        <v>231</v>
      </c>
      <c r="B354" s="29" t="s">
        <v>199</v>
      </c>
      <c r="C354" s="25" t="s">
        <v>63</v>
      </c>
    </row>
    <row r="355" spans="1:3">
      <c r="A355" s="26" t="s">
        <v>231</v>
      </c>
      <c r="B355" s="29" t="s">
        <v>200</v>
      </c>
      <c r="C355" s="25" t="s">
        <v>63</v>
      </c>
    </row>
    <row r="356" spans="1:3">
      <c r="A356" s="26" t="s">
        <v>231</v>
      </c>
      <c r="B356" s="29" t="s">
        <v>201</v>
      </c>
      <c r="C356" s="25" t="s">
        <v>63</v>
      </c>
    </row>
    <row r="357" spans="1:3">
      <c r="A357" s="26" t="s">
        <v>231</v>
      </c>
      <c r="B357" s="29" t="s">
        <v>203</v>
      </c>
      <c r="C357" s="25" t="s">
        <v>63</v>
      </c>
    </row>
    <row r="358" spans="1:3">
      <c r="A358" s="26" t="s">
        <v>231</v>
      </c>
      <c r="B358" s="29" t="s">
        <v>204</v>
      </c>
      <c r="C358" s="25" t="s">
        <v>63</v>
      </c>
    </row>
    <row r="359" spans="1:3">
      <c r="A359" s="26" t="s">
        <v>231</v>
      </c>
      <c r="B359" s="29" t="s">
        <v>205</v>
      </c>
      <c r="C359" s="25" t="s">
        <v>63</v>
      </c>
    </row>
    <row r="360" spans="1:3">
      <c r="A360" s="26" t="s">
        <v>231</v>
      </c>
      <c r="B360" s="29" t="s">
        <v>206</v>
      </c>
      <c r="C360" s="25" t="s">
        <v>61</v>
      </c>
    </row>
    <row r="361" spans="1:3">
      <c r="A361" s="26" t="s">
        <v>231</v>
      </c>
      <c r="B361" s="29" t="s">
        <v>247</v>
      </c>
      <c r="C361" s="25" t="s">
        <v>248</v>
      </c>
    </row>
    <row r="362" spans="1:3">
      <c r="A362" s="26" t="s">
        <v>231</v>
      </c>
      <c r="B362" s="29" t="s">
        <v>207</v>
      </c>
      <c r="C362" s="25" t="s">
        <v>63</v>
      </c>
    </row>
    <row r="363" spans="1:3">
      <c r="A363" s="26" t="s">
        <v>231</v>
      </c>
      <c r="B363" s="29" t="s">
        <v>208</v>
      </c>
      <c r="C363" s="25" t="s">
        <v>63</v>
      </c>
    </row>
    <row r="364" spans="1:3">
      <c r="A364" s="26" t="s">
        <v>231</v>
      </c>
      <c r="B364" s="29" t="s">
        <v>209</v>
      </c>
      <c r="C364" s="25" t="s">
        <v>63</v>
      </c>
    </row>
    <row r="365" spans="1:3">
      <c r="A365" s="26" t="s">
        <v>231</v>
      </c>
      <c r="B365" s="29" t="s">
        <v>249</v>
      </c>
      <c r="C365" s="25" t="s">
        <v>63</v>
      </c>
    </row>
    <row r="366" spans="1:3">
      <c r="A366" s="26" t="s">
        <v>250</v>
      </c>
      <c r="B366" s="29" t="s">
        <v>140</v>
      </c>
      <c r="C366" s="25" t="s">
        <v>141</v>
      </c>
    </row>
    <row r="367" spans="1:3">
      <c r="A367" s="26" t="s">
        <v>250</v>
      </c>
      <c r="B367" s="29" t="s">
        <v>142</v>
      </c>
      <c r="C367" s="25" t="s">
        <v>141</v>
      </c>
    </row>
    <row r="368" spans="1:3">
      <c r="A368" s="26" t="s">
        <v>250</v>
      </c>
      <c r="B368" s="29" t="s">
        <v>216</v>
      </c>
      <c r="C368" s="25" t="s">
        <v>141</v>
      </c>
    </row>
    <row r="369" spans="1:3">
      <c r="A369" s="26" t="s">
        <v>250</v>
      </c>
      <c r="B369" s="29" t="s">
        <v>217</v>
      </c>
      <c r="C369" s="25" t="s">
        <v>141</v>
      </c>
    </row>
    <row r="370" spans="1:3">
      <c r="A370" s="26" t="s">
        <v>250</v>
      </c>
      <c r="B370" s="29" t="s">
        <v>143</v>
      </c>
      <c r="C370" s="25" t="s">
        <v>141</v>
      </c>
    </row>
    <row r="371" spans="1:3">
      <c r="A371" s="26" t="s">
        <v>250</v>
      </c>
      <c r="B371" s="29" t="s">
        <v>144</v>
      </c>
      <c r="C371" s="25" t="s">
        <v>141</v>
      </c>
    </row>
    <row r="372" spans="1:3">
      <c r="A372" s="26" t="s">
        <v>250</v>
      </c>
      <c r="B372" s="29" t="s">
        <v>145</v>
      </c>
      <c r="C372" s="25" t="s">
        <v>141</v>
      </c>
    </row>
    <row r="373" spans="1:3">
      <c r="A373" s="26" t="s">
        <v>250</v>
      </c>
      <c r="B373" s="29" t="s">
        <v>146</v>
      </c>
      <c r="C373" s="25" t="s">
        <v>141</v>
      </c>
    </row>
    <row r="374" spans="1:3">
      <c r="A374" s="26" t="s">
        <v>250</v>
      </c>
      <c r="B374" s="29" t="s">
        <v>147</v>
      </c>
      <c r="C374" s="25" t="s">
        <v>141</v>
      </c>
    </row>
    <row r="375" spans="1:3">
      <c r="A375" s="26" t="s">
        <v>250</v>
      </c>
      <c r="B375" s="29" t="s">
        <v>148</v>
      </c>
      <c r="C375" s="25" t="s">
        <v>141</v>
      </c>
    </row>
    <row r="376" spans="1:3">
      <c r="A376" s="26" t="s">
        <v>250</v>
      </c>
      <c r="B376" s="29" t="s">
        <v>149</v>
      </c>
      <c r="C376" s="25" t="s">
        <v>141</v>
      </c>
    </row>
    <row r="377" spans="1:3">
      <c r="A377" s="26" t="s">
        <v>250</v>
      </c>
      <c r="B377" s="29" t="s">
        <v>150</v>
      </c>
      <c r="C377" s="25" t="s">
        <v>141</v>
      </c>
    </row>
    <row r="378" spans="1:3">
      <c r="A378" s="26" t="s">
        <v>250</v>
      </c>
      <c r="B378" s="29" t="s">
        <v>152</v>
      </c>
      <c r="C378" s="25" t="s">
        <v>141</v>
      </c>
    </row>
    <row r="379" spans="1:3">
      <c r="A379" s="26" t="s">
        <v>250</v>
      </c>
      <c r="B379" s="29" t="s">
        <v>153</v>
      </c>
      <c r="C379" s="25" t="s">
        <v>141</v>
      </c>
    </row>
    <row r="380" spans="1:3">
      <c r="A380" s="26" t="s">
        <v>250</v>
      </c>
      <c r="B380" s="29" t="s">
        <v>211</v>
      </c>
      <c r="C380" s="25" t="s">
        <v>141</v>
      </c>
    </row>
    <row r="381" spans="1:3">
      <c r="A381" s="26" t="s">
        <v>250</v>
      </c>
      <c r="B381" s="29" t="s">
        <v>251</v>
      </c>
      <c r="C381" s="25" t="s">
        <v>141</v>
      </c>
    </row>
    <row r="382" spans="1:3">
      <c r="A382" s="26" t="s">
        <v>250</v>
      </c>
      <c r="B382" s="29" t="s">
        <v>154</v>
      </c>
      <c r="C382" s="25" t="s">
        <v>141</v>
      </c>
    </row>
    <row r="383" spans="1:3">
      <c r="A383" s="26" t="s">
        <v>250</v>
      </c>
      <c r="B383" s="29" t="s">
        <v>155</v>
      </c>
      <c r="C383" s="25" t="s">
        <v>141</v>
      </c>
    </row>
    <row r="384" spans="1:3">
      <c r="A384" s="26" t="s">
        <v>250</v>
      </c>
      <c r="B384" s="29" t="s">
        <v>219</v>
      </c>
      <c r="C384" s="25" t="s">
        <v>141</v>
      </c>
    </row>
    <row r="385" spans="1:3">
      <c r="A385" s="26" t="s">
        <v>250</v>
      </c>
      <c r="B385" s="29" t="s">
        <v>252</v>
      </c>
      <c r="C385" s="25" t="s">
        <v>141</v>
      </c>
    </row>
    <row r="386" spans="1:3">
      <c r="A386" s="26" t="s">
        <v>250</v>
      </c>
      <c r="B386" s="29" t="s">
        <v>157</v>
      </c>
      <c r="C386" s="25" t="s">
        <v>141</v>
      </c>
    </row>
    <row r="387" spans="1:3">
      <c r="A387" s="26" t="s">
        <v>250</v>
      </c>
      <c r="B387" s="29" t="s">
        <v>158</v>
      </c>
      <c r="C387" s="25" t="s">
        <v>141</v>
      </c>
    </row>
    <row r="388" spans="1:3">
      <c r="A388" s="26" t="s">
        <v>250</v>
      </c>
      <c r="B388" s="29" t="s">
        <v>220</v>
      </c>
      <c r="C388" s="25" t="s">
        <v>141</v>
      </c>
    </row>
    <row r="389" spans="1:3">
      <c r="A389" s="26" t="s">
        <v>250</v>
      </c>
      <c r="B389" s="29" t="s">
        <v>221</v>
      </c>
      <c r="C389" s="25" t="s">
        <v>141</v>
      </c>
    </row>
    <row r="390" spans="1:3">
      <c r="A390" s="26" t="s">
        <v>250</v>
      </c>
      <c r="B390" s="29" t="s">
        <v>159</v>
      </c>
      <c r="C390" s="25" t="s">
        <v>141</v>
      </c>
    </row>
    <row r="391" spans="1:3">
      <c r="A391" s="26" t="s">
        <v>250</v>
      </c>
      <c r="B391" s="29" t="s">
        <v>235</v>
      </c>
      <c r="C391" s="25" t="s">
        <v>141</v>
      </c>
    </row>
    <row r="392" spans="1:3">
      <c r="A392" s="26" t="s">
        <v>250</v>
      </c>
      <c r="B392" s="29" t="s">
        <v>160</v>
      </c>
      <c r="C392" s="25" t="s">
        <v>141</v>
      </c>
    </row>
    <row r="393" spans="1:3">
      <c r="A393" s="26" t="s">
        <v>250</v>
      </c>
      <c r="B393" s="29" t="s">
        <v>161</v>
      </c>
      <c r="C393" s="25" t="s">
        <v>141</v>
      </c>
    </row>
    <row r="394" spans="1:3">
      <c r="A394" s="26" t="s">
        <v>250</v>
      </c>
      <c r="B394" s="29" t="s">
        <v>162</v>
      </c>
      <c r="C394" s="25" t="s">
        <v>141</v>
      </c>
    </row>
    <row r="395" spans="1:3">
      <c r="A395" s="26" t="s">
        <v>250</v>
      </c>
      <c r="B395" s="29" t="s">
        <v>163</v>
      </c>
      <c r="C395" s="25" t="s">
        <v>141</v>
      </c>
    </row>
    <row r="396" spans="1:3">
      <c r="A396" s="26" t="s">
        <v>250</v>
      </c>
      <c r="B396" s="29" t="s">
        <v>164</v>
      </c>
      <c r="C396" s="25" t="s">
        <v>141</v>
      </c>
    </row>
    <row r="397" spans="1:3">
      <c r="A397" s="26" t="s">
        <v>250</v>
      </c>
      <c r="B397" s="29" t="s">
        <v>165</v>
      </c>
      <c r="C397" s="25" t="s">
        <v>141</v>
      </c>
    </row>
    <row r="398" spans="1:3">
      <c r="A398" s="26" t="s">
        <v>250</v>
      </c>
      <c r="B398" s="29" t="s">
        <v>253</v>
      </c>
      <c r="C398" s="25" t="s">
        <v>141</v>
      </c>
    </row>
    <row r="399" spans="1:3">
      <c r="A399" s="26" t="s">
        <v>250</v>
      </c>
      <c r="B399" s="29" t="s">
        <v>166</v>
      </c>
      <c r="C399" s="25" t="s">
        <v>141</v>
      </c>
    </row>
    <row r="400" spans="1:3">
      <c r="A400" s="26" t="s">
        <v>250</v>
      </c>
      <c r="B400" s="29" t="s">
        <v>237</v>
      </c>
      <c r="C400" s="25" t="s">
        <v>141</v>
      </c>
    </row>
    <row r="401" spans="1:3">
      <c r="A401" s="26" t="s">
        <v>250</v>
      </c>
      <c r="B401" s="29" t="s">
        <v>254</v>
      </c>
      <c r="C401" s="25" t="s">
        <v>141</v>
      </c>
    </row>
    <row r="402" spans="1:3">
      <c r="A402" s="26" t="s">
        <v>250</v>
      </c>
      <c r="B402" s="29" t="s">
        <v>167</v>
      </c>
      <c r="C402" s="25" t="s">
        <v>141</v>
      </c>
    </row>
    <row r="403" spans="1:3">
      <c r="A403" s="26" t="s">
        <v>250</v>
      </c>
      <c r="B403" s="29" t="s">
        <v>168</v>
      </c>
      <c r="C403" s="25" t="s">
        <v>141</v>
      </c>
    </row>
    <row r="404" spans="1:3">
      <c r="A404" s="26" t="s">
        <v>250</v>
      </c>
      <c r="B404" s="29" t="s">
        <v>169</v>
      </c>
      <c r="C404" s="25" t="s">
        <v>141</v>
      </c>
    </row>
    <row r="405" spans="1:3">
      <c r="A405" s="26" t="s">
        <v>250</v>
      </c>
      <c r="B405" s="29" t="s">
        <v>170</v>
      </c>
      <c r="C405" s="25" t="s">
        <v>141</v>
      </c>
    </row>
    <row r="406" spans="1:3">
      <c r="A406" s="26" t="s">
        <v>250</v>
      </c>
      <c r="B406" s="29" t="s">
        <v>222</v>
      </c>
      <c r="C406" s="25" t="s">
        <v>141</v>
      </c>
    </row>
    <row r="407" spans="1:3">
      <c r="A407" s="26" t="s">
        <v>250</v>
      </c>
      <c r="B407" s="29" t="s">
        <v>171</v>
      </c>
      <c r="C407" s="25" t="s">
        <v>141</v>
      </c>
    </row>
    <row r="408" spans="1:3">
      <c r="A408" s="26" t="s">
        <v>250</v>
      </c>
      <c r="B408" s="29" t="s">
        <v>228</v>
      </c>
      <c r="C408" s="25" t="s">
        <v>141</v>
      </c>
    </row>
    <row r="409" spans="1:3">
      <c r="A409" s="26" t="s">
        <v>250</v>
      </c>
      <c r="B409" s="29" t="s">
        <v>172</v>
      </c>
      <c r="C409" s="25" t="s">
        <v>141</v>
      </c>
    </row>
    <row r="410" spans="1:3">
      <c r="A410" s="26" t="s">
        <v>250</v>
      </c>
      <c r="B410" s="29" t="s">
        <v>173</v>
      </c>
      <c r="C410" s="25" t="s">
        <v>141</v>
      </c>
    </row>
    <row r="411" spans="1:3">
      <c r="A411" s="26" t="s">
        <v>250</v>
      </c>
      <c r="B411" s="29" t="s">
        <v>174</v>
      </c>
      <c r="C411" s="25" t="s">
        <v>141</v>
      </c>
    </row>
    <row r="412" spans="1:3">
      <c r="A412" s="26" t="s">
        <v>250</v>
      </c>
      <c r="B412" s="29" t="s">
        <v>175</v>
      </c>
      <c r="C412" s="25" t="s">
        <v>141</v>
      </c>
    </row>
    <row r="413" spans="1:3">
      <c r="A413" s="26" t="s">
        <v>250</v>
      </c>
      <c r="B413" s="29" t="s">
        <v>176</v>
      </c>
      <c r="C413" s="25" t="s">
        <v>141</v>
      </c>
    </row>
    <row r="414" spans="1:3">
      <c r="A414" s="26" t="s">
        <v>250</v>
      </c>
      <c r="B414" s="29" t="s">
        <v>177</v>
      </c>
      <c r="C414" s="25" t="s">
        <v>141</v>
      </c>
    </row>
    <row r="415" spans="1:3">
      <c r="A415" s="26" t="s">
        <v>250</v>
      </c>
      <c r="B415" s="29" t="s">
        <v>178</v>
      </c>
      <c r="C415" s="25" t="s">
        <v>141</v>
      </c>
    </row>
    <row r="416" spans="1:3">
      <c r="A416" s="26" t="s">
        <v>250</v>
      </c>
      <c r="B416" s="29" t="s">
        <v>179</v>
      </c>
      <c r="C416" s="25" t="s">
        <v>141</v>
      </c>
    </row>
    <row r="417" spans="1:3">
      <c r="A417" s="26" t="s">
        <v>250</v>
      </c>
      <c r="B417" s="29" t="s">
        <v>180</v>
      </c>
      <c r="C417" s="25" t="s">
        <v>141</v>
      </c>
    </row>
    <row r="418" spans="1:3">
      <c r="A418" s="26" t="s">
        <v>250</v>
      </c>
      <c r="B418" s="29" t="s">
        <v>181</v>
      </c>
      <c r="C418" s="25" t="s">
        <v>141</v>
      </c>
    </row>
    <row r="419" spans="1:3">
      <c r="A419" s="26" t="s">
        <v>250</v>
      </c>
      <c r="B419" s="29" t="s">
        <v>182</v>
      </c>
      <c r="C419" s="25" t="s">
        <v>141</v>
      </c>
    </row>
    <row r="420" spans="1:3">
      <c r="A420" s="26" t="s">
        <v>250</v>
      </c>
      <c r="B420" s="29" t="s">
        <v>241</v>
      </c>
      <c r="C420" s="25" t="s">
        <v>141</v>
      </c>
    </row>
    <row r="421" spans="1:3">
      <c r="A421" s="26" t="s">
        <v>250</v>
      </c>
      <c r="B421" s="29" t="s">
        <v>183</v>
      </c>
      <c r="C421" s="25" t="s">
        <v>141</v>
      </c>
    </row>
    <row r="422" spans="1:3">
      <c r="A422" s="26" t="s">
        <v>250</v>
      </c>
      <c r="B422" s="29" t="s">
        <v>184</v>
      </c>
      <c r="C422" s="25" t="s">
        <v>141</v>
      </c>
    </row>
    <row r="423" spans="1:3">
      <c r="A423" s="26" t="s">
        <v>250</v>
      </c>
      <c r="B423" s="29" t="s">
        <v>185</v>
      </c>
      <c r="C423" s="25" t="s">
        <v>141</v>
      </c>
    </row>
    <row r="424" spans="1:3">
      <c r="A424" s="26" t="s">
        <v>250</v>
      </c>
      <c r="B424" s="29" t="s">
        <v>223</v>
      </c>
      <c r="C424" s="25" t="s">
        <v>141</v>
      </c>
    </row>
    <row r="425" spans="1:3">
      <c r="A425" s="26" t="s">
        <v>250</v>
      </c>
      <c r="B425" s="29" t="s">
        <v>255</v>
      </c>
      <c r="C425" s="25" t="s">
        <v>141</v>
      </c>
    </row>
    <row r="426" spans="1:3">
      <c r="A426" s="26" t="s">
        <v>250</v>
      </c>
      <c r="B426" s="29" t="s">
        <v>186</v>
      </c>
      <c r="C426" s="25" t="s">
        <v>141</v>
      </c>
    </row>
    <row r="427" spans="1:3">
      <c r="A427" s="26" t="s">
        <v>250</v>
      </c>
      <c r="B427" s="29" t="s">
        <v>187</v>
      </c>
      <c r="C427" s="25" t="s">
        <v>141</v>
      </c>
    </row>
    <row r="428" spans="1:3">
      <c r="A428" s="26" t="s">
        <v>250</v>
      </c>
      <c r="B428" s="29" t="s">
        <v>188</v>
      </c>
      <c r="C428" s="25" t="s">
        <v>141</v>
      </c>
    </row>
    <row r="429" spans="1:3">
      <c r="A429" s="26" t="s">
        <v>250</v>
      </c>
      <c r="B429" s="29" t="s">
        <v>189</v>
      </c>
      <c r="C429" s="25" t="s">
        <v>55</v>
      </c>
    </row>
    <row r="430" spans="1:3">
      <c r="A430" s="26" t="s">
        <v>250</v>
      </c>
      <c r="B430" s="29" t="s">
        <v>190</v>
      </c>
      <c r="C430" s="25" t="s">
        <v>55</v>
      </c>
    </row>
    <row r="431" spans="1:3">
      <c r="A431" s="26" t="s">
        <v>250</v>
      </c>
      <c r="B431" s="29" t="s">
        <v>191</v>
      </c>
      <c r="C431" s="25" t="s">
        <v>56</v>
      </c>
    </row>
    <row r="432" spans="1:3">
      <c r="A432" s="26" t="s">
        <v>250</v>
      </c>
      <c r="B432" s="29" t="s">
        <v>192</v>
      </c>
      <c r="C432" s="25" t="s">
        <v>56</v>
      </c>
    </row>
    <row r="433" spans="1:3">
      <c r="A433" s="26" t="s">
        <v>250</v>
      </c>
      <c r="B433" s="29" t="s">
        <v>256</v>
      </c>
      <c r="C433" s="25" t="s">
        <v>57</v>
      </c>
    </row>
    <row r="434" spans="1:3">
      <c r="A434" s="26" t="s">
        <v>250</v>
      </c>
      <c r="B434" s="29" t="s">
        <v>193</v>
      </c>
      <c r="C434" s="25" t="s">
        <v>194</v>
      </c>
    </row>
    <row r="435" spans="1:3">
      <c r="A435" s="26" t="s">
        <v>250</v>
      </c>
      <c r="B435" s="29" t="s">
        <v>195</v>
      </c>
      <c r="C435" s="25" t="s">
        <v>57</v>
      </c>
    </row>
    <row r="436" spans="1:3">
      <c r="A436" s="26" t="s">
        <v>250</v>
      </c>
      <c r="B436" s="29" t="s">
        <v>257</v>
      </c>
      <c r="C436" s="25" t="s">
        <v>57</v>
      </c>
    </row>
    <row r="437" spans="1:3">
      <c r="A437" s="26" t="s">
        <v>250</v>
      </c>
      <c r="B437" s="29" t="s">
        <v>196</v>
      </c>
      <c r="C437" s="25" t="s">
        <v>57</v>
      </c>
    </row>
    <row r="438" spans="1:3">
      <c r="A438" s="26" t="s">
        <v>250</v>
      </c>
      <c r="B438" s="29" t="s">
        <v>197</v>
      </c>
      <c r="C438" s="25" t="s">
        <v>62</v>
      </c>
    </row>
    <row r="439" spans="1:3">
      <c r="A439" s="26" t="s">
        <v>250</v>
      </c>
      <c r="B439" s="29" t="s">
        <v>198</v>
      </c>
      <c r="C439" s="25" t="s">
        <v>61</v>
      </c>
    </row>
    <row r="440" spans="1:3">
      <c r="A440" s="26" t="s">
        <v>250</v>
      </c>
      <c r="B440" s="29" t="s">
        <v>199</v>
      </c>
      <c r="C440" s="25" t="s">
        <v>63</v>
      </c>
    </row>
    <row r="441" spans="1:3">
      <c r="A441" s="26" t="s">
        <v>250</v>
      </c>
      <c r="B441" s="29" t="s">
        <v>200</v>
      </c>
      <c r="C441" s="25" t="s">
        <v>63</v>
      </c>
    </row>
    <row r="442" spans="1:3">
      <c r="A442" s="26" t="s">
        <v>250</v>
      </c>
      <c r="B442" s="29" t="s">
        <v>258</v>
      </c>
      <c r="C442" s="25" t="s">
        <v>57</v>
      </c>
    </row>
    <row r="443" spans="1:3">
      <c r="A443" s="26" t="s">
        <v>250</v>
      </c>
      <c r="B443" s="29" t="s">
        <v>201</v>
      </c>
      <c r="C443" s="25" t="s">
        <v>63</v>
      </c>
    </row>
    <row r="444" spans="1:3">
      <c r="A444" s="26" t="s">
        <v>250</v>
      </c>
      <c r="B444" s="29" t="s">
        <v>202</v>
      </c>
      <c r="C444" s="25" t="s">
        <v>63</v>
      </c>
    </row>
    <row r="445" spans="1:3">
      <c r="A445" s="26" t="s">
        <v>250</v>
      </c>
      <c r="B445" s="29" t="s">
        <v>203</v>
      </c>
      <c r="C445" s="25" t="s">
        <v>63</v>
      </c>
    </row>
    <row r="446" spans="1:3">
      <c r="A446" s="26" t="s">
        <v>250</v>
      </c>
      <c r="B446" s="29" t="s">
        <v>204</v>
      </c>
      <c r="C446" s="25" t="s">
        <v>63</v>
      </c>
    </row>
    <row r="447" spans="1:3">
      <c r="A447" s="26" t="s">
        <v>250</v>
      </c>
      <c r="B447" s="29" t="s">
        <v>259</v>
      </c>
      <c r="C447" s="25" t="s">
        <v>63</v>
      </c>
    </row>
    <row r="448" spans="1:3">
      <c r="A448" s="26" t="s">
        <v>250</v>
      </c>
      <c r="B448" s="29" t="s">
        <v>205</v>
      </c>
      <c r="C448" s="25" t="s">
        <v>63</v>
      </c>
    </row>
    <row r="449" spans="1:3">
      <c r="A449" s="26" t="s">
        <v>250</v>
      </c>
      <c r="B449" s="29" t="s">
        <v>206</v>
      </c>
      <c r="C449" s="25" t="s">
        <v>61</v>
      </c>
    </row>
    <row r="450" spans="1:3">
      <c r="A450" s="26" t="s">
        <v>250</v>
      </c>
      <c r="B450" s="29" t="s">
        <v>207</v>
      </c>
      <c r="C450" s="25" t="s">
        <v>63</v>
      </c>
    </row>
    <row r="451" spans="1:3">
      <c r="A451" s="26" t="s">
        <v>250</v>
      </c>
      <c r="B451" s="29" t="s">
        <v>208</v>
      </c>
      <c r="C451" s="25" t="s">
        <v>63</v>
      </c>
    </row>
    <row r="452" spans="1:3">
      <c r="A452" s="26" t="s">
        <v>250</v>
      </c>
      <c r="B452" s="29" t="s">
        <v>209</v>
      </c>
      <c r="C452" s="25" t="s">
        <v>63</v>
      </c>
    </row>
    <row r="453" spans="1:3">
      <c r="A453" s="26" t="s">
        <v>260</v>
      </c>
      <c r="B453" s="29" t="s">
        <v>140</v>
      </c>
      <c r="C453" s="25" t="s">
        <v>141</v>
      </c>
    </row>
    <row r="454" spans="1:3">
      <c r="A454" s="26" t="s">
        <v>260</v>
      </c>
      <c r="B454" s="29" t="s">
        <v>142</v>
      </c>
      <c r="C454" s="25" t="s">
        <v>141</v>
      </c>
    </row>
    <row r="455" spans="1:3">
      <c r="A455" s="26" t="s">
        <v>260</v>
      </c>
      <c r="B455" s="29" t="s">
        <v>216</v>
      </c>
      <c r="C455" s="25" t="s">
        <v>141</v>
      </c>
    </row>
    <row r="456" spans="1:3">
      <c r="A456" s="26" t="s">
        <v>260</v>
      </c>
      <c r="B456" s="29" t="s">
        <v>217</v>
      </c>
      <c r="C456" s="25" t="s">
        <v>141</v>
      </c>
    </row>
    <row r="457" spans="1:3">
      <c r="A457" s="26" t="s">
        <v>260</v>
      </c>
      <c r="B457" s="29" t="s">
        <v>143</v>
      </c>
      <c r="C457" s="25" t="s">
        <v>141</v>
      </c>
    </row>
    <row r="458" spans="1:3">
      <c r="A458" s="26" t="s">
        <v>260</v>
      </c>
      <c r="B458" s="29" t="s">
        <v>144</v>
      </c>
      <c r="C458" s="25" t="s">
        <v>141</v>
      </c>
    </row>
    <row r="459" spans="1:3">
      <c r="A459" s="26" t="s">
        <v>260</v>
      </c>
      <c r="B459" s="29" t="s">
        <v>145</v>
      </c>
      <c r="C459" s="25" t="s">
        <v>141</v>
      </c>
    </row>
    <row r="460" spans="1:3">
      <c r="A460" s="26" t="s">
        <v>260</v>
      </c>
      <c r="B460" s="29" t="s">
        <v>146</v>
      </c>
      <c r="C460" s="25" t="s">
        <v>141</v>
      </c>
    </row>
    <row r="461" spans="1:3">
      <c r="A461" s="26" t="s">
        <v>260</v>
      </c>
      <c r="B461" s="29" t="s">
        <v>261</v>
      </c>
      <c r="C461" s="25" t="s">
        <v>141</v>
      </c>
    </row>
    <row r="462" spans="1:3">
      <c r="A462" s="26" t="s">
        <v>260</v>
      </c>
      <c r="B462" s="29" t="s">
        <v>147</v>
      </c>
      <c r="C462" s="25" t="s">
        <v>141</v>
      </c>
    </row>
    <row r="463" spans="1:3">
      <c r="A463" s="26" t="s">
        <v>260</v>
      </c>
      <c r="B463" s="29" t="s">
        <v>148</v>
      </c>
      <c r="C463" s="25" t="s">
        <v>141</v>
      </c>
    </row>
    <row r="464" spans="1:3">
      <c r="A464" s="26" t="s">
        <v>260</v>
      </c>
      <c r="B464" s="29" t="s">
        <v>150</v>
      </c>
      <c r="C464" s="25" t="s">
        <v>141</v>
      </c>
    </row>
    <row r="465" spans="1:3">
      <c r="A465" s="26" t="s">
        <v>260</v>
      </c>
      <c r="B465" s="29" t="s">
        <v>152</v>
      </c>
      <c r="C465" s="25" t="s">
        <v>141</v>
      </c>
    </row>
    <row r="466" spans="1:3">
      <c r="A466" s="26" t="s">
        <v>260</v>
      </c>
      <c r="B466" s="29" t="s">
        <v>153</v>
      </c>
      <c r="C466" s="25" t="s">
        <v>141</v>
      </c>
    </row>
    <row r="467" spans="1:3">
      <c r="A467" s="26" t="s">
        <v>260</v>
      </c>
      <c r="B467" s="29" t="s">
        <v>154</v>
      </c>
      <c r="C467" s="25" t="s">
        <v>141</v>
      </c>
    </row>
    <row r="468" spans="1:3">
      <c r="A468" s="26" t="s">
        <v>260</v>
      </c>
      <c r="B468" s="29" t="s">
        <v>155</v>
      </c>
      <c r="C468" s="25" t="s">
        <v>141</v>
      </c>
    </row>
    <row r="469" spans="1:3">
      <c r="A469" s="26" t="s">
        <v>260</v>
      </c>
      <c r="B469" s="29" t="s">
        <v>218</v>
      </c>
      <c r="C469" s="25" t="s">
        <v>141</v>
      </c>
    </row>
    <row r="470" spans="1:3">
      <c r="A470" s="26" t="s">
        <v>260</v>
      </c>
      <c r="B470" s="29" t="s">
        <v>219</v>
      </c>
      <c r="C470" s="25" t="s">
        <v>141</v>
      </c>
    </row>
    <row r="471" spans="1:3">
      <c r="A471" s="26" t="s">
        <v>260</v>
      </c>
      <c r="B471" s="29" t="s">
        <v>157</v>
      </c>
      <c r="C471" s="25" t="s">
        <v>141</v>
      </c>
    </row>
    <row r="472" spans="1:3">
      <c r="A472" s="26" t="s">
        <v>260</v>
      </c>
      <c r="B472" s="29" t="s">
        <v>158</v>
      </c>
      <c r="C472" s="25" t="s">
        <v>141</v>
      </c>
    </row>
    <row r="473" spans="1:3">
      <c r="A473" s="26" t="s">
        <v>260</v>
      </c>
      <c r="B473" s="29" t="s">
        <v>221</v>
      </c>
      <c r="C473" s="25" t="s">
        <v>141</v>
      </c>
    </row>
    <row r="474" spans="1:3">
      <c r="A474" s="26" t="s">
        <v>260</v>
      </c>
      <c r="B474" s="29" t="s">
        <v>159</v>
      </c>
      <c r="C474" s="25" t="s">
        <v>141</v>
      </c>
    </row>
    <row r="475" spans="1:3">
      <c r="A475" s="26" t="s">
        <v>260</v>
      </c>
      <c r="B475" s="29" t="s">
        <v>235</v>
      </c>
      <c r="C475" s="25" t="s">
        <v>141</v>
      </c>
    </row>
    <row r="476" spans="1:3">
      <c r="A476" s="26" t="s">
        <v>260</v>
      </c>
      <c r="B476" s="29" t="s">
        <v>160</v>
      </c>
      <c r="C476" s="25" t="s">
        <v>141</v>
      </c>
    </row>
    <row r="477" spans="1:3">
      <c r="A477" s="26" t="s">
        <v>260</v>
      </c>
      <c r="B477" s="29" t="s">
        <v>161</v>
      </c>
      <c r="C477" s="25" t="s">
        <v>141</v>
      </c>
    </row>
    <row r="478" spans="1:3">
      <c r="A478" s="26" t="s">
        <v>260</v>
      </c>
      <c r="B478" s="29" t="s">
        <v>162</v>
      </c>
      <c r="C478" s="25" t="s">
        <v>141</v>
      </c>
    </row>
    <row r="479" spans="1:3">
      <c r="A479" s="26" t="s">
        <v>260</v>
      </c>
      <c r="B479" s="29" t="s">
        <v>163</v>
      </c>
      <c r="C479" s="25" t="s">
        <v>141</v>
      </c>
    </row>
    <row r="480" spans="1:3">
      <c r="A480" s="26" t="s">
        <v>260</v>
      </c>
      <c r="B480" s="29" t="s">
        <v>164</v>
      </c>
      <c r="C480" s="25" t="s">
        <v>141</v>
      </c>
    </row>
    <row r="481" spans="1:3">
      <c r="A481" s="26" t="s">
        <v>260</v>
      </c>
      <c r="B481" s="29" t="s">
        <v>165</v>
      </c>
      <c r="C481" s="25" t="s">
        <v>141</v>
      </c>
    </row>
    <row r="482" spans="1:3">
      <c r="A482" s="26" t="s">
        <v>260</v>
      </c>
      <c r="B482" s="29" t="s">
        <v>253</v>
      </c>
      <c r="C482" s="25" t="s">
        <v>141</v>
      </c>
    </row>
    <row r="483" spans="1:3">
      <c r="A483" s="26" t="s">
        <v>260</v>
      </c>
      <c r="B483" s="29" t="s">
        <v>166</v>
      </c>
      <c r="C483" s="25" t="s">
        <v>141</v>
      </c>
    </row>
    <row r="484" spans="1:3">
      <c r="A484" s="26" t="s">
        <v>260</v>
      </c>
      <c r="B484" s="29" t="s">
        <v>254</v>
      </c>
      <c r="C484" s="25" t="s">
        <v>141</v>
      </c>
    </row>
    <row r="485" spans="1:3">
      <c r="A485" s="26" t="s">
        <v>260</v>
      </c>
      <c r="B485" s="29" t="s">
        <v>167</v>
      </c>
      <c r="C485" s="25" t="s">
        <v>141</v>
      </c>
    </row>
    <row r="486" spans="1:3">
      <c r="A486" s="26" t="s">
        <v>260</v>
      </c>
      <c r="B486" s="29" t="s">
        <v>168</v>
      </c>
      <c r="C486" s="25" t="s">
        <v>141</v>
      </c>
    </row>
    <row r="487" spans="1:3">
      <c r="A487" s="26" t="s">
        <v>260</v>
      </c>
      <c r="B487" s="29" t="s">
        <v>169</v>
      </c>
      <c r="C487" s="25" t="s">
        <v>141</v>
      </c>
    </row>
    <row r="488" spans="1:3">
      <c r="A488" s="26" t="s">
        <v>260</v>
      </c>
      <c r="B488" s="29" t="s">
        <v>170</v>
      </c>
      <c r="C488" s="25" t="s">
        <v>141</v>
      </c>
    </row>
    <row r="489" spans="1:3">
      <c r="A489" s="26" t="s">
        <v>260</v>
      </c>
      <c r="B489" s="29" t="s">
        <v>222</v>
      </c>
      <c r="C489" s="25" t="s">
        <v>141</v>
      </c>
    </row>
    <row r="490" spans="1:3">
      <c r="A490" s="26" t="s">
        <v>260</v>
      </c>
      <c r="B490" s="29" t="s">
        <v>171</v>
      </c>
      <c r="C490" s="25" t="s">
        <v>141</v>
      </c>
    </row>
    <row r="491" spans="1:3">
      <c r="A491" s="26" t="s">
        <v>260</v>
      </c>
      <c r="B491" s="29" t="s">
        <v>172</v>
      </c>
      <c r="C491" s="25" t="s">
        <v>141</v>
      </c>
    </row>
    <row r="492" spans="1:3">
      <c r="A492" s="26" t="s">
        <v>260</v>
      </c>
      <c r="B492" s="29" t="s">
        <v>173</v>
      </c>
      <c r="C492" s="25" t="s">
        <v>141</v>
      </c>
    </row>
    <row r="493" spans="1:3">
      <c r="A493" s="26" t="s">
        <v>260</v>
      </c>
      <c r="B493" s="29" t="s">
        <v>174</v>
      </c>
      <c r="C493" s="25" t="s">
        <v>141</v>
      </c>
    </row>
    <row r="494" spans="1:3">
      <c r="A494" s="26" t="s">
        <v>260</v>
      </c>
      <c r="B494" s="29" t="s">
        <v>175</v>
      </c>
      <c r="C494" s="25" t="s">
        <v>141</v>
      </c>
    </row>
    <row r="495" spans="1:3">
      <c r="A495" s="26" t="s">
        <v>260</v>
      </c>
      <c r="B495" s="29" t="s">
        <v>176</v>
      </c>
      <c r="C495" s="25" t="s">
        <v>141</v>
      </c>
    </row>
    <row r="496" spans="1:3">
      <c r="A496" s="26" t="s">
        <v>260</v>
      </c>
      <c r="B496" s="29" t="s">
        <v>262</v>
      </c>
      <c r="C496" s="25" t="s">
        <v>141</v>
      </c>
    </row>
    <row r="497" spans="1:3">
      <c r="A497" s="26" t="s">
        <v>260</v>
      </c>
      <c r="B497" s="29" t="s">
        <v>177</v>
      </c>
      <c r="C497" s="25" t="s">
        <v>141</v>
      </c>
    </row>
    <row r="498" spans="1:3">
      <c r="A498" s="26" t="s">
        <v>260</v>
      </c>
      <c r="B498" s="29" t="s">
        <v>263</v>
      </c>
      <c r="C498" s="25" t="s">
        <v>141</v>
      </c>
    </row>
    <row r="499" spans="1:3">
      <c r="A499" s="26" t="s">
        <v>260</v>
      </c>
      <c r="B499" s="29" t="s">
        <v>179</v>
      </c>
      <c r="C499" s="25" t="s">
        <v>141</v>
      </c>
    </row>
    <row r="500" spans="1:3">
      <c r="A500" s="26" t="s">
        <v>260</v>
      </c>
      <c r="B500" s="29" t="s">
        <v>180</v>
      </c>
      <c r="C500" s="25" t="s">
        <v>141</v>
      </c>
    </row>
    <row r="501" spans="1:3">
      <c r="A501" s="26" t="s">
        <v>260</v>
      </c>
      <c r="B501" s="29" t="s">
        <v>181</v>
      </c>
      <c r="C501" s="25" t="s">
        <v>141</v>
      </c>
    </row>
    <row r="502" spans="1:3">
      <c r="A502" s="26" t="s">
        <v>260</v>
      </c>
      <c r="B502" s="29" t="s">
        <v>182</v>
      </c>
      <c r="C502" s="25" t="s">
        <v>141</v>
      </c>
    </row>
    <row r="503" spans="1:3">
      <c r="A503" s="26" t="s">
        <v>260</v>
      </c>
      <c r="B503" s="29" t="s">
        <v>241</v>
      </c>
      <c r="C503" s="25" t="s">
        <v>141</v>
      </c>
    </row>
    <row r="504" spans="1:3">
      <c r="A504" s="26" t="s">
        <v>260</v>
      </c>
      <c r="B504" s="29" t="s">
        <v>183</v>
      </c>
      <c r="C504" s="25" t="s">
        <v>141</v>
      </c>
    </row>
    <row r="505" spans="1:3">
      <c r="A505" s="26" t="s">
        <v>260</v>
      </c>
      <c r="B505" s="29" t="s">
        <v>184</v>
      </c>
      <c r="C505" s="25" t="s">
        <v>141</v>
      </c>
    </row>
    <row r="506" spans="1:3">
      <c r="A506" s="26" t="s">
        <v>260</v>
      </c>
      <c r="B506" s="29" t="s">
        <v>185</v>
      </c>
      <c r="C506" s="25" t="s">
        <v>141</v>
      </c>
    </row>
    <row r="507" spans="1:3">
      <c r="A507" s="26" t="s">
        <v>260</v>
      </c>
      <c r="B507" s="29" t="s">
        <v>223</v>
      </c>
      <c r="C507" s="25" t="s">
        <v>141</v>
      </c>
    </row>
    <row r="508" spans="1:3">
      <c r="A508" s="26" t="s">
        <v>260</v>
      </c>
      <c r="B508" s="29" t="s">
        <v>255</v>
      </c>
      <c r="C508" s="25" t="s">
        <v>141</v>
      </c>
    </row>
    <row r="509" spans="1:3">
      <c r="A509" s="26" t="s">
        <v>260</v>
      </c>
      <c r="B509" s="29" t="s">
        <v>186</v>
      </c>
      <c r="C509" s="25" t="s">
        <v>141</v>
      </c>
    </row>
    <row r="510" spans="1:3">
      <c r="A510" s="26" t="s">
        <v>260</v>
      </c>
      <c r="B510" s="29" t="s">
        <v>187</v>
      </c>
      <c r="C510" s="25" t="s">
        <v>141</v>
      </c>
    </row>
    <row r="511" spans="1:3">
      <c r="A511" s="26" t="s">
        <v>260</v>
      </c>
      <c r="B511" s="29" t="s">
        <v>188</v>
      </c>
      <c r="C511" s="25" t="s">
        <v>141</v>
      </c>
    </row>
    <row r="512" spans="1:3">
      <c r="A512" s="26" t="s">
        <v>260</v>
      </c>
      <c r="B512" s="29" t="s">
        <v>189</v>
      </c>
      <c r="C512" s="25" t="s">
        <v>55</v>
      </c>
    </row>
    <row r="513" spans="1:3">
      <c r="A513" s="26" t="s">
        <v>260</v>
      </c>
      <c r="B513" s="29" t="s">
        <v>190</v>
      </c>
      <c r="C513" s="25" t="s">
        <v>55</v>
      </c>
    </row>
    <row r="514" spans="1:3">
      <c r="A514" s="26" t="s">
        <v>260</v>
      </c>
      <c r="B514" s="29" t="s">
        <v>191</v>
      </c>
      <c r="C514" s="25" t="s">
        <v>56</v>
      </c>
    </row>
    <row r="515" spans="1:3">
      <c r="A515" s="26" t="s">
        <v>260</v>
      </c>
      <c r="B515" s="29" t="s">
        <v>192</v>
      </c>
      <c r="C515" s="25" t="s">
        <v>56</v>
      </c>
    </row>
    <row r="516" spans="1:3">
      <c r="A516" s="26" t="s">
        <v>260</v>
      </c>
      <c r="B516" s="29" t="s">
        <v>256</v>
      </c>
      <c r="C516" s="25" t="s">
        <v>57</v>
      </c>
    </row>
    <row r="517" spans="1:3">
      <c r="A517" s="26" t="s">
        <v>260</v>
      </c>
      <c r="B517" s="29" t="s">
        <v>193</v>
      </c>
      <c r="C517" s="25" t="s">
        <v>194</v>
      </c>
    </row>
    <row r="518" spans="1:3">
      <c r="A518" s="26" t="s">
        <v>260</v>
      </c>
      <c r="B518" s="29" t="s">
        <v>195</v>
      </c>
      <c r="C518" s="25" t="s">
        <v>57</v>
      </c>
    </row>
    <row r="519" spans="1:3">
      <c r="A519" s="26" t="s">
        <v>260</v>
      </c>
      <c r="B519" s="29" t="s">
        <v>257</v>
      </c>
      <c r="C519" s="25" t="s">
        <v>57</v>
      </c>
    </row>
    <row r="520" spans="1:3">
      <c r="A520" s="26" t="s">
        <v>260</v>
      </c>
      <c r="B520" s="29" t="s">
        <v>196</v>
      </c>
      <c r="C520" s="25" t="s">
        <v>57</v>
      </c>
    </row>
    <row r="521" spans="1:3">
      <c r="A521" s="26" t="s">
        <v>260</v>
      </c>
      <c r="B521" s="29" t="s">
        <v>197</v>
      </c>
      <c r="C521" s="25" t="s">
        <v>62</v>
      </c>
    </row>
    <row r="522" spans="1:3">
      <c r="A522" s="26" t="s">
        <v>260</v>
      </c>
      <c r="B522" s="29" t="s">
        <v>198</v>
      </c>
      <c r="C522" s="25" t="s">
        <v>61</v>
      </c>
    </row>
    <row r="523" spans="1:3">
      <c r="A523" s="26" t="s">
        <v>260</v>
      </c>
      <c r="B523" s="29" t="s">
        <v>199</v>
      </c>
      <c r="C523" s="25" t="s">
        <v>63</v>
      </c>
    </row>
    <row r="524" spans="1:3">
      <c r="A524" s="26" t="s">
        <v>260</v>
      </c>
      <c r="B524" s="29" t="s">
        <v>200</v>
      </c>
      <c r="C524" s="25" t="s">
        <v>63</v>
      </c>
    </row>
    <row r="525" spans="1:3">
      <c r="A525" s="26" t="s">
        <v>260</v>
      </c>
      <c r="B525" s="29" t="s">
        <v>258</v>
      </c>
      <c r="C525" s="25" t="s">
        <v>57</v>
      </c>
    </row>
    <row r="526" spans="1:3">
      <c r="A526" s="26" t="s">
        <v>260</v>
      </c>
      <c r="B526" s="29" t="s">
        <v>201</v>
      </c>
      <c r="C526" s="25" t="s">
        <v>63</v>
      </c>
    </row>
    <row r="527" spans="1:3">
      <c r="A527" s="26" t="s">
        <v>260</v>
      </c>
      <c r="B527" s="29" t="s">
        <v>203</v>
      </c>
      <c r="C527" s="25" t="s">
        <v>63</v>
      </c>
    </row>
    <row r="528" spans="1:3">
      <c r="A528" s="26" t="s">
        <v>260</v>
      </c>
      <c r="B528" s="29" t="s">
        <v>204</v>
      </c>
      <c r="C528" s="25" t="s">
        <v>63</v>
      </c>
    </row>
    <row r="529" spans="1:3">
      <c r="A529" s="26" t="s">
        <v>260</v>
      </c>
      <c r="B529" s="29" t="s">
        <v>205</v>
      </c>
      <c r="C529" s="25" t="s">
        <v>63</v>
      </c>
    </row>
    <row r="530" spans="1:3">
      <c r="A530" s="26" t="s">
        <v>260</v>
      </c>
      <c r="B530" s="29" t="s">
        <v>206</v>
      </c>
      <c r="C530" s="25" t="s">
        <v>61</v>
      </c>
    </row>
    <row r="531" spans="1:3">
      <c r="A531" s="26" t="s">
        <v>260</v>
      </c>
      <c r="B531" s="29" t="s">
        <v>207</v>
      </c>
      <c r="C531" s="25" t="s">
        <v>63</v>
      </c>
    </row>
    <row r="532" spans="1:3">
      <c r="A532" s="26" t="s">
        <v>260</v>
      </c>
      <c r="B532" s="29" t="s">
        <v>208</v>
      </c>
      <c r="C532" s="25" t="s">
        <v>63</v>
      </c>
    </row>
    <row r="533" spans="1:3">
      <c r="A533" s="26" t="s">
        <v>260</v>
      </c>
      <c r="B533" s="29" t="s">
        <v>209</v>
      </c>
      <c r="C533" s="25" t="s">
        <v>63</v>
      </c>
    </row>
    <row r="534" spans="1:3">
      <c r="A534" s="26" t="s">
        <v>210</v>
      </c>
      <c r="B534" s="29">
        <v>110600</v>
      </c>
      <c r="C534" s="25" t="s">
        <v>141</v>
      </c>
    </row>
    <row r="535" spans="1:3">
      <c r="A535" s="26" t="s">
        <v>224</v>
      </c>
      <c r="B535" s="29">
        <v>110112</v>
      </c>
      <c r="C535" s="25" t="s">
        <v>141</v>
      </c>
    </row>
    <row r="536" spans="1:3">
      <c r="A536" s="26" t="s">
        <v>224</v>
      </c>
      <c r="B536" s="29">
        <v>110213</v>
      </c>
      <c r="C536" s="25" t="s">
        <v>141</v>
      </c>
    </row>
    <row r="537" spans="1:3">
      <c r="A537" s="26" t="s">
        <v>231</v>
      </c>
      <c r="B537" s="29">
        <v>110123</v>
      </c>
      <c r="C537" s="25" t="s">
        <v>141</v>
      </c>
    </row>
    <row r="538" spans="1:3">
      <c r="A538" s="26" t="s">
        <v>250</v>
      </c>
      <c r="B538" s="29">
        <v>110112</v>
      </c>
      <c r="C538" s="25" t="s">
        <v>141</v>
      </c>
    </row>
    <row r="539" spans="1:3">
      <c r="A539" s="26" t="s">
        <v>264</v>
      </c>
      <c r="B539" s="29">
        <v>110114</v>
      </c>
      <c r="C539" s="25" t="s">
        <v>141</v>
      </c>
    </row>
    <row r="540" spans="1:3">
      <c r="A540" s="26" t="s">
        <v>264</v>
      </c>
      <c r="B540" s="29">
        <v>110600</v>
      </c>
      <c r="C540" s="25" t="s">
        <v>141</v>
      </c>
    </row>
    <row r="541" spans="1:3" ht="14.25">
      <c r="A541" s="26" t="s">
        <v>139</v>
      </c>
      <c r="B541" s="29">
        <v>611110</v>
      </c>
      <c r="C541" s="3" t="s">
        <v>57</v>
      </c>
    </row>
    <row r="542" spans="1:3" ht="14.25">
      <c r="A542" s="26" t="s">
        <v>210</v>
      </c>
      <c r="B542" s="29">
        <v>611010</v>
      </c>
      <c r="C542" s="3" t="s">
        <v>58</v>
      </c>
    </row>
    <row r="543" spans="1:3" ht="14.25">
      <c r="A543" s="26" t="s">
        <v>215</v>
      </c>
      <c r="B543" s="29">
        <v>611110</v>
      </c>
      <c r="C543" s="3" t="s">
        <v>57</v>
      </c>
    </row>
    <row r="544" spans="1:3" ht="14.25">
      <c r="A544" s="26" t="s">
        <v>224</v>
      </c>
      <c r="B544" s="29">
        <v>611010</v>
      </c>
      <c r="C544" s="3" t="s">
        <v>58</v>
      </c>
    </row>
    <row r="545" spans="1:3" ht="14.25">
      <c r="A545" s="26" t="s">
        <v>231</v>
      </c>
      <c r="B545" s="29">
        <v>611010</v>
      </c>
      <c r="C545" s="3" t="s">
        <v>58</v>
      </c>
    </row>
    <row r="546" spans="1:3" ht="14.25">
      <c r="A546" s="26" t="s">
        <v>250</v>
      </c>
      <c r="B546" s="29">
        <v>611110</v>
      </c>
      <c r="C546" s="3" t="s">
        <v>57</v>
      </c>
    </row>
    <row r="547" spans="1:3" ht="14.25">
      <c r="A547" s="26" t="s">
        <v>260</v>
      </c>
      <c r="B547" s="29">
        <v>611010</v>
      </c>
      <c r="C547" s="3" t="s">
        <v>58</v>
      </c>
    </row>
    <row r="548" spans="1:3" ht="14.25">
      <c r="A548" s="26" t="s">
        <v>260</v>
      </c>
      <c r="B548" s="29">
        <v>611110</v>
      </c>
      <c r="C548" s="3" t="s">
        <v>57</v>
      </c>
    </row>
    <row r="549" spans="1:3" ht="14.25">
      <c r="A549" s="26" t="s">
        <v>265</v>
      </c>
      <c r="B549" s="29">
        <v>611010</v>
      </c>
      <c r="C549" s="3" t="s">
        <v>58</v>
      </c>
    </row>
    <row r="550" spans="1:3" ht="14.25">
      <c r="A550" s="26" t="s">
        <v>264</v>
      </c>
      <c r="B550" s="29">
        <v>611010</v>
      </c>
      <c r="C550" s="3" t="s">
        <v>58</v>
      </c>
    </row>
    <row r="551" spans="1:3" ht="14.25">
      <c r="A551" s="26" t="s">
        <v>266</v>
      </c>
      <c r="B551" s="29">
        <v>611010</v>
      </c>
      <c r="C551" s="3" t="s">
        <v>58</v>
      </c>
    </row>
    <row r="552" spans="1:3" ht="14.25">
      <c r="A552" s="26" t="s">
        <v>267</v>
      </c>
      <c r="B552" s="29">
        <v>611010</v>
      </c>
      <c r="C552" s="3" t="s">
        <v>58</v>
      </c>
    </row>
    <row r="553" spans="1:3" ht="14.25">
      <c r="A553" s="26" t="s">
        <v>268</v>
      </c>
      <c r="B553" s="29">
        <v>611010</v>
      </c>
      <c r="C553" s="3" t="s">
        <v>58</v>
      </c>
    </row>
    <row r="554" spans="1:3" ht="14.25">
      <c r="A554" s="26" t="s">
        <v>139</v>
      </c>
      <c r="B554" s="29">
        <v>810322</v>
      </c>
      <c r="C554" s="3" t="s">
        <v>63</v>
      </c>
    </row>
    <row r="555" spans="1:3" ht="14.25">
      <c r="A555" s="26" t="s">
        <v>210</v>
      </c>
      <c r="B555" s="29">
        <v>810322</v>
      </c>
      <c r="C555" s="3" t="s">
        <v>63</v>
      </c>
    </row>
    <row r="556" spans="1:3" ht="14.25">
      <c r="A556" s="26" t="s">
        <v>214</v>
      </c>
      <c r="B556" s="29">
        <v>810322</v>
      </c>
      <c r="C556" s="3" t="s">
        <v>63</v>
      </c>
    </row>
    <row r="557" spans="1:3" ht="14.25">
      <c r="A557" s="26" t="s">
        <v>215</v>
      </c>
      <c r="B557" s="29">
        <v>810322</v>
      </c>
      <c r="C557" s="3" t="s">
        <v>63</v>
      </c>
    </row>
    <row r="558" spans="1:3" ht="14.25">
      <c r="A558" s="26" t="s">
        <v>224</v>
      </c>
      <c r="B558" s="29">
        <v>810322</v>
      </c>
      <c r="C558" s="3" t="s">
        <v>63</v>
      </c>
    </row>
    <row r="559" spans="1:3" ht="14.25">
      <c r="A559" s="26" t="s">
        <v>231</v>
      </c>
      <c r="B559" s="29">
        <v>810322</v>
      </c>
      <c r="C559" s="3" t="s">
        <v>63</v>
      </c>
    </row>
    <row r="560" spans="1:3" ht="14.25">
      <c r="A560" s="26" t="s">
        <v>250</v>
      </c>
      <c r="B560" s="29">
        <v>810322</v>
      </c>
      <c r="C560" s="3" t="s">
        <v>63</v>
      </c>
    </row>
    <row r="561" spans="1:3" ht="14.25">
      <c r="A561" s="26" t="s">
        <v>260</v>
      </c>
      <c r="B561" s="29">
        <v>810322</v>
      </c>
      <c r="C561" s="3" t="s">
        <v>63</v>
      </c>
    </row>
    <row r="562" spans="1:3" ht="14.25">
      <c r="A562" s="26" t="s">
        <v>265</v>
      </c>
      <c r="B562" s="29">
        <v>810322</v>
      </c>
      <c r="C562" s="3" t="s">
        <v>63</v>
      </c>
    </row>
    <row r="563" spans="1:3" ht="14.25">
      <c r="A563" s="26" t="s">
        <v>264</v>
      </c>
      <c r="B563" s="29">
        <v>810322</v>
      </c>
      <c r="C563" s="3" t="s">
        <v>63</v>
      </c>
    </row>
    <row r="564" spans="1:3" ht="14.25">
      <c r="A564" s="26" t="s">
        <v>266</v>
      </c>
      <c r="B564" s="29">
        <v>810322</v>
      </c>
      <c r="C564" s="3" t="s">
        <v>63</v>
      </c>
    </row>
    <row r="565" spans="1:3" ht="14.25">
      <c r="A565" s="26" t="s">
        <v>267</v>
      </c>
      <c r="B565" s="29">
        <v>810322</v>
      </c>
      <c r="C565" s="3" t="s">
        <v>63</v>
      </c>
    </row>
    <row r="566" spans="1:3" ht="14.25">
      <c r="A566" s="26" t="s">
        <v>268</v>
      </c>
      <c r="B566" s="29">
        <v>810322</v>
      </c>
      <c r="C566" s="3" t="s">
        <v>63</v>
      </c>
    </row>
    <row r="567" spans="1:3" ht="14.25">
      <c r="A567" s="26" t="s">
        <v>139</v>
      </c>
      <c r="B567" s="29">
        <v>810500</v>
      </c>
      <c r="C567" s="3" t="s">
        <v>63</v>
      </c>
    </row>
    <row r="568" spans="1:3" ht="14.25">
      <c r="A568" s="26" t="s">
        <v>210</v>
      </c>
      <c r="B568" s="29">
        <v>810500</v>
      </c>
      <c r="C568" s="3" t="s">
        <v>63</v>
      </c>
    </row>
    <row r="569" spans="1:3" ht="14.25">
      <c r="A569" s="26" t="s">
        <v>214</v>
      </c>
      <c r="B569" s="29">
        <v>810500</v>
      </c>
      <c r="C569" s="3" t="s">
        <v>63</v>
      </c>
    </row>
    <row r="570" spans="1:3" ht="14.25">
      <c r="A570" s="26" t="s">
        <v>215</v>
      </c>
      <c r="B570" s="29">
        <v>810500</v>
      </c>
      <c r="C570" s="3" t="s">
        <v>63</v>
      </c>
    </row>
    <row r="571" spans="1:3" ht="14.25">
      <c r="A571" s="26" t="s">
        <v>224</v>
      </c>
      <c r="B571" s="29">
        <v>810500</v>
      </c>
      <c r="C571" s="3" t="s">
        <v>63</v>
      </c>
    </row>
    <row r="572" spans="1:3" ht="14.25">
      <c r="A572" s="26" t="s">
        <v>231</v>
      </c>
      <c r="B572" s="29">
        <v>810500</v>
      </c>
      <c r="C572" s="3" t="s">
        <v>63</v>
      </c>
    </row>
    <row r="573" spans="1:3" ht="14.25">
      <c r="A573" s="26" t="s">
        <v>250</v>
      </c>
      <c r="B573" s="29">
        <v>810500</v>
      </c>
      <c r="C573" s="3" t="s">
        <v>63</v>
      </c>
    </row>
    <row r="574" spans="1:3" ht="14.25">
      <c r="A574" s="26" t="s">
        <v>260</v>
      </c>
      <c r="B574" s="29">
        <v>810500</v>
      </c>
      <c r="C574" s="3" t="s">
        <v>63</v>
      </c>
    </row>
    <row r="575" spans="1:3" ht="14.25">
      <c r="A575" s="26" t="s">
        <v>139</v>
      </c>
      <c r="B575" s="29">
        <v>810000</v>
      </c>
      <c r="C575" s="3" t="s">
        <v>57</v>
      </c>
    </row>
    <row r="576" spans="1:3" ht="14.25">
      <c r="A576" s="26" t="s">
        <v>215</v>
      </c>
      <c r="B576" s="29">
        <v>810000</v>
      </c>
      <c r="C576" s="3" t="s">
        <v>57</v>
      </c>
    </row>
    <row r="577" spans="1:3" ht="14.25">
      <c r="A577" s="26" t="s">
        <v>224</v>
      </c>
      <c r="B577" s="29">
        <v>810000</v>
      </c>
      <c r="C577" s="3" t="s">
        <v>57</v>
      </c>
    </row>
    <row r="578" spans="1:3" ht="14.25">
      <c r="A578" s="26" t="s">
        <v>250</v>
      </c>
      <c r="B578" s="29">
        <v>810000</v>
      </c>
      <c r="C578" s="3" t="s">
        <v>57</v>
      </c>
    </row>
    <row r="579" spans="1:3" ht="14.25">
      <c r="A579" s="26" t="s">
        <v>260</v>
      </c>
      <c r="B579" s="29">
        <v>810000</v>
      </c>
      <c r="C579" s="3" t="s">
        <v>57</v>
      </c>
    </row>
    <row r="580" spans="1:3" ht="14.25">
      <c r="A580" s="26" t="s">
        <v>139</v>
      </c>
      <c r="B580" s="29">
        <v>810327</v>
      </c>
      <c r="C580" s="3" t="s">
        <v>63</v>
      </c>
    </row>
    <row r="581" spans="1:3" ht="14.25">
      <c r="A581" s="26" t="s">
        <v>215</v>
      </c>
      <c r="B581" s="29">
        <v>810327</v>
      </c>
      <c r="C581" s="3" t="s">
        <v>63</v>
      </c>
    </row>
    <row r="582" spans="1:3" ht="14.25">
      <c r="A582" s="26" t="s">
        <v>224</v>
      </c>
      <c r="B582" s="29">
        <v>810327</v>
      </c>
      <c r="C582" s="3" t="s">
        <v>63</v>
      </c>
    </row>
    <row r="583" spans="1:3" ht="14.25">
      <c r="A583" s="26" t="s">
        <v>250</v>
      </c>
      <c r="B583" s="29">
        <v>810327</v>
      </c>
      <c r="C583" s="3" t="s">
        <v>63</v>
      </c>
    </row>
    <row r="584" spans="1:3" ht="14.25">
      <c r="A584" s="26" t="s">
        <v>260</v>
      </c>
      <c r="B584" s="29">
        <v>810327</v>
      </c>
      <c r="C584" s="3" t="s">
        <v>63</v>
      </c>
    </row>
    <row r="585" spans="1:3" ht="14.25">
      <c r="A585" s="26" t="s">
        <v>139</v>
      </c>
      <c r="B585" s="29">
        <v>810020</v>
      </c>
      <c r="C585" s="3" t="s">
        <v>58</v>
      </c>
    </row>
    <row r="586" spans="1:3" ht="14.25">
      <c r="A586" s="26" t="s">
        <v>215</v>
      </c>
      <c r="B586" s="29">
        <v>810020</v>
      </c>
      <c r="C586" s="3" t="s">
        <v>58</v>
      </c>
    </row>
    <row r="587" spans="1:3" ht="14.25">
      <c r="A587" s="26" t="s">
        <v>231</v>
      </c>
      <c r="B587" s="29">
        <v>810020</v>
      </c>
      <c r="C587" s="3" t="s">
        <v>58</v>
      </c>
    </row>
    <row r="588" spans="1:3" ht="14.25">
      <c r="A588" s="26" t="s">
        <v>260</v>
      </c>
      <c r="B588" s="29">
        <v>810020</v>
      </c>
      <c r="C588" s="3" t="s">
        <v>58</v>
      </c>
    </row>
    <row r="589" spans="1:3" ht="14.25">
      <c r="A589" s="26" t="s">
        <v>265</v>
      </c>
      <c r="B589" s="29">
        <v>810020</v>
      </c>
      <c r="C589" s="3" t="s">
        <v>58</v>
      </c>
    </row>
    <row r="590" spans="1:3" ht="14.25">
      <c r="A590" s="26" t="s">
        <v>264</v>
      </c>
      <c r="B590" s="29">
        <v>810020</v>
      </c>
      <c r="C590" s="3" t="s">
        <v>58</v>
      </c>
    </row>
    <row r="591" spans="1:3" ht="14.25">
      <c r="A591" s="26" t="s">
        <v>266</v>
      </c>
      <c r="B591" s="29">
        <v>810020</v>
      </c>
      <c r="C591" s="3" t="s">
        <v>58</v>
      </c>
    </row>
    <row r="592" spans="1:3" ht="14.25">
      <c r="A592" s="26" t="s">
        <v>268</v>
      </c>
      <c r="B592" s="29">
        <v>810020</v>
      </c>
      <c r="C592" s="3" t="s">
        <v>58</v>
      </c>
    </row>
    <row r="593" spans="1:3" ht="14.25">
      <c r="A593" s="26" t="s">
        <v>231</v>
      </c>
      <c r="B593" s="29">
        <v>910000</v>
      </c>
      <c r="C593" s="3" t="s">
        <v>63</v>
      </c>
    </row>
    <row r="594" spans="1:3" ht="14.25">
      <c r="A594" s="26" t="s">
        <v>265</v>
      </c>
      <c r="B594" s="29">
        <v>910000</v>
      </c>
      <c r="C594" s="3" t="s">
        <v>63</v>
      </c>
    </row>
    <row r="595" spans="1:3" ht="14.25">
      <c r="A595" s="26" t="s">
        <v>264</v>
      </c>
      <c r="B595" s="29">
        <v>910000</v>
      </c>
      <c r="C595" s="3" t="s">
        <v>63</v>
      </c>
    </row>
    <row r="596" spans="1:3" ht="14.25">
      <c r="A596" s="26" t="s">
        <v>268</v>
      </c>
      <c r="B596" s="29">
        <v>910000</v>
      </c>
      <c r="C596" s="3" t="s">
        <v>63</v>
      </c>
    </row>
    <row r="597" spans="1:3" ht="14.25">
      <c r="A597" s="26" t="s">
        <v>139</v>
      </c>
      <c r="B597" s="30">
        <v>810900</v>
      </c>
      <c r="C597" s="3" t="s">
        <v>63</v>
      </c>
    </row>
    <row r="598" spans="1:3" ht="14.25">
      <c r="A598" s="26" t="s">
        <v>210</v>
      </c>
      <c r="B598" s="30">
        <v>810900</v>
      </c>
      <c r="C598" s="3" t="s">
        <v>63</v>
      </c>
    </row>
    <row r="599" spans="1:3" ht="14.25">
      <c r="A599" s="26" t="s">
        <v>215</v>
      </c>
      <c r="B599" s="30">
        <v>810900</v>
      </c>
      <c r="C599" s="3" t="s">
        <v>63</v>
      </c>
    </row>
    <row r="600" spans="1:3" ht="14.25">
      <c r="A600" s="26" t="s">
        <v>231</v>
      </c>
      <c r="B600" s="30">
        <v>810900</v>
      </c>
      <c r="C600" s="3" t="s">
        <v>63</v>
      </c>
    </row>
    <row r="601" spans="1:3" ht="14.25">
      <c r="A601" s="26" t="s">
        <v>250</v>
      </c>
      <c r="B601" s="30">
        <v>810900</v>
      </c>
      <c r="C601" s="3" t="s">
        <v>63</v>
      </c>
    </row>
    <row r="602" spans="1:3" ht="14.25">
      <c r="A602" s="26" t="s">
        <v>260</v>
      </c>
      <c r="B602" s="30">
        <v>810900</v>
      </c>
      <c r="C602" s="3" t="s">
        <v>63</v>
      </c>
    </row>
    <row r="603" spans="1:3" ht="14.25">
      <c r="A603" s="26" t="s">
        <v>264</v>
      </c>
      <c r="B603" s="30">
        <v>810900</v>
      </c>
      <c r="C603" s="3" t="s">
        <v>63</v>
      </c>
    </row>
    <row r="604" spans="1:3">
      <c r="A604" s="26" t="s">
        <v>139</v>
      </c>
      <c r="B604" s="30">
        <v>212055</v>
      </c>
      <c r="C604" s="25" t="s">
        <v>141</v>
      </c>
    </row>
    <row r="605" spans="1:3">
      <c r="A605" s="26" t="s">
        <v>210</v>
      </c>
      <c r="B605" s="30">
        <v>212055</v>
      </c>
      <c r="C605" s="25" t="s">
        <v>141</v>
      </c>
    </row>
    <row r="606" spans="1:3">
      <c r="A606" s="26" t="s">
        <v>214</v>
      </c>
      <c r="B606" s="30">
        <v>212055</v>
      </c>
      <c r="C606" s="25" t="s">
        <v>141</v>
      </c>
    </row>
    <row r="607" spans="1:3">
      <c r="A607" s="26" t="s">
        <v>215</v>
      </c>
      <c r="B607" s="30">
        <v>212055</v>
      </c>
      <c r="C607" s="25" t="s">
        <v>141</v>
      </c>
    </row>
    <row r="608" spans="1:3">
      <c r="A608" s="26" t="s">
        <v>224</v>
      </c>
      <c r="B608" s="30">
        <v>212055</v>
      </c>
      <c r="C608" s="25" t="s">
        <v>141</v>
      </c>
    </row>
    <row r="609" spans="1:3">
      <c r="A609" s="26" t="s">
        <v>231</v>
      </c>
      <c r="B609" s="30">
        <v>212055</v>
      </c>
      <c r="C609" s="25" t="s">
        <v>141</v>
      </c>
    </row>
    <row r="610" spans="1:3">
      <c r="A610" s="26" t="s">
        <v>250</v>
      </c>
      <c r="B610" s="30">
        <v>212055</v>
      </c>
      <c r="C610" s="25" t="s">
        <v>141</v>
      </c>
    </row>
    <row r="611" spans="1:3">
      <c r="A611" s="26" t="s">
        <v>260</v>
      </c>
      <c r="B611" s="30">
        <v>212055</v>
      </c>
      <c r="C611" s="25" t="s">
        <v>141</v>
      </c>
    </row>
    <row r="612" spans="1:3">
      <c r="A612" s="26" t="s">
        <v>264</v>
      </c>
      <c r="B612" s="30">
        <v>212055</v>
      </c>
      <c r="C612" s="25" t="s">
        <v>141</v>
      </c>
    </row>
    <row r="613" spans="1:3">
      <c r="A613" s="26" t="s">
        <v>266</v>
      </c>
      <c r="B613" s="30">
        <v>212055</v>
      </c>
      <c r="C613" s="25" t="s">
        <v>141</v>
      </c>
    </row>
  </sheetData>
  <phoneticPr fontId="7"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oddFooter>&amp;CFor internal use only</oddFooter>
  </headerFooter>
</worksheet>
</file>

<file path=xl/worksheets/sheet14.xml><?xml version="1.0" encoding="utf-8"?>
<worksheet xmlns="http://schemas.openxmlformats.org/spreadsheetml/2006/main" xmlns:r="http://schemas.openxmlformats.org/officeDocument/2006/relationships">
  <dimension ref="A1:P2169"/>
  <sheetViews>
    <sheetView workbookViewId="0">
      <selection activeCell="E1" sqref="E1:F1"/>
    </sheetView>
  </sheetViews>
  <sheetFormatPr defaultRowHeight="12.75"/>
  <cols>
    <col min="2" max="2" width="9.7109375" bestFit="1" customWidth="1"/>
    <col min="5" max="5" width="12.7109375" bestFit="1" customWidth="1"/>
    <col min="6" max="6" width="42.7109375" bestFit="1" customWidth="1"/>
    <col min="7" max="7" width="21.42578125" hidden="1" customWidth="1"/>
    <col min="8" max="8" width="21.140625" hidden="1" customWidth="1"/>
    <col min="9" max="9" width="20.42578125" hidden="1" customWidth="1"/>
    <col min="10" max="10" width="19.28515625" hidden="1" customWidth="1"/>
    <col min="11" max="11" width="21.28515625" bestFit="1" customWidth="1"/>
    <col min="12" max="12" width="20.140625" bestFit="1" customWidth="1"/>
    <col min="15" max="15" width="11.42578125" bestFit="1" customWidth="1"/>
  </cols>
  <sheetData>
    <row r="1" spans="1:16">
      <c r="A1" t="s">
        <v>937</v>
      </c>
      <c r="B1" t="s">
        <v>795</v>
      </c>
      <c r="C1" t="s">
        <v>673</v>
      </c>
      <c r="D1" t="s">
        <v>938</v>
      </c>
      <c r="E1" t="s">
        <v>674</v>
      </c>
      <c r="F1" t="s">
        <v>675</v>
      </c>
      <c r="G1" t="s">
        <v>676</v>
      </c>
      <c r="H1" t="s">
        <v>677</v>
      </c>
      <c r="I1" t="s">
        <v>678</v>
      </c>
      <c r="J1" t="s">
        <v>679</v>
      </c>
      <c r="K1" t="s">
        <v>680</v>
      </c>
      <c r="L1" t="s">
        <v>681</v>
      </c>
      <c r="M1" t="s">
        <v>15</v>
      </c>
      <c r="N1" t="s">
        <v>952</v>
      </c>
      <c r="O1" t="s">
        <v>953</v>
      </c>
      <c r="P1" t="s">
        <v>954</v>
      </c>
    </row>
    <row r="2" spans="1:16">
      <c r="A2" t="s">
        <v>939</v>
      </c>
      <c r="B2" s="93">
        <v>41364</v>
      </c>
      <c r="C2" t="s">
        <v>260</v>
      </c>
      <c r="D2" t="s">
        <v>277</v>
      </c>
      <c r="E2" s="105" t="s">
        <v>766</v>
      </c>
      <c r="F2" s="105" t="s">
        <v>767</v>
      </c>
      <c r="G2" s="106">
        <v>10535212.220000001</v>
      </c>
      <c r="H2" s="106">
        <v>0</v>
      </c>
      <c r="I2" s="106">
        <v>915553974.63</v>
      </c>
      <c r="J2" s="106">
        <v>922089186.85000002</v>
      </c>
      <c r="K2" s="106">
        <v>4000000</v>
      </c>
      <c r="L2" s="106">
        <v>0</v>
      </c>
    </row>
    <row r="3" spans="1:16">
      <c r="A3" t="s">
        <v>939</v>
      </c>
      <c r="B3" s="93">
        <v>41364</v>
      </c>
      <c r="C3" t="s">
        <v>260</v>
      </c>
      <c r="D3" t="s">
        <v>277</v>
      </c>
      <c r="E3" s="105" t="s">
        <v>282</v>
      </c>
      <c r="F3" s="105" t="s">
        <v>283</v>
      </c>
      <c r="G3" s="106">
        <v>274993746.50999999</v>
      </c>
      <c r="H3" s="106">
        <v>0</v>
      </c>
      <c r="I3" s="106">
        <v>119117454.19</v>
      </c>
      <c r="J3" s="106">
        <v>97935602.590000004</v>
      </c>
      <c r="K3" s="106">
        <v>296175598.11000001</v>
      </c>
      <c r="L3" s="106">
        <v>0</v>
      </c>
    </row>
    <row r="4" spans="1:16">
      <c r="A4" t="s">
        <v>939</v>
      </c>
      <c r="B4" s="93">
        <v>41364</v>
      </c>
      <c r="C4" t="s">
        <v>260</v>
      </c>
      <c r="D4" t="s">
        <v>277</v>
      </c>
      <c r="E4" s="105" t="s">
        <v>284</v>
      </c>
      <c r="F4" s="105" t="s">
        <v>285</v>
      </c>
      <c r="G4" s="106">
        <v>26004424.02</v>
      </c>
      <c r="H4" s="106">
        <v>0</v>
      </c>
      <c r="I4" s="106">
        <v>0</v>
      </c>
      <c r="J4" s="106">
        <v>29727253.949999999</v>
      </c>
      <c r="K4" s="106">
        <v>0</v>
      </c>
      <c r="L4" s="106">
        <v>3722829.93</v>
      </c>
    </row>
    <row r="5" spans="1:16">
      <c r="A5" t="s">
        <v>939</v>
      </c>
      <c r="B5" s="93">
        <v>41364</v>
      </c>
      <c r="C5" t="s">
        <v>260</v>
      </c>
      <c r="D5" t="s">
        <v>277</v>
      </c>
      <c r="E5" s="105">
        <v>110014</v>
      </c>
      <c r="F5" s="105" t="s">
        <v>289</v>
      </c>
      <c r="G5" s="106">
        <v>601945.34</v>
      </c>
      <c r="H5" s="106">
        <v>0</v>
      </c>
      <c r="I5" s="106">
        <v>10311698.6</v>
      </c>
      <c r="J5" s="106">
        <v>10851499</v>
      </c>
      <c r="K5" s="106">
        <v>62144.94</v>
      </c>
      <c r="L5" s="106">
        <v>0</v>
      </c>
    </row>
    <row r="6" spans="1:16">
      <c r="A6" t="s">
        <v>939</v>
      </c>
      <c r="B6" s="93">
        <v>41364</v>
      </c>
      <c r="C6" t="s">
        <v>260</v>
      </c>
      <c r="D6" t="s">
        <v>277</v>
      </c>
      <c r="E6" s="105">
        <v>110031</v>
      </c>
      <c r="F6" s="105" t="s">
        <v>291</v>
      </c>
      <c r="G6" s="106">
        <v>2660455.9900000002</v>
      </c>
      <c r="H6" s="106">
        <v>0</v>
      </c>
      <c r="I6" s="106">
        <v>2704622.99</v>
      </c>
      <c r="J6" s="106">
        <v>5364746</v>
      </c>
      <c r="K6" s="106">
        <v>332.98</v>
      </c>
      <c r="L6" s="106">
        <v>0</v>
      </c>
    </row>
    <row r="7" spans="1:16">
      <c r="A7" t="s">
        <v>939</v>
      </c>
      <c r="B7" s="93">
        <v>41364</v>
      </c>
      <c r="C7" t="s">
        <v>260</v>
      </c>
      <c r="D7" t="s">
        <v>277</v>
      </c>
      <c r="E7" s="105">
        <v>110047</v>
      </c>
      <c r="F7" s="105" t="s">
        <v>293</v>
      </c>
      <c r="G7" s="106">
        <v>1.54</v>
      </c>
      <c r="H7" s="106">
        <v>0</v>
      </c>
      <c r="I7" s="106">
        <v>978826407.66999996</v>
      </c>
      <c r="J7" s="106">
        <v>978553946.19000006</v>
      </c>
      <c r="K7" s="106">
        <v>272463.02</v>
      </c>
      <c r="L7" s="106">
        <v>0</v>
      </c>
    </row>
    <row r="8" spans="1:16">
      <c r="A8" t="s">
        <v>939</v>
      </c>
      <c r="B8" s="93">
        <v>41364</v>
      </c>
      <c r="C8" t="s">
        <v>260</v>
      </c>
      <c r="D8" t="s">
        <v>277</v>
      </c>
      <c r="E8" s="105">
        <v>110052</v>
      </c>
      <c r="F8" s="105" t="s">
        <v>297</v>
      </c>
      <c r="G8" s="106">
        <v>728954.01</v>
      </c>
      <c r="H8" s="106">
        <v>0</v>
      </c>
      <c r="I8" s="106">
        <v>14425.44</v>
      </c>
      <c r="J8" s="106">
        <v>8906.26</v>
      </c>
      <c r="K8" s="106">
        <v>734473.19</v>
      </c>
      <c r="L8" s="106">
        <v>0</v>
      </c>
    </row>
    <row r="9" spans="1:16">
      <c r="A9" t="s">
        <v>939</v>
      </c>
      <c r="B9" s="93">
        <v>41364</v>
      </c>
      <c r="C9" t="s">
        <v>260</v>
      </c>
      <c r="D9" t="s">
        <v>277</v>
      </c>
      <c r="E9" s="105">
        <v>110074</v>
      </c>
      <c r="F9" s="105" t="s">
        <v>301</v>
      </c>
      <c r="G9" s="106">
        <v>0</v>
      </c>
      <c r="H9" s="106">
        <v>0</v>
      </c>
      <c r="I9" s="106">
        <v>1842466.89</v>
      </c>
      <c r="J9" s="106">
        <v>1842466.89</v>
      </c>
      <c r="K9" s="106">
        <v>0</v>
      </c>
      <c r="L9" s="106">
        <v>0</v>
      </c>
    </row>
    <row r="10" spans="1:16">
      <c r="A10" t="s">
        <v>939</v>
      </c>
      <c r="B10" s="93">
        <v>41364</v>
      </c>
      <c r="C10" t="s">
        <v>260</v>
      </c>
      <c r="D10" t="s">
        <v>277</v>
      </c>
      <c r="E10" s="105">
        <v>110079</v>
      </c>
      <c r="F10" s="105" t="s">
        <v>303</v>
      </c>
      <c r="G10" s="106">
        <v>0</v>
      </c>
      <c r="H10" s="106">
        <v>0</v>
      </c>
      <c r="I10" s="106">
        <v>22000</v>
      </c>
      <c r="J10" s="106">
        <v>22000</v>
      </c>
      <c r="K10" s="106">
        <v>0</v>
      </c>
      <c r="L10" s="106">
        <v>0</v>
      </c>
    </row>
    <row r="11" spans="1:16">
      <c r="A11" t="s">
        <v>939</v>
      </c>
      <c r="B11" s="93">
        <v>41364</v>
      </c>
      <c r="C11" t="s">
        <v>260</v>
      </c>
      <c r="D11" t="s">
        <v>277</v>
      </c>
      <c r="E11" s="105">
        <v>110120</v>
      </c>
      <c r="F11" s="105" t="s">
        <v>304</v>
      </c>
      <c r="G11" s="106">
        <v>5119953.8499999996</v>
      </c>
      <c r="H11" s="106">
        <v>0</v>
      </c>
      <c r="I11" s="106">
        <v>171125663.90000001</v>
      </c>
      <c r="J11" s="106">
        <v>175012151.55000001</v>
      </c>
      <c r="K11" s="106">
        <v>1233466.2</v>
      </c>
      <c r="L11" s="106">
        <v>0</v>
      </c>
    </row>
    <row r="12" spans="1:16">
      <c r="A12" t="s">
        <v>939</v>
      </c>
      <c r="B12" s="93">
        <v>41364</v>
      </c>
      <c r="C12" t="s">
        <v>260</v>
      </c>
      <c r="D12" t="s">
        <v>277</v>
      </c>
      <c r="E12" s="105">
        <v>110156</v>
      </c>
      <c r="F12" s="105" t="s">
        <v>685</v>
      </c>
      <c r="G12" s="106">
        <v>17240.96</v>
      </c>
      <c r="H12" s="106">
        <v>0</v>
      </c>
      <c r="I12" s="106">
        <v>1470927.93</v>
      </c>
      <c r="J12" s="106">
        <v>1520419.3</v>
      </c>
      <c r="K12" s="106">
        <v>0</v>
      </c>
      <c r="L12" s="106">
        <v>32250.41</v>
      </c>
    </row>
    <row r="13" spans="1:16">
      <c r="A13" t="s">
        <v>939</v>
      </c>
      <c r="B13" s="93">
        <v>41364</v>
      </c>
      <c r="C13" t="s">
        <v>260</v>
      </c>
      <c r="D13" t="s">
        <v>277</v>
      </c>
      <c r="E13" s="105">
        <v>110200</v>
      </c>
      <c r="F13" s="105" t="s">
        <v>305</v>
      </c>
      <c r="G13" s="106">
        <v>10917388.09</v>
      </c>
      <c r="H13" s="106">
        <v>0</v>
      </c>
      <c r="I13" s="106">
        <v>116839614.22</v>
      </c>
      <c r="J13" s="106">
        <v>119250303.16</v>
      </c>
      <c r="K13" s="106">
        <v>8506699.1500000004</v>
      </c>
      <c r="L13" s="106">
        <v>0</v>
      </c>
    </row>
    <row r="14" spans="1:16">
      <c r="A14" t="s">
        <v>939</v>
      </c>
      <c r="B14" s="93">
        <v>41364</v>
      </c>
      <c r="C14" t="s">
        <v>260</v>
      </c>
      <c r="D14" t="s">
        <v>277</v>
      </c>
      <c r="E14" s="105" t="s">
        <v>768</v>
      </c>
      <c r="F14" s="105" t="s">
        <v>769</v>
      </c>
      <c r="G14" s="106">
        <v>0</v>
      </c>
      <c r="H14" s="106">
        <v>0</v>
      </c>
      <c r="I14" s="106">
        <v>880519447</v>
      </c>
      <c r="J14" s="106">
        <v>880519447</v>
      </c>
      <c r="K14" s="106">
        <v>0</v>
      </c>
      <c r="L14" s="106">
        <v>0</v>
      </c>
    </row>
    <row r="15" spans="1:16">
      <c r="A15" t="s">
        <v>939</v>
      </c>
      <c r="B15" s="93">
        <v>41364</v>
      </c>
      <c r="C15" t="s">
        <v>260</v>
      </c>
      <c r="D15" t="s">
        <v>277</v>
      </c>
      <c r="E15" s="105" t="s">
        <v>306</v>
      </c>
      <c r="F15" s="105" t="s">
        <v>307</v>
      </c>
      <c r="G15" s="106">
        <v>0</v>
      </c>
      <c r="H15" s="106">
        <v>5539169</v>
      </c>
      <c r="I15" s="106">
        <v>0</v>
      </c>
      <c r="J15" s="106">
        <v>0</v>
      </c>
      <c r="K15" s="106">
        <v>0</v>
      </c>
      <c r="L15" s="106">
        <v>5539169</v>
      </c>
    </row>
    <row r="16" spans="1:16">
      <c r="A16" t="s">
        <v>939</v>
      </c>
      <c r="B16" s="93">
        <v>41364</v>
      </c>
      <c r="C16" t="s">
        <v>260</v>
      </c>
      <c r="D16" t="s">
        <v>277</v>
      </c>
      <c r="E16" s="105">
        <v>110800</v>
      </c>
      <c r="F16" s="105" t="s">
        <v>308</v>
      </c>
      <c r="G16" s="106">
        <v>0</v>
      </c>
      <c r="H16" s="106">
        <v>168481.21</v>
      </c>
      <c r="I16" s="106">
        <v>1629555.04</v>
      </c>
      <c r="J16" s="106">
        <v>1441487.96</v>
      </c>
      <c r="K16" s="106">
        <v>19585.87</v>
      </c>
      <c r="L16" s="106">
        <v>0</v>
      </c>
    </row>
    <row r="17" spans="1:12">
      <c r="A17" t="s">
        <v>939</v>
      </c>
      <c r="B17" s="93">
        <v>41364</v>
      </c>
      <c r="C17" t="s">
        <v>260</v>
      </c>
      <c r="D17" t="s">
        <v>277</v>
      </c>
      <c r="E17" s="105" t="s">
        <v>309</v>
      </c>
      <c r="F17" s="105" t="s">
        <v>310</v>
      </c>
      <c r="G17" s="106">
        <v>301680.53999999998</v>
      </c>
      <c r="H17" s="106">
        <v>0</v>
      </c>
      <c r="I17" s="106">
        <v>2264404.09</v>
      </c>
      <c r="J17" s="106">
        <v>2470170.73</v>
      </c>
      <c r="K17" s="106">
        <v>95913.9</v>
      </c>
      <c r="L17" s="106">
        <v>0</v>
      </c>
    </row>
    <row r="18" spans="1:12">
      <c r="A18" t="s">
        <v>939</v>
      </c>
      <c r="B18" s="93">
        <v>41364</v>
      </c>
      <c r="C18" t="s">
        <v>260</v>
      </c>
      <c r="D18" t="s">
        <v>277</v>
      </c>
      <c r="E18" s="105" t="s">
        <v>311</v>
      </c>
      <c r="F18" s="105" t="s">
        <v>312</v>
      </c>
      <c r="G18" s="106">
        <v>0.62</v>
      </c>
      <c r="H18" s="106">
        <v>0</v>
      </c>
      <c r="I18" s="106">
        <v>0</v>
      </c>
      <c r="J18" s="106">
        <v>0</v>
      </c>
      <c r="K18" s="106">
        <v>0.62</v>
      </c>
      <c r="L18" s="106">
        <v>0</v>
      </c>
    </row>
    <row r="19" spans="1:12">
      <c r="A19" t="s">
        <v>939</v>
      </c>
      <c r="B19" s="93">
        <v>41364</v>
      </c>
      <c r="C19" t="s">
        <v>260</v>
      </c>
      <c r="D19" t="s">
        <v>277</v>
      </c>
      <c r="E19" s="105">
        <v>111520</v>
      </c>
      <c r="F19" s="105" t="s">
        <v>686</v>
      </c>
      <c r="G19" s="106">
        <v>0.5</v>
      </c>
      <c r="H19" s="106">
        <v>0</v>
      </c>
      <c r="I19" s="106">
        <v>0</v>
      </c>
      <c r="J19" s="106">
        <v>0</v>
      </c>
      <c r="K19" s="106">
        <v>0.5</v>
      </c>
      <c r="L19" s="106">
        <v>0</v>
      </c>
    </row>
    <row r="20" spans="1:12">
      <c r="A20" t="s">
        <v>939</v>
      </c>
      <c r="B20" s="93">
        <v>41364</v>
      </c>
      <c r="C20" t="s">
        <v>260</v>
      </c>
      <c r="D20" t="s">
        <v>277</v>
      </c>
      <c r="E20" s="105" t="s">
        <v>770</v>
      </c>
      <c r="F20" s="105" t="s">
        <v>771</v>
      </c>
      <c r="G20" s="106">
        <v>6924.78</v>
      </c>
      <c r="H20" s="106">
        <v>0</v>
      </c>
      <c r="I20" s="106">
        <v>291154.56</v>
      </c>
      <c r="J20" s="106">
        <v>291757.74</v>
      </c>
      <c r="K20" s="106">
        <v>6321.6</v>
      </c>
      <c r="L20" s="106">
        <v>0</v>
      </c>
    </row>
    <row r="21" spans="1:12">
      <c r="A21" t="s">
        <v>939</v>
      </c>
      <c r="B21" s="93">
        <v>41364</v>
      </c>
      <c r="C21" t="s">
        <v>260</v>
      </c>
      <c r="D21" t="s">
        <v>277</v>
      </c>
      <c r="E21" s="105">
        <v>112000</v>
      </c>
      <c r="F21" s="105" t="s">
        <v>314</v>
      </c>
      <c r="G21" s="106">
        <v>5.21</v>
      </c>
      <c r="H21" s="106">
        <v>0</v>
      </c>
      <c r="I21" s="106">
        <v>998.54</v>
      </c>
      <c r="J21" s="106">
        <v>1003.75</v>
      </c>
      <c r="K21" s="106">
        <v>0</v>
      </c>
      <c r="L21" s="106">
        <v>0</v>
      </c>
    </row>
    <row r="22" spans="1:12">
      <c r="A22" t="s">
        <v>939</v>
      </c>
      <c r="B22" s="93">
        <v>41364</v>
      </c>
      <c r="C22" t="s">
        <v>260</v>
      </c>
      <c r="D22" t="s">
        <v>277</v>
      </c>
      <c r="E22" s="105">
        <v>112002</v>
      </c>
      <c r="F22" s="105" t="s">
        <v>588</v>
      </c>
      <c r="G22" s="106">
        <v>151000</v>
      </c>
      <c r="H22" s="106">
        <v>0</v>
      </c>
      <c r="I22" s="106">
        <v>0</v>
      </c>
      <c r="J22" s="106">
        <v>0</v>
      </c>
      <c r="K22" s="106">
        <v>151000</v>
      </c>
      <c r="L22" s="106">
        <v>0</v>
      </c>
    </row>
    <row r="23" spans="1:12">
      <c r="A23" t="s">
        <v>939</v>
      </c>
      <c r="B23" s="93">
        <v>41364</v>
      </c>
      <c r="C23" t="s">
        <v>260</v>
      </c>
      <c r="D23" t="s">
        <v>277</v>
      </c>
      <c r="E23" s="105">
        <v>112021</v>
      </c>
      <c r="F23" s="105" t="s">
        <v>478</v>
      </c>
      <c r="G23" s="106">
        <v>516.14</v>
      </c>
      <c r="H23" s="106">
        <v>0</v>
      </c>
      <c r="I23" s="106">
        <v>2915.51</v>
      </c>
      <c r="J23" s="106">
        <v>3431.65</v>
      </c>
      <c r="K23" s="106">
        <v>0</v>
      </c>
      <c r="L23" s="106">
        <v>0</v>
      </c>
    </row>
    <row r="24" spans="1:12">
      <c r="A24" t="s">
        <v>939</v>
      </c>
      <c r="B24" s="93">
        <v>41364</v>
      </c>
      <c r="C24" t="s">
        <v>260</v>
      </c>
      <c r="D24" t="s">
        <v>277</v>
      </c>
      <c r="E24" s="105">
        <v>112062</v>
      </c>
      <c r="F24" s="105" t="s">
        <v>988</v>
      </c>
      <c r="G24" s="106">
        <v>38336</v>
      </c>
      <c r="H24" s="106">
        <v>0</v>
      </c>
      <c r="I24" s="106">
        <v>0</v>
      </c>
      <c r="J24" s="106">
        <v>731.5</v>
      </c>
      <c r="K24" s="106">
        <v>37604.5</v>
      </c>
      <c r="L24" s="106">
        <v>0</v>
      </c>
    </row>
    <row r="25" spans="1:12">
      <c r="A25" t="s">
        <v>939</v>
      </c>
      <c r="B25" s="93">
        <v>41364</v>
      </c>
      <c r="C25" t="s">
        <v>260</v>
      </c>
      <c r="D25" t="s">
        <v>277</v>
      </c>
      <c r="E25" s="105">
        <v>210100</v>
      </c>
      <c r="F25" s="105" t="s">
        <v>424</v>
      </c>
      <c r="G25" s="106">
        <v>0</v>
      </c>
      <c r="H25" s="106">
        <v>0</v>
      </c>
      <c r="I25" s="106">
        <v>1074378876.3699999</v>
      </c>
      <c r="J25" s="106">
        <v>1074378876.3699999</v>
      </c>
      <c r="K25" s="106">
        <v>0</v>
      </c>
      <c r="L25" s="106">
        <v>0</v>
      </c>
    </row>
    <row r="26" spans="1:12">
      <c r="A26" t="s">
        <v>939</v>
      </c>
      <c r="B26" s="93">
        <v>41364</v>
      </c>
      <c r="C26" t="s">
        <v>260</v>
      </c>
      <c r="D26" t="s">
        <v>277</v>
      </c>
      <c r="E26" s="105">
        <v>210800</v>
      </c>
      <c r="F26" s="105" t="s">
        <v>317</v>
      </c>
      <c r="G26" s="106">
        <v>0</v>
      </c>
      <c r="H26" s="106">
        <v>234858.08</v>
      </c>
      <c r="I26" s="106">
        <v>11347568.539999999</v>
      </c>
      <c r="J26" s="106">
        <v>11149172.98</v>
      </c>
      <c r="K26" s="106">
        <v>0</v>
      </c>
      <c r="L26" s="106">
        <v>36462.519999999997</v>
      </c>
    </row>
    <row r="27" spans="1:12">
      <c r="A27" t="s">
        <v>939</v>
      </c>
      <c r="B27" s="93">
        <v>41364</v>
      </c>
      <c r="C27" t="s">
        <v>260</v>
      </c>
      <c r="D27" t="s">
        <v>277</v>
      </c>
      <c r="E27" s="105">
        <v>211002</v>
      </c>
      <c r="F27" s="105" t="s">
        <v>460</v>
      </c>
      <c r="G27" s="106">
        <v>1041733.33</v>
      </c>
      <c r="H27" s="106">
        <v>0</v>
      </c>
      <c r="I27" s="106">
        <v>1267852.3400000001</v>
      </c>
      <c r="J27" s="106">
        <v>293927.74</v>
      </c>
      <c r="K27" s="106">
        <v>2015657.93</v>
      </c>
      <c r="L27" s="106">
        <v>0</v>
      </c>
    </row>
    <row r="28" spans="1:12">
      <c r="A28" t="s">
        <v>939</v>
      </c>
      <c r="B28" s="93">
        <v>41364</v>
      </c>
      <c r="C28" t="s">
        <v>260</v>
      </c>
      <c r="D28" t="s">
        <v>277</v>
      </c>
      <c r="E28" s="105">
        <v>211010</v>
      </c>
      <c r="F28" s="105" t="s">
        <v>321</v>
      </c>
      <c r="G28" s="106">
        <v>0</v>
      </c>
      <c r="H28" s="106">
        <v>2682955.98</v>
      </c>
      <c r="I28" s="106">
        <v>5364746</v>
      </c>
      <c r="J28" s="106">
        <v>2704622.99</v>
      </c>
      <c r="K28" s="106">
        <v>0</v>
      </c>
      <c r="L28" s="106">
        <v>22832.97</v>
      </c>
    </row>
    <row r="29" spans="1:12">
      <c r="A29" t="s">
        <v>939</v>
      </c>
      <c r="B29" s="93">
        <v>41364</v>
      </c>
      <c r="C29" t="s">
        <v>260</v>
      </c>
      <c r="D29" t="s">
        <v>277</v>
      </c>
      <c r="E29" s="105">
        <v>211011</v>
      </c>
      <c r="F29" s="105" t="s">
        <v>765</v>
      </c>
      <c r="G29" s="106">
        <v>0</v>
      </c>
      <c r="H29" s="106">
        <v>539798.32999999996</v>
      </c>
      <c r="I29" s="106">
        <v>1079596.6599999999</v>
      </c>
      <c r="J29" s="106">
        <v>539798.32999999996</v>
      </c>
      <c r="K29" s="106">
        <v>0</v>
      </c>
      <c r="L29" s="106">
        <v>0</v>
      </c>
    </row>
    <row r="30" spans="1:12">
      <c r="A30" t="s">
        <v>939</v>
      </c>
      <c r="B30" s="93">
        <v>41364</v>
      </c>
      <c r="C30" t="s">
        <v>260</v>
      </c>
      <c r="D30" t="s">
        <v>277</v>
      </c>
      <c r="E30" s="105">
        <v>211024</v>
      </c>
      <c r="F30" s="105" t="s">
        <v>325</v>
      </c>
      <c r="G30" s="106">
        <v>0</v>
      </c>
      <c r="H30" s="106">
        <v>476877.46</v>
      </c>
      <c r="I30" s="106">
        <v>5880.23</v>
      </c>
      <c r="J30" s="106">
        <v>6447.36</v>
      </c>
      <c r="K30" s="106">
        <v>0</v>
      </c>
      <c r="L30" s="106">
        <v>477444.59</v>
      </c>
    </row>
    <row r="31" spans="1:12">
      <c r="A31" t="s">
        <v>939</v>
      </c>
      <c r="B31" s="93">
        <v>41364</v>
      </c>
      <c r="C31" t="s">
        <v>260</v>
      </c>
      <c r="D31" t="s">
        <v>277</v>
      </c>
      <c r="E31" s="105">
        <v>211026</v>
      </c>
      <c r="F31" s="105" t="s">
        <v>327</v>
      </c>
      <c r="G31" s="106">
        <v>0</v>
      </c>
      <c r="H31" s="106">
        <v>144994.22</v>
      </c>
      <c r="I31" s="106">
        <v>0</v>
      </c>
      <c r="J31" s="106">
        <v>0</v>
      </c>
      <c r="K31" s="106">
        <v>0</v>
      </c>
      <c r="L31" s="106">
        <v>144994.22</v>
      </c>
    </row>
    <row r="32" spans="1:12">
      <c r="A32" t="s">
        <v>939</v>
      </c>
      <c r="B32" s="93">
        <v>41364</v>
      </c>
      <c r="C32" t="s">
        <v>260</v>
      </c>
      <c r="D32" t="s">
        <v>277</v>
      </c>
      <c r="E32" s="105">
        <v>211028</v>
      </c>
      <c r="F32" s="105" t="s">
        <v>329</v>
      </c>
      <c r="G32" s="106">
        <v>0</v>
      </c>
      <c r="H32" s="106">
        <v>235482.93</v>
      </c>
      <c r="I32" s="106">
        <v>0</v>
      </c>
      <c r="J32" s="106">
        <v>0</v>
      </c>
      <c r="K32" s="106">
        <v>0</v>
      </c>
      <c r="L32" s="106">
        <v>235482.93</v>
      </c>
    </row>
    <row r="33" spans="1:12">
      <c r="A33" t="s">
        <v>939</v>
      </c>
      <c r="B33" s="93">
        <v>41364</v>
      </c>
      <c r="C33" t="s">
        <v>260</v>
      </c>
      <c r="D33" t="s">
        <v>277</v>
      </c>
      <c r="E33" s="105">
        <v>211032</v>
      </c>
      <c r="F33" s="105" t="s">
        <v>331</v>
      </c>
      <c r="G33" s="106">
        <v>0</v>
      </c>
      <c r="H33" s="106">
        <v>279531.83</v>
      </c>
      <c r="I33" s="106">
        <v>279678.94</v>
      </c>
      <c r="J33" s="106">
        <v>147.11000000000001</v>
      </c>
      <c r="K33" s="106">
        <v>0</v>
      </c>
      <c r="L33" s="106">
        <v>0</v>
      </c>
    </row>
    <row r="34" spans="1:12">
      <c r="A34" t="s">
        <v>939</v>
      </c>
      <c r="B34" s="93">
        <v>41364</v>
      </c>
      <c r="C34" t="s">
        <v>260</v>
      </c>
      <c r="D34" t="s">
        <v>277</v>
      </c>
      <c r="E34" s="105">
        <v>211035</v>
      </c>
      <c r="F34" s="105" t="s">
        <v>333</v>
      </c>
      <c r="G34" s="106">
        <v>0</v>
      </c>
      <c r="H34" s="106">
        <v>4414</v>
      </c>
      <c r="I34" s="106">
        <v>63628</v>
      </c>
      <c r="J34" s="106">
        <v>72911</v>
      </c>
      <c r="K34" s="106">
        <v>0</v>
      </c>
      <c r="L34" s="106">
        <v>13697</v>
      </c>
    </row>
    <row r="35" spans="1:12">
      <c r="A35" t="s">
        <v>939</v>
      </c>
      <c r="B35" s="93">
        <v>41364</v>
      </c>
      <c r="C35" t="s">
        <v>260</v>
      </c>
      <c r="D35" t="s">
        <v>277</v>
      </c>
      <c r="E35" s="105">
        <v>211037</v>
      </c>
      <c r="F35" s="105" t="s">
        <v>901</v>
      </c>
      <c r="G35" s="106">
        <v>0</v>
      </c>
      <c r="H35" s="106">
        <v>103.25</v>
      </c>
      <c r="I35" s="106">
        <v>8906.26</v>
      </c>
      <c r="J35" s="106">
        <v>17981.98</v>
      </c>
      <c r="K35" s="106">
        <v>0</v>
      </c>
      <c r="L35" s="106">
        <v>9178.9699999999993</v>
      </c>
    </row>
    <row r="36" spans="1:12">
      <c r="A36" t="s">
        <v>939</v>
      </c>
      <c r="B36" s="93">
        <v>41364</v>
      </c>
      <c r="C36" t="s">
        <v>260</v>
      </c>
      <c r="D36" t="s">
        <v>277</v>
      </c>
      <c r="E36" s="105">
        <v>211040</v>
      </c>
      <c r="F36" s="105" t="s">
        <v>1046</v>
      </c>
      <c r="G36" s="106">
        <v>0</v>
      </c>
      <c r="H36" s="106">
        <v>0</v>
      </c>
      <c r="I36" s="106">
        <v>4135.3999999999996</v>
      </c>
      <c r="J36" s="106">
        <v>4135.3999999999996</v>
      </c>
      <c r="K36" s="106">
        <v>0</v>
      </c>
      <c r="L36" s="106">
        <v>0</v>
      </c>
    </row>
    <row r="37" spans="1:12">
      <c r="A37" t="s">
        <v>939</v>
      </c>
      <c r="B37" s="93">
        <v>41364</v>
      </c>
      <c r="C37" t="s">
        <v>260</v>
      </c>
      <c r="D37" t="s">
        <v>277</v>
      </c>
      <c r="E37" s="105">
        <v>211070</v>
      </c>
      <c r="F37" s="105" t="s">
        <v>902</v>
      </c>
      <c r="G37" s="106">
        <v>0</v>
      </c>
      <c r="H37" s="106">
        <v>75.260000000000005</v>
      </c>
      <c r="I37" s="106">
        <v>575</v>
      </c>
      <c r="J37" s="106">
        <v>587.5</v>
      </c>
      <c r="K37" s="106">
        <v>0</v>
      </c>
      <c r="L37" s="106">
        <v>87.76</v>
      </c>
    </row>
    <row r="38" spans="1:12">
      <c r="A38" t="s">
        <v>939</v>
      </c>
      <c r="B38" s="93">
        <v>41364</v>
      </c>
      <c r="C38" t="s">
        <v>260</v>
      </c>
      <c r="D38" t="s">
        <v>277</v>
      </c>
      <c r="E38" s="105">
        <v>211078</v>
      </c>
      <c r="F38" s="105" t="s">
        <v>1047</v>
      </c>
      <c r="G38" s="106">
        <v>0</v>
      </c>
      <c r="H38" s="106">
        <v>0</v>
      </c>
      <c r="I38" s="106">
        <v>420.29</v>
      </c>
      <c r="J38" s="106">
        <v>420.29</v>
      </c>
      <c r="K38" s="106">
        <v>0</v>
      </c>
      <c r="L38" s="106">
        <v>0</v>
      </c>
    </row>
    <row r="39" spans="1:12">
      <c r="A39" t="s">
        <v>939</v>
      </c>
      <c r="B39" s="93">
        <v>41364</v>
      </c>
      <c r="C39" t="s">
        <v>260</v>
      </c>
      <c r="D39" t="s">
        <v>277</v>
      </c>
      <c r="E39" s="105">
        <v>212010</v>
      </c>
      <c r="F39" s="105" t="s">
        <v>336</v>
      </c>
      <c r="G39" s="106">
        <v>0</v>
      </c>
      <c r="H39" s="106">
        <v>349996.19</v>
      </c>
      <c r="I39" s="106">
        <v>3670889.34</v>
      </c>
      <c r="J39" s="106">
        <v>3964661.45</v>
      </c>
      <c r="K39" s="106">
        <v>0</v>
      </c>
      <c r="L39" s="106">
        <v>643768.30000000005</v>
      </c>
    </row>
    <row r="40" spans="1:12">
      <c r="A40" t="s">
        <v>939</v>
      </c>
      <c r="B40" s="93">
        <v>41364</v>
      </c>
      <c r="C40" t="s">
        <v>260</v>
      </c>
      <c r="D40" t="s">
        <v>277</v>
      </c>
      <c r="E40" s="105">
        <v>212021</v>
      </c>
      <c r="F40" s="105" t="s">
        <v>337</v>
      </c>
      <c r="G40" s="106">
        <v>0</v>
      </c>
      <c r="H40" s="106">
        <v>12418</v>
      </c>
      <c r="I40" s="106">
        <v>0</v>
      </c>
      <c r="J40" s="106">
        <v>0</v>
      </c>
      <c r="K40" s="106">
        <v>0</v>
      </c>
      <c r="L40" s="106">
        <v>12418</v>
      </c>
    </row>
    <row r="41" spans="1:12">
      <c r="A41" t="s">
        <v>939</v>
      </c>
      <c r="B41" s="93">
        <v>41364</v>
      </c>
      <c r="C41" t="s">
        <v>260</v>
      </c>
      <c r="D41" t="s">
        <v>277</v>
      </c>
      <c r="E41" s="105">
        <v>212024</v>
      </c>
      <c r="F41" s="105" t="s">
        <v>338</v>
      </c>
      <c r="G41" s="106">
        <v>0</v>
      </c>
      <c r="H41" s="106">
        <v>2502</v>
      </c>
      <c r="I41" s="106">
        <v>26862</v>
      </c>
      <c r="J41" s="106">
        <v>26818</v>
      </c>
      <c r="K41" s="106">
        <v>0</v>
      </c>
      <c r="L41" s="106">
        <v>2458</v>
      </c>
    </row>
    <row r="42" spans="1:12">
      <c r="A42" t="s">
        <v>939</v>
      </c>
      <c r="B42" s="93">
        <v>41364</v>
      </c>
      <c r="C42" t="s">
        <v>260</v>
      </c>
      <c r="D42" t="s">
        <v>277</v>
      </c>
      <c r="E42" s="105">
        <v>212026</v>
      </c>
      <c r="F42" s="105" t="s">
        <v>339</v>
      </c>
      <c r="G42" s="106">
        <v>0</v>
      </c>
      <c r="H42" s="106">
        <v>1857513.38</v>
      </c>
      <c r="I42" s="106">
        <v>49751.72</v>
      </c>
      <c r="J42" s="106">
        <v>1142459.3500000001</v>
      </c>
      <c r="K42" s="106">
        <v>0</v>
      </c>
      <c r="L42" s="106">
        <v>2950221.01</v>
      </c>
    </row>
    <row r="43" spans="1:12">
      <c r="A43" t="s">
        <v>939</v>
      </c>
      <c r="B43" s="93">
        <v>41364</v>
      </c>
      <c r="C43" t="s">
        <v>260</v>
      </c>
      <c r="D43" t="s">
        <v>277</v>
      </c>
      <c r="E43" s="105">
        <v>212027</v>
      </c>
      <c r="F43" s="105" t="s">
        <v>340</v>
      </c>
      <c r="G43" s="106">
        <v>0</v>
      </c>
      <c r="H43" s="106">
        <v>73</v>
      </c>
      <c r="I43" s="106">
        <v>73</v>
      </c>
      <c r="J43" s="106">
        <v>0</v>
      </c>
      <c r="K43" s="106">
        <v>0</v>
      </c>
      <c r="L43" s="106">
        <v>0</v>
      </c>
    </row>
    <row r="44" spans="1:12">
      <c r="A44" t="s">
        <v>939</v>
      </c>
      <c r="B44" s="93">
        <v>41364</v>
      </c>
      <c r="C44" t="s">
        <v>260</v>
      </c>
      <c r="D44" t="s">
        <v>277</v>
      </c>
      <c r="E44" s="105">
        <v>212029</v>
      </c>
      <c r="F44" s="105" t="s">
        <v>341</v>
      </c>
      <c r="G44" s="106">
        <v>0</v>
      </c>
      <c r="H44" s="106">
        <v>0</v>
      </c>
      <c r="I44" s="106">
        <v>427</v>
      </c>
      <c r="J44" s="106">
        <v>427</v>
      </c>
      <c r="K44" s="106">
        <v>0</v>
      </c>
      <c r="L44" s="106">
        <v>0</v>
      </c>
    </row>
    <row r="45" spans="1:12">
      <c r="A45" t="s">
        <v>939</v>
      </c>
      <c r="B45" s="93">
        <v>41364</v>
      </c>
      <c r="C45" t="s">
        <v>260</v>
      </c>
      <c r="D45" t="s">
        <v>277</v>
      </c>
      <c r="E45" s="105">
        <v>212030</v>
      </c>
      <c r="F45" s="105" t="s">
        <v>1048</v>
      </c>
      <c r="G45" s="106">
        <v>0</v>
      </c>
      <c r="H45" s="106">
        <v>0</v>
      </c>
      <c r="I45" s="106">
        <v>5449.42</v>
      </c>
      <c r="J45" s="106">
        <v>5449.42</v>
      </c>
      <c r="K45" s="106">
        <v>0</v>
      </c>
      <c r="L45" s="106">
        <v>0</v>
      </c>
    </row>
    <row r="46" spans="1:12">
      <c r="A46" t="s">
        <v>939</v>
      </c>
      <c r="B46" s="93">
        <v>41364</v>
      </c>
      <c r="C46" t="s">
        <v>260</v>
      </c>
      <c r="D46" t="s">
        <v>277</v>
      </c>
      <c r="E46" s="105">
        <v>212080</v>
      </c>
      <c r="F46" s="105" t="s">
        <v>1049</v>
      </c>
      <c r="G46" s="106">
        <v>0</v>
      </c>
      <c r="H46" s="106">
        <v>0</v>
      </c>
      <c r="I46" s="106">
        <v>1098.6099999999999</v>
      </c>
      <c r="J46" s="106">
        <v>33371.230000000003</v>
      </c>
      <c r="K46" s="106">
        <v>0</v>
      </c>
      <c r="L46" s="106">
        <v>32272.62</v>
      </c>
    </row>
    <row r="47" spans="1:12">
      <c r="A47" t="s">
        <v>939</v>
      </c>
      <c r="B47" s="93">
        <v>41364</v>
      </c>
      <c r="C47" t="s">
        <v>260</v>
      </c>
      <c r="D47" t="s">
        <v>277</v>
      </c>
      <c r="E47" s="105">
        <v>212085</v>
      </c>
      <c r="F47" s="105" t="s">
        <v>342</v>
      </c>
      <c r="G47" s="106">
        <v>1999.76</v>
      </c>
      <c r="H47" s="106">
        <v>0</v>
      </c>
      <c r="I47" s="106">
        <v>251997.71</v>
      </c>
      <c r="J47" s="106">
        <v>240247.6</v>
      </c>
      <c r="K47" s="106">
        <v>13749.87</v>
      </c>
      <c r="L47" s="106">
        <v>0</v>
      </c>
    </row>
    <row r="48" spans="1:12">
      <c r="A48" t="s">
        <v>939</v>
      </c>
      <c r="B48" s="93">
        <v>41364</v>
      </c>
      <c r="C48" t="s">
        <v>260</v>
      </c>
      <c r="D48" t="s">
        <v>277</v>
      </c>
      <c r="E48" s="105">
        <v>212086</v>
      </c>
      <c r="F48" s="105" t="s">
        <v>343</v>
      </c>
      <c r="G48" s="106">
        <v>0</v>
      </c>
      <c r="H48" s="106">
        <v>9417.43</v>
      </c>
      <c r="I48" s="106">
        <v>240996.06</v>
      </c>
      <c r="J48" s="106">
        <v>231578.63</v>
      </c>
      <c r="K48" s="106">
        <v>0</v>
      </c>
      <c r="L48" s="106">
        <v>0</v>
      </c>
    </row>
    <row r="49" spans="1:16">
      <c r="A49" t="s">
        <v>939</v>
      </c>
      <c r="B49" s="93">
        <v>41364</v>
      </c>
      <c r="C49" t="s">
        <v>260</v>
      </c>
      <c r="D49" t="s">
        <v>277</v>
      </c>
      <c r="E49" s="105" t="s">
        <v>344</v>
      </c>
      <c r="F49" s="105" t="s">
        <v>345</v>
      </c>
      <c r="G49" s="106">
        <v>0</v>
      </c>
      <c r="H49" s="106">
        <v>8785383.9900000002</v>
      </c>
      <c r="I49" s="106">
        <v>1352904.5</v>
      </c>
      <c r="J49" s="106">
        <v>1195427.5900000001</v>
      </c>
      <c r="K49" s="106">
        <v>0</v>
      </c>
      <c r="L49" s="106">
        <v>8627907.0800000001</v>
      </c>
      <c r="M49" t="s">
        <v>15</v>
      </c>
      <c r="N49" t="str">
        <f>+C49&amp;M49</f>
        <v>BOI92Unit Capital at the end of the period</v>
      </c>
      <c r="O49" s="95">
        <f>L49-K49</f>
        <v>8627907.0800000001</v>
      </c>
      <c r="P49" s="95">
        <f>O49/10000000</f>
        <v>0.86279070800000002</v>
      </c>
    </row>
    <row r="50" spans="1:16">
      <c r="A50" t="s">
        <v>939</v>
      </c>
      <c r="B50" s="93">
        <v>41364</v>
      </c>
      <c r="C50" t="s">
        <v>260</v>
      </c>
      <c r="D50" t="s">
        <v>277</v>
      </c>
      <c r="E50" s="105" t="s">
        <v>346</v>
      </c>
      <c r="F50" s="105" t="s">
        <v>347</v>
      </c>
      <c r="G50" s="106">
        <v>0</v>
      </c>
      <c r="H50" s="106">
        <v>68003689.930000007</v>
      </c>
      <c r="I50" s="106">
        <v>11721481.630000001</v>
      </c>
      <c r="J50" s="106">
        <v>10019305.939999999</v>
      </c>
      <c r="K50" s="106">
        <v>0</v>
      </c>
      <c r="L50" s="106">
        <v>66301514.240000002</v>
      </c>
      <c r="M50" t="s">
        <v>15</v>
      </c>
      <c r="N50" t="str">
        <f>+C50&amp;M50</f>
        <v>BOI92Unit Capital at the end of the period</v>
      </c>
      <c r="O50" s="95">
        <f>L50-K50</f>
        <v>66301514.240000002</v>
      </c>
      <c r="P50" s="95">
        <f>O50/10000000</f>
        <v>6.6301514240000001</v>
      </c>
    </row>
    <row r="51" spans="1:16">
      <c r="A51" t="s">
        <v>939</v>
      </c>
      <c r="B51" s="93">
        <v>41364</v>
      </c>
      <c r="C51" t="s">
        <v>260</v>
      </c>
      <c r="D51" t="s">
        <v>277</v>
      </c>
      <c r="E51" s="105" t="s">
        <v>1050</v>
      </c>
      <c r="F51" s="105" t="s">
        <v>1051</v>
      </c>
      <c r="G51" s="106">
        <v>0</v>
      </c>
      <c r="H51" s="106">
        <v>0</v>
      </c>
      <c r="I51" s="106">
        <v>37895.040000000001</v>
      </c>
      <c r="J51" s="106">
        <v>39018.129999999997</v>
      </c>
      <c r="K51" s="106">
        <v>0</v>
      </c>
      <c r="L51" s="106">
        <v>1123.0899999999999</v>
      </c>
      <c r="M51" t="s">
        <v>15</v>
      </c>
      <c r="N51" t="str">
        <f>+C51&amp;M51</f>
        <v>BOI92Unit Capital at the end of the period</v>
      </c>
      <c r="O51" s="95">
        <f>L51-K51</f>
        <v>1123.0899999999999</v>
      </c>
      <c r="P51" s="95">
        <f>O51/10000000</f>
        <v>1.12309E-4</v>
      </c>
    </row>
    <row r="52" spans="1:16">
      <c r="A52" t="s">
        <v>939</v>
      </c>
      <c r="B52" s="93">
        <v>41364</v>
      </c>
      <c r="C52" t="s">
        <v>260</v>
      </c>
      <c r="D52" t="s">
        <v>277</v>
      </c>
      <c r="E52" s="105" t="s">
        <v>1052</v>
      </c>
      <c r="F52" s="105" t="s">
        <v>1053</v>
      </c>
      <c r="G52" s="106">
        <v>0</v>
      </c>
      <c r="H52" s="106">
        <v>0</v>
      </c>
      <c r="I52" s="106">
        <v>72459.61</v>
      </c>
      <c r="J52" s="106">
        <v>80494.66</v>
      </c>
      <c r="K52" s="106">
        <v>0</v>
      </c>
      <c r="L52" s="106">
        <v>8035.05</v>
      </c>
      <c r="M52" t="s">
        <v>15</v>
      </c>
      <c r="N52" t="str">
        <f>+C52&amp;M52</f>
        <v>BOI92Unit Capital at the end of the period</v>
      </c>
      <c r="O52" s="95">
        <f>L52-K52</f>
        <v>8035.05</v>
      </c>
      <c r="P52" s="95">
        <f>O52/10000000</f>
        <v>8.0350500000000004E-4</v>
      </c>
    </row>
    <row r="53" spans="1:16">
      <c r="A53" t="s">
        <v>939</v>
      </c>
      <c r="B53" s="93">
        <v>41364</v>
      </c>
      <c r="C53" t="s">
        <v>260</v>
      </c>
      <c r="D53" t="s">
        <v>277</v>
      </c>
      <c r="E53" s="105" t="s">
        <v>348</v>
      </c>
      <c r="F53" s="105" t="s">
        <v>349</v>
      </c>
      <c r="G53" s="106">
        <v>0</v>
      </c>
      <c r="H53" s="106">
        <v>3099474.16</v>
      </c>
      <c r="I53" s="106">
        <v>963863.74</v>
      </c>
      <c r="J53" s="106">
        <v>970459.49</v>
      </c>
      <c r="K53" s="106">
        <v>0</v>
      </c>
      <c r="L53" s="106">
        <v>3106069.91</v>
      </c>
    </row>
    <row r="54" spans="1:16">
      <c r="A54" t="s">
        <v>939</v>
      </c>
      <c r="B54" s="93">
        <v>41364</v>
      </c>
      <c r="C54" t="s">
        <v>260</v>
      </c>
      <c r="D54" t="s">
        <v>277</v>
      </c>
      <c r="E54" s="105" t="s">
        <v>350</v>
      </c>
      <c r="F54" s="105" t="s">
        <v>351</v>
      </c>
      <c r="G54" s="106">
        <v>0</v>
      </c>
      <c r="H54" s="106">
        <v>22377861.649999999</v>
      </c>
      <c r="I54" s="106">
        <v>7813383.9500000002</v>
      </c>
      <c r="J54" s="106">
        <v>10131666.68</v>
      </c>
      <c r="K54" s="106">
        <v>0</v>
      </c>
      <c r="L54" s="106">
        <v>24696144.379999999</v>
      </c>
    </row>
    <row r="55" spans="1:16">
      <c r="A55" t="s">
        <v>939</v>
      </c>
      <c r="B55" s="93">
        <v>41364</v>
      </c>
      <c r="C55" t="s">
        <v>260</v>
      </c>
      <c r="D55" t="s">
        <v>277</v>
      </c>
      <c r="E55" s="105" t="s">
        <v>1054</v>
      </c>
      <c r="F55" s="105" t="s">
        <v>1055</v>
      </c>
      <c r="G55" s="106">
        <v>0</v>
      </c>
      <c r="H55" s="106">
        <v>0</v>
      </c>
      <c r="I55" s="106">
        <v>26162.62</v>
      </c>
      <c r="J55" s="106">
        <v>26955.25</v>
      </c>
      <c r="K55" s="106">
        <v>0</v>
      </c>
      <c r="L55" s="106">
        <v>792.63</v>
      </c>
    </row>
    <row r="56" spans="1:16">
      <c r="A56" t="s">
        <v>939</v>
      </c>
      <c r="B56" s="93">
        <v>41364</v>
      </c>
      <c r="C56" t="s">
        <v>260</v>
      </c>
      <c r="D56" t="s">
        <v>277</v>
      </c>
      <c r="E56" s="105" t="s">
        <v>1056</v>
      </c>
      <c r="F56" s="105" t="s">
        <v>1057</v>
      </c>
      <c r="G56" s="106">
        <v>0</v>
      </c>
      <c r="H56" s="106">
        <v>0</v>
      </c>
      <c r="I56" s="106">
        <v>35604.230000000003</v>
      </c>
      <c r="J56" s="106">
        <v>47459.59</v>
      </c>
      <c r="K56" s="106">
        <v>0</v>
      </c>
      <c r="L56" s="106">
        <v>11855.36</v>
      </c>
    </row>
    <row r="57" spans="1:16">
      <c r="A57" t="s">
        <v>939</v>
      </c>
      <c r="B57" s="93">
        <v>41364</v>
      </c>
      <c r="C57" t="s">
        <v>260</v>
      </c>
      <c r="D57" t="s">
        <v>277</v>
      </c>
      <c r="E57" s="105" t="s">
        <v>352</v>
      </c>
      <c r="F57" s="105" t="s">
        <v>353</v>
      </c>
      <c r="G57" s="106">
        <v>0</v>
      </c>
      <c r="H57" s="106">
        <v>0</v>
      </c>
      <c r="I57" s="106">
        <v>679954.34</v>
      </c>
      <c r="J57" s="106">
        <v>148158.09</v>
      </c>
      <c r="K57" s="106">
        <v>531796.25</v>
      </c>
      <c r="L57" s="106">
        <v>0</v>
      </c>
    </row>
    <row r="58" spans="1:16">
      <c r="A58" t="s">
        <v>939</v>
      </c>
      <c r="B58" s="93">
        <v>41364</v>
      </c>
      <c r="C58" t="s">
        <v>260</v>
      </c>
      <c r="D58" t="s">
        <v>277</v>
      </c>
      <c r="E58" s="105" t="s">
        <v>354</v>
      </c>
      <c r="F58" s="105" t="s">
        <v>355</v>
      </c>
      <c r="G58" s="106">
        <v>0</v>
      </c>
      <c r="H58" s="106">
        <v>0</v>
      </c>
      <c r="I58" s="106">
        <v>8212619.5499999998</v>
      </c>
      <c r="J58" s="106">
        <v>303771.37</v>
      </c>
      <c r="K58" s="106">
        <v>7908848.1799999997</v>
      </c>
      <c r="L58" s="106">
        <v>0</v>
      </c>
    </row>
    <row r="59" spans="1:16">
      <c r="A59" t="s">
        <v>939</v>
      </c>
      <c r="B59" s="93">
        <v>41364</v>
      </c>
      <c r="C59" t="s">
        <v>260</v>
      </c>
      <c r="D59" t="s">
        <v>277</v>
      </c>
      <c r="E59" s="105" t="s">
        <v>1058</v>
      </c>
      <c r="F59" s="105" t="s">
        <v>1059</v>
      </c>
      <c r="G59" s="106">
        <v>0</v>
      </c>
      <c r="H59" s="106">
        <v>0</v>
      </c>
      <c r="I59" s="106">
        <v>7496.27</v>
      </c>
      <c r="J59" s="106">
        <v>12144.5</v>
      </c>
      <c r="K59" s="106">
        <v>0</v>
      </c>
      <c r="L59" s="106">
        <v>4648.2299999999996</v>
      </c>
    </row>
    <row r="60" spans="1:16">
      <c r="A60" t="s">
        <v>939</v>
      </c>
      <c r="B60" s="93">
        <v>41364</v>
      </c>
      <c r="C60" t="s">
        <v>260</v>
      </c>
      <c r="D60" t="s">
        <v>277</v>
      </c>
      <c r="E60" s="105" t="s">
        <v>1060</v>
      </c>
      <c r="F60" s="105" t="s">
        <v>1061</v>
      </c>
      <c r="G60" s="106">
        <v>0</v>
      </c>
      <c r="H60" s="106">
        <v>0</v>
      </c>
      <c r="I60" s="106">
        <v>0</v>
      </c>
      <c r="J60" s="106">
        <v>16109.61</v>
      </c>
      <c r="K60" s="106">
        <v>0</v>
      </c>
      <c r="L60" s="106">
        <v>16109.61</v>
      </c>
    </row>
    <row r="61" spans="1:16">
      <c r="A61" t="s">
        <v>939</v>
      </c>
      <c r="B61" s="93">
        <v>41364</v>
      </c>
      <c r="C61" t="s">
        <v>260</v>
      </c>
      <c r="D61" t="s">
        <v>277</v>
      </c>
      <c r="E61" s="105">
        <v>310200</v>
      </c>
      <c r="F61" s="105" t="s">
        <v>356</v>
      </c>
      <c r="G61" s="106">
        <v>0</v>
      </c>
      <c r="H61" s="106">
        <v>178819527.41999999</v>
      </c>
      <c r="I61" s="106">
        <v>0</v>
      </c>
      <c r="J61" s="106">
        <v>0</v>
      </c>
      <c r="K61" s="106">
        <v>0</v>
      </c>
      <c r="L61" s="106">
        <v>178819527.41999999</v>
      </c>
    </row>
    <row r="62" spans="1:16">
      <c r="A62" t="s">
        <v>939</v>
      </c>
      <c r="B62" s="93">
        <v>41364</v>
      </c>
      <c r="C62" t="s">
        <v>260</v>
      </c>
      <c r="D62" t="s">
        <v>277</v>
      </c>
      <c r="E62" s="105" t="s">
        <v>357</v>
      </c>
      <c r="F62" s="105" t="s">
        <v>358</v>
      </c>
      <c r="G62" s="106">
        <v>0</v>
      </c>
      <c r="H62" s="106">
        <v>26004424.02</v>
      </c>
      <c r="I62" s="106">
        <v>29727253.949999999</v>
      </c>
      <c r="J62" s="106">
        <v>0</v>
      </c>
      <c r="K62" s="106">
        <v>3722829.93</v>
      </c>
      <c r="L62" s="106">
        <v>0</v>
      </c>
    </row>
    <row r="63" spans="1:16">
      <c r="A63" t="s">
        <v>939</v>
      </c>
      <c r="B63" s="93">
        <v>41364</v>
      </c>
      <c r="C63" t="s">
        <v>260</v>
      </c>
      <c r="D63" t="s">
        <v>277</v>
      </c>
      <c r="E63" s="105" t="s">
        <v>359</v>
      </c>
      <c r="F63" s="105" t="s">
        <v>360</v>
      </c>
      <c r="G63" s="106">
        <v>0</v>
      </c>
      <c r="H63" s="106">
        <v>3581858.14</v>
      </c>
      <c r="I63" s="106">
        <v>785520.9</v>
      </c>
      <c r="J63" s="106">
        <v>1849052.85</v>
      </c>
      <c r="K63" s="106">
        <v>0</v>
      </c>
      <c r="L63" s="106">
        <v>4645390.09</v>
      </c>
    </row>
    <row r="64" spans="1:16">
      <c r="A64" t="s">
        <v>939</v>
      </c>
      <c r="B64" s="93">
        <v>41364</v>
      </c>
      <c r="C64" t="s">
        <v>260</v>
      </c>
      <c r="D64" t="s">
        <v>277</v>
      </c>
      <c r="E64" s="105" t="s">
        <v>365</v>
      </c>
      <c r="F64" s="105" t="s">
        <v>366</v>
      </c>
      <c r="G64" s="106">
        <v>0</v>
      </c>
      <c r="H64" s="106">
        <v>20289758.579999998</v>
      </c>
      <c r="I64" s="106">
        <v>450288.07</v>
      </c>
      <c r="J64" s="106">
        <v>22516704.949999999</v>
      </c>
      <c r="K64" s="106">
        <v>0</v>
      </c>
      <c r="L64" s="106">
        <v>42356175.460000001</v>
      </c>
    </row>
    <row r="65" spans="1:12">
      <c r="A65" t="s">
        <v>939</v>
      </c>
      <c r="B65" s="93">
        <v>41364</v>
      </c>
      <c r="C65" t="s">
        <v>260</v>
      </c>
      <c r="D65" t="s">
        <v>277</v>
      </c>
      <c r="E65" s="105" t="s">
        <v>724</v>
      </c>
      <c r="F65" s="105" t="s">
        <v>725</v>
      </c>
      <c r="G65" s="106">
        <v>0</v>
      </c>
      <c r="H65" s="106">
        <v>284672.48</v>
      </c>
      <c r="I65" s="106">
        <v>6858.95</v>
      </c>
      <c r="J65" s="106">
        <v>291154.56</v>
      </c>
      <c r="K65" s="106">
        <v>0</v>
      </c>
      <c r="L65" s="106">
        <v>568968.09</v>
      </c>
    </row>
    <row r="66" spans="1:12">
      <c r="A66" t="s">
        <v>939</v>
      </c>
      <c r="B66" s="93">
        <v>41364</v>
      </c>
      <c r="C66" t="s">
        <v>260</v>
      </c>
      <c r="D66" t="s">
        <v>277</v>
      </c>
      <c r="E66" s="105">
        <v>620002</v>
      </c>
      <c r="F66" s="105" t="s">
        <v>753</v>
      </c>
      <c r="G66" s="106">
        <v>0</v>
      </c>
      <c r="H66" s="106">
        <v>0</v>
      </c>
      <c r="I66" s="106">
        <v>61.07</v>
      </c>
      <c r="J66" s="106">
        <v>5412.53</v>
      </c>
      <c r="K66" s="106">
        <v>0</v>
      </c>
      <c r="L66" s="106">
        <v>5351.46</v>
      </c>
    </row>
    <row r="67" spans="1:12">
      <c r="A67" t="s">
        <v>939</v>
      </c>
      <c r="B67" s="93">
        <v>41364</v>
      </c>
      <c r="C67" t="s">
        <v>260</v>
      </c>
      <c r="D67" t="s">
        <v>277</v>
      </c>
      <c r="E67" s="105">
        <v>620004</v>
      </c>
      <c r="F67" s="105" t="s">
        <v>426</v>
      </c>
      <c r="G67" s="106">
        <v>0</v>
      </c>
      <c r="H67" s="106">
        <v>2145.79</v>
      </c>
      <c r="I67" s="106">
        <v>0</v>
      </c>
      <c r="J67" s="106">
        <v>5189.4399999999996</v>
      </c>
      <c r="K67" s="106">
        <v>0</v>
      </c>
      <c r="L67" s="106">
        <v>7335.23</v>
      </c>
    </row>
    <row r="68" spans="1:12">
      <c r="A68" t="s">
        <v>939</v>
      </c>
      <c r="B68" s="93">
        <v>41364</v>
      </c>
      <c r="C68" t="s">
        <v>260</v>
      </c>
      <c r="D68" t="s">
        <v>277</v>
      </c>
      <c r="E68" s="105" t="s">
        <v>372</v>
      </c>
      <c r="F68" s="105" t="s">
        <v>373</v>
      </c>
      <c r="G68" s="106">
        <v>6950911.54</v>
      </c>
      <c r="H68" s="106">
        <v>0</v>
      </c>
      <c r="I68" s="106">
        <v>2137990.41</v>
      </c>
      <c r="J68" s="106">
        <v>0</v>
      </c>
      <c r="K68" s="106">
        <v>9088901.9499999993</v>
      </c>
      <c r="L68" s="106">
        <v>0</v>
      </c>
    </row>
    <row r="69" spans="1:12">
      <c r="A69" t="s">
        <v>939</v>
      </c>
      <c r="B69" s="93">
        <v>41364</v>
      </c>
      <c r="C69" t="s">
        <v>260</v>
      </c>
      <c r="D69" t="s">
        <v>277</v>
      </c>
      <c r="E69" s="105">
        <v>810300</v>
      </c>
      <c r="F69" s="105" t="s">
        <v>378</v>
      </c>
      <c r="G69" s="106">
        <v>1857513.38</v>
      </c>
      <c r="H69" s="106">
        <v>0</v>
      </c>
      <c r="I69" s="106">
        <v>3410075.92</v>
      </c>
      <c r="J69" s="106">
        <v>146109.6</v>
      </c>
      <c r="K69" s="106">
        <v>5121479.7</v>
      </c>
      <c r="L69" s="106">
        <v>0</v>
      </c>
    </row>
    <row r="70" spans="1:12">
      <c r="A70" t="s">
        <v>939</v>
      </c>
      <c r="B70" s="93">
        <v>41364</v>
      </c>
      <c r="C70" t="s">
        <v>260</v>
      </c>
      <c r="D70" t="s">
        <v>277</v>
      </c>
      <c r="E70" s="105">
        <v>810325</v>
      </c>
      <c r="F70" s="105" t="s">
        <v>379</v>
      </c>
      <c r="G70" s="106">
        <v>1857513.38</v>
      </c>
      <c r="H70" s="106">
        <v>0</v>
      </c>
      <c r="I70" s="106">
        <v>1142459.3500000001</v>
      </c>
      <c r="J70" s="106">
        <v>49751.72</v>
      </c>
      <c r="K70" s="106">
        <v>2950221.01</v>
      </c>
      <c r="L70" s="106">
        <v>0</v>
      </c>
    </row>
    <row r="71" spans="1:12">
      <c r="A71" t="s">
        <v>939</v>
      </c>
      <c r="B71" s="93">
        <v>41364</v>
      </c>
      <c r="C71" t="s">
        <v>260</v>
      </c>
      <c r="D71" t="s">
        <v>277</v>
      </c>
      <c r="E71" s="105">
        <v>810701</v>
      </c>
      <c r="F71" s="105" t="s">
        <v>381</v>
      </c>
      <c r="G71" s="106">
        <v>0</v>
      </c>
      <c r="H71" s="106">
        <v>0</v>
      </c>
      <c r="I71" s="106">
        <v>421485.3</v>
      </c>
      <c r="J71" s="106">
        <v>18059.14</v>
      </c>
      <c r="K71" s="106">
        <v>403426.16</v>
      </c>
      <c r="L71" s="106">
        <v>0</v>
      </c>
    </row>
    <row r="72" spans="1:12">
      <c r="A72" t="s">
        <v>939</v>
      </c>
      <c r="B72" s="93">
        <v>41364</v>
      </c>
      <c r="C72" t="s">
        <v>260</v>
      </c>
      <c r="D72" t="s">
        <v>277</v>
      </c>
      <c r="E72" s="105">
        <v>816000</v>
      </c>
      <c r="F72" s="105" t="s">
        <v>466</v>
      </c>
      <c r="G72" s="106">
        <v>0</v>
      </c>
      <c r="H72" s="106">
        <v>1041733.33</v>
      </c>
      <c r="I72" s="106">
        <v>299468.94</v>
      </c>
      <c r="J72" s="106">
        <v>1273393.54</v>
      </c>
      <c r="K72" s="106">
        <v>0</v>
      </c>
      <c r="L72" s="106">
        <v>2015657.93</v>
      </c>
    </row>
    <row r="73" spans="1:12">
      <c r="A73" t="s">
        <v>939</v>
      </c>
      <c r="B73" s="93">
        <v>41364</v>
      </c>
      <c r="C73" t="s">
        <v>260</v>
      </c>
      <c r="D73" t="s">
        <v>277</v>
      </c>
      <c r="E73" s="105">
        <v>816001</v>
      </c>
      <c r="F73" s="105" t="s">
        <v>428</v>
      </c>
      <c r="G73" s="106">
        <v>76544.160000000003</v>
      </c>
      <c r="H73" s="106">
        <v>0</v>
      </c>
      <c r="I73" s="106">
        <v>17444.48</v>
      </c>
      <c r="J73" s="106">
        <v>0</v>
      </c>
      <c r="K73" s="106">
        <v>93988.64</v>
      </c>
      <c r="L73" s="106">
        <v>0</v>
      </c>
    </row>
    <row r="74" spans="1:12">
      <c r="A74" t="s">
        <v>939</v>
      </c>
      <c r="B74" s="93">
        <v>41364</v>
      </c>
      <c r="C74" t="s">
        <v>260</v>
      </c>
      <c r="D74" t="s">
        <v>277</v>
      </c>
      <c r="E74" s="105">
        <v>816003</v>
      </c>
      <c r="F74" s="105" t="s">
        <v>383</v>
      </c>
      <c r="G74" s="106">
        <v>144333.16</v>
      </c>
      <c r="H74" s="106">
        <v>0</v>
      </c>
      <c r="I74" s="106">
        <v>236542.53</v>
      </c>
      <c r="J74" s="106">
        <v>0</v>
      </c>
      <c r="K74" s="106">
        <v>380875.69</v>
      </c>
      <c r="L74" s="106">
        <v>0</v>
      </c>
    </row>
    <row r="75" spans="1:12">
      <c r="A75" t="s">
        <v>939</v>
      </c>
      <c r="B75" s="93">
        <v>41364</v>
      </c>
      <c r="C75" t="s">
        <v>260</v>
      </c>
      <c r="D75" t="s">
        <v>277</v>
      </c>
      <c r="E75" s="105">
        <v>816007</v>
      </c>
      <c r="F75" s="105" t="s">
        <v>385</v>
      </c>
      <c r="G75" s="106">
        <v>100616.72</v>
      </c>
      <c r="H75" s="106">
        <v>0</v>
      </c>
      <c r="I75" s="106">
        <v>119389.7</v>
      </c>
      <c r="J75" s="106">
        <v>1000</v>
      </c>
      <c r="K75" s="106">
        <v>219006.42</v>
      </c>
      <c r="L75" s="106">
        <v>0</v>
      </c>
    </row>
    <row r="76" spans="1:12">
      <c r="A76" t="s">
        <v>939</v>
      </c>
      <c r="B76" s="93">
        <v>41364</v>
      </c>
      <c r="C76" t="s">
        <v>260</v>
      </c>
      <c r="D76" t="s">
        <v>277</v>
      </c>
      <c r="E76" s="105">
        <v>816008</v>
      </c>
      <c r="F76" s="105" t="s">
        <v>387</v>
      </c>
      <c r="G76" s="106">
        <v>21552.69</v>
      </c>
      <c r="H76" s="106">
        <v>0</v>
      </c>
      <c r="I76" s="106">
        <v>40440.660000000003</v>
      </c>
      <c r="J76" s="106">
        <v>0</v>
      </c>
      <c r="K76" s="106">
        <v>61993.35</v>
      </c>
      <c r="L76" s="106">
        <v>0</v>
      </c>
    </row>
    <row r="77" spans="1:12">
      <c r="A77" t="s">
        <v>939</v>
      </c>
      <c r="B77" s="93">
        <v>41364</v>
      </c>
      <c r="C77" t="s">
        <v>260</v>
      </c>
      <c r="D77" t="s">
        <v>277</v>
      </c>
      <c r="E77" s="105">
        <v>816012</v>
      </c>
      <c r="F77" s="105" t="s">
        <v>389</v>
      </c>
      <c r="G77" s="106">
        <v>138516.04</v>
      </c>
      <c r="H77" s="106">
        <v>0</v>
      </c>
      <c r="I77" s="106">
        <v>597648.4</v>
      </c>
      <c r="J77" s="106">
        <v>202726.59</v>
      </c>
      <c r="K77" s="106">
        <v>533437.85</v>
      </c>
      <c r="L77" s="106">
        <v>0</v>
      </c>
    </row>
    <row r="78" spans="1:12">
      <c r="A78" t="s">
        <v>939</v>
      </c>
      <c r="B78" s="93">
        <v>41364</v>
      </c>
      <c r="C78" t="s">
        <v>260</v>
      </c>
      <c r="D78" t="s">
        <v>277</v>
      </c>
      <c r="E78" s="105">
        <v>816013</v>
      </c>
      <c r="F78" s="105" t="s">
        <v>391</v>
      </c>
      <c r="G78" s="106">
        <v>142920.88</v>
      </c>
      <c r="H78" s="106">
        <v>0</v>
      </c>
      <c r="I78" s="106">
        <v>89536.27</v>
      </c>
      <c r="J78" s="106">
        <v>29642.799999999999</v>
      </c>
      <c r="K78" s="106">
        <v>202814.35</v>
      </c>
      <c r="L78" s="106">
        <v>0</v>
      </c>
    </row>
    <row r="79" spans="1:12">
      <c r="A79" t="s">
        <v>939</v>
      </c>
      <c r="B79" s="93">
        <v>41364</v>
      </c>
      <c r="C79" t="s">
        <v>260</v>
      </c>
      <c r="D79" t="s">
        <v>277</v>
      </c>
      <c r="E79" s="105">
        <v>816015</v>
      </c>
      <c r="F79" s="105" t="s">
        <v>393</v>
      </c>
      <c r="G79" s="106">
        <v>26317.99</v>
      </c>
      <c r="H79" s="106">
        <v>0</v>
      </c>
      <c r="I79" s="106">
        <v>56359.01</v>
      </c>
      <c r="J79" s="106">
        <v>146.66</v>
      </c>
      <c r="K79" s="106">
        <v>82530.34</v>
      </c>
      <c r="L79" s="106">
        <v>0</v>
      </c>
    </row>
    <row r="80" spans="1:12">
      <c r="A80" t="s">
        <v>939</v>
      </c>
      <c r="B80" s="93">
        <v>41364</v>
      </c>
      <c r="C80" t="s">
        <v>260</v>
      </c>
      <c r="D80" t="s">
        <v>277</v>
      </c>
      <c r="E80" s="105">
        <v>816016</v>
      </c>
      <c r="F80" s="105" t="s">
        <v>395</v>
      </c>
      <c r="G80" s="106">
        <v>2057.3200000000002</v>
      </c>
      <c r="H80" s="106">
        <v>0</v>
      </c>
      <c r="I80" s="106">
        <v>499.92</v>
      </c>
      <c r="J80" s="106">
        <v>0</v>
      </c>
      <c r="K80" s="106">
        <v>2557.2399999999998</v>
      </c>
      <c r="L80" s="106">
        <v>0</v>
      </c>
    </row>
    <row r="81" spans="1:12">
      <c r="A81" t="s">
        <v>939</v>
      </c>
      <c r="B81" s="93">
        <v>41364</v>
      </c>
      <c r="C81" t="s">
        <v>260</v>
      </c>
      <c r="D81" t="s">
        <v>277</v>
      </c>
      <c r="E81" s="105">
        <v>816017</v>
      </c>
      <c r="F81" s="105" t="s">
        <v>397</v>
      </c>
      <c r="G81" s="106">
        <v>41316.480000000003</v>
      </c>
      <c r="H81" s="106">
        <v>0</v>
      </c>
      <c r="I81" s="106">
        <v>1386.26</v>
      </c>
      <c r="J81" s="106">
        <v>0</v>
      </c>
      <c r="K81" s="106">
        <v>42702.74</v>
      </c>
      <c r="L81" s="106">
        <v>0</v>
      </c>
    </row>
    <row r="82" spans="1:12">
      <c r="A82" t="s">
        <v>939</v>
      </c>
      <c r="B82" s="93">
        <v>41364</v>
      </c>
      <c r="C82" t="s">
        <v>260</v>
      </c>
      <c r="D82" t="s">
        <v>277</v>
      </c>
      <c r="E82" s="105">
        <v>816021</v>
      </c>
      <c r="F82" s="105" t="s">
        <v>399</v>
      </c>
      <c r="G82" s="106">
        <v>112360</v>
      </c>
      <c r="H82" s="106">
        <v>0</v>
      </c>
      <c r="I82" s="106">
        <v>0</v>
      </c>
      <c r="J82" s="106">
        <v>0</v>
      </c>
      <c r="K82" s="106">
        <v>112360</v>
      </c>
      <c r="L82" s="106">
        <v>0</v>
      </c>
    </row>
    <row r="83" spans="1:12">
      <c r="A83" t="s">
        <v>939</v>
      </c>
      <c r="B83" s="93">
        <v>41364</v>
      </c>
      <c r="C83" t="s">
        <v>260</v>
      </c>
      <c r="D83" t="s">
        <v>277</v>
      </c>
      <c r="E83" s="105">
        <v>816033</v>
      </c>
      <c r="F83" s="105" t="s">
        <v>405</v>
      </c>
      <c r="G83" s="106">
        <v>23482.26</v>
      </c>
      <c r="H83" s="106">
        <v>0</v>
      </c>
      <c r="I83" s="106">
        <v>0</v>
      </c>
      <c r="J83" s="106">
        <v>0</v>
      </c>
      <c r="K83" s="106">
        <v>23482.26</v>
      </c>
      <c r="L83" s="106">
        <v>0</v>
      </c>
    </row>
    <row r="84" spans="1:12">
      <c r="A84" t="s">
        <v>939</v>
      </c>
      <c r="B84" s="93">
        <v>41364</v>
      </c>
      <c r="C84" t="s">
        <v>260</v>
      </c>
      <c r="D84" t="s">
        <v>277</v>
      </c>
      <c r="E84" s="105">
        <v>816034</v>
      </c>
      <c r="F84" s="105" t="s">
        <v>407</v>
      </c>
      <c r="G84" s="106">
        <v>14656.42</v>
      </c>
      <c r="H84" s="106">
        <v>0</v>
      </c>
      <c r="I84" s="106">
        <v>9597.11</v>
      </c>
      <c r="J84" s="106">
        <v>0</v>
      </c>
      <c r="K84" s="106">
        <v>24253.53</v>
      </c>
      <c r="L84" s="106">
        <v>0</v>
      </c>
    </row>
    <row r="85" spans="1:12">
      <c r="A85" t="s">
        <v>939</v>
      </c>
      <c r="B85" s="93">
        <v>41364</v>
      </c>
      <c r="C85" t="s">
        <v>260</v>
      </c>
      <c r="D85" t="s">
        <v>277</v>
      </c>
      <c r="E85" s="105">
        <v>816036</v>
      </c>
      <c r="F85" s="105" t="s">
        <v>695</v>
      </c>
      <c r="G85" s="106">
        <v>1239.76</v>
      </c>
      <c r="H85" s="106">
        <v>0</v>
      </c>
      <c r="I85" s="106">
        <v>1840.45</v>
      </c>
      <c r="J85" s="106">
        <v>37.979999999999997</v>
      </c>
      <c r="K85" s="106">
        <v>3042.23</v>
      </c>
      <c r="L85" s="106">
        <v>0</v>
      </c>
    </row>
    <row r="86" spans="1:12">
      <c r="A86" t="s">
        <v>939</v>
      </c>
      <c r="B86" s="93">
        <v>41364</v>
      </c>
      <c r="C86" t="s">
        <v>260</v>
      </c>
      <c r="D86" t="s">
        <v>277</v>
      </c>
      <c r="E86" s="105">
        <v>816039</v>
      </c>
      <c r="F86" s="105" t="s">
        <v>411</v>
      </c>
      <c r="G86" s="106">
        <v>2433.6</v>
      </c>
      <c r="H86" s="106">
        <v>0</v>
      </c>
      <c r="I86" s="106">
        <v>1952.51</v>
      </c>
      <c r="J86" s="106">
        <v>528.79</v>
      </c>
      <c r="K86" s="106">
        <v>3857.32</v>
      </c>
      <c r="L86" s="106">
        <v>0</v>
      </c>
    </row>
    <row r="87" spans="1:12">
      <c r="A87" t="s">
        <v>939</v>
      </c>
      <c r="B87" s="93">
        <v>41364</v>
      </c>
      <c r="C87" t="s">
        <v>260</v>
      </c>
      <c r="D87" t="s">
        <v>277</v>
      </c>
      <c r="E87" s="105">
        <v>816042</v>
      </c>
      <c r="F87" s="105" t="s">
        <v>697</v>
      </c>
      <c r="G87" s="106">
        <v>2831.85</v>
      </c>
      <c r="H87" s="106">
        <v>0</v>
      </c>
      <c r="I87" s="106">
        <v>3396.01</v>
      </c>
      <c r="J87" s="106">
        <v>298.51</v>
      </c>
      <c r="K87" s="106">
        <v>5929.35</v>
      </c>
      <c r="L87" s="106">
        <v>0</v>
      </c>
    </row>
    <row r="88" spans="1:12">
      <c r="A88" t="s">
        <v>939</v>
      </c>
      <c r="B88" s="93">
        <v>41364</v>
      </c>
      <c r="C88" t="s">
        <v>260</v>
      </c>
      <c r="D88" t="s">
        <v>277</v>
      </c>
      <c r="E88" s="105">
        <v>816047</v>
      </c>
      <c r="F88" s="105" t="s">
        <v>1062</v>
      </c>
      <c r="G88" s="106">
        <v>0</v>
      </c>
      <c r="H88" s="106">
        <v>0</v>
      </c>
      <c r="I88" s="106">
        <v>5449.42</v>
      </c>
      <c r="J88" s="106">
        <v>5449.42</v>
      </c>
      <c r="K88" s="106">
        <v>0</v>
      </c>
      <c r="L88" s="106">
        <v>0</v>
      </c>
    </row>
    <row r="89" spans="1:12">
      <c r="A89" t="s">
        <v>939</v>
      </c>
      <c r="B89" s="93">
        <v>41364</v>
      </c>
      <c r="C89" t="s">
        <v>260</v>
      </c>
      <c r="D89" t="s">
        <v>277</v>
      </c>
      <c r="E89" s="105">
        <v>816061</v>
      </c>
      <c r="F89" s="105" t="s">
        <v>903</v>
      </c>
      <c r="G89" s="106">
        <v>190554</v>
      </c>
      <c r="H89" s="106">
        <v>0</v>
      </c>
      <c r="I89" s="106">
        <v>63989</v>
      </c>
      <c r="J89" s="106">
        <v>63989</v>
      </c>
      <c r="K89" s="106">
        <v>190554</v>
      </c>
      <c r="L89" s="106">
        <v>0</v>
      </c>
    </row>
    <row r="90" spans="1:12">
      <c r="A90" t="s">
        <v>939</v>
      </c>
      <c r="B90" s="93">
        <v>41364</v>
      </c>
      <c r="C90" t="s">
        <v>260</v>
      </c>
      <c r="D90" t="s">
        <v>277</v>
      </c>
      <c r="E90" s="105">
        <v>816080</v>
      </c>
      <c r="F90" s="105" t="s">
        <v>1063</v>
      </c>
      <c r="G90" s="106">
        <v>0</v>
      </c>
      <c r="H90" s="106">
        <v>0</v>
      </c>
      <c r="I90" s="106">
        <v>33371.230000000003</v>
      </c>
      <c r="J90" s="106">
        <v>1098.6099999999999</v>
      </c>
      <c r="K90" s="106">
        <v>32272.62</v>
      </c>
      <c r="L90" s="106">
        <v>0</v>
      </c>
    </row>
    <row r="91" spans="1:12">
      <c r="A91" t="s">
        <v>939</v>
      </c>
      <c r="B91" s="93">
        <v>41364</v>
      </c>
      <c r="C91" t="s">
        <v>139</v>
      </c>
      <c r="D91" t="s">
        <v>132</v>
      </c>
      <c r="E91" s="105" t="s">
        <v>766</v>
      </c>
      <c r="F91" s="105" t="s">
        <v>767</v>
      </c>
      <c r="G91" s="106">
        <v>0</v>
      </c>
      <c r="H91" s="106">
        <v>0</v>
      </c>
      <c r="I91" s="106">
        <v>86504077.450000003</v>
      </c>
      <c r="J91" s="106">
        <v>84504077.450000003</v>
      </c>
      <c r="K91" s="106">
        <v>2000000</v>
      </c>
      <c r="L91" s="106">
        <v>0</v>
      </c>
    </row>
    <row r="92" spans="1:12">
      <c r="A92" t="s">
        <v>939</v>
      </c>
      <c r="B92" s="93">
        <v>41364</v>
      </c>
      <c r="C92" t="s">
        <v>139</v>
      </c>
      <c r="D92" t="s">
        <v>132</v>
      </c>
      <c r="E92" s="105" t="s">
        <v>282</v>
      </c>
      <c r="F92" s="105" t="s">
        <v>283</v>
      </c>
      <c r="G92" s="106">
        <v>195156704.84</v>
      </c>
      <c r="H92" s="106">
        <v>0</v>
      </c>
      <c r="I92" s="106">
        <v>204104156.41999999</v>
      </c>
      <c r="J92" s="106">
        <v>194557414.49000001</v>
      </c>
      <c r="K92" s="106">
        <v>204703446.77000001</v>
      </c>
      <c r="L92" s="106">
        <v>0</v>
      </c>
    </row>
    <row r="93" spans="1:12">
      <c r="A93" t="s">
        <v>939</v>
      </c>
      <c r="B93" s="93">
        <v>41364</v>
      </c>
      <c r="C93" t="s">
        <v>139</v>
      </c>
      <c r="D93" t="s">
        <v>132</v>
      </c>
      <c r="E93" s="105" t="s">
        <v>284</v>
      </c>
      <c r="F93" s="105" t="s">
        <v>285</v>
      </c>
      <c r="G93" s="106">
        <v>38934689.909999996</v>
      </c>
      <c r="H93" s="106">
        <v>0</v>
      </c>
      <c r="I93" s="106">
        <v>0</v>
      </c>
      <c r="J93" s="106">
        <v>22543954.329999998</v>
      </c>
      <c r="K93" s="106">
        <v>16390735.58</v>
      </c>
      <c r="L93" s="106">
        <v>0</v>
      </c>
    </row>
    <row r="94" spans="1:12">
      <c r="A94" t="s">
        <v>939</v>
      </c>
      <c r="B94" s="93">
        <v>41364</v>
      </c>
      <c r="C94" t="s">
        <v>139</v>
      </c>
      <c r="D94" t="s">
        <v>132</v>
      </c>
      <c r="E94" s="105">
        <v>110010</v>
      </c>
      <c r="F94" s="105" t="s">
        <v>415</v>
      </c>
      <c r="G94" s="106">
        <v>57781.96</v>
      </c>
      <c r="H94" s="106">
        <v>0</v>
      </c>
      <c r="I94" s="106">
        <v>0</v>
      </c>
      <c r="J94" s="106">
        <v>0</v>
      </c>
      <c r="K94" s="106">
        <v>57781.96</v>
      </c>
      <c r="L94" s="106">
        <v>0</v>
      </c>
    </row>
    <row r="95" spans="1:12">
      <c r="A95" t="s">
        <v>939</v>
      </c>
      <c r="B95" s="93">
        <v>41364</v>
      </c>
      <c r="C95" t="s">
        <v>139</v>
      </c>
      <c r="D95" t="s">
        <v>132</v>
      </c>
      <c r="E95" s="105">
        <v>110014</v>
      </c>
      <c r="F95" s="105" t="s">
        <v>289</v>
      </c>
      <c r="G95" s="106">
        <v>475429.18</v>
      </c>
      <c r="H95" s="106">
        <v>0</v>
      </c>
      <c r="I95" s="106">
        <v>32397616.969999999</v>
      </c>
      <c r="J95" s="106">
        <v>32878452.039999999</v>
      </c>
      <c r="K95" s="106">
        <v>0</v>
      </c>
      <c r="L95" s="106">
        <v>5405.89</v>
      </c>
    </row>
    <row r="96" spans="1:12">
      <c r="A96" t="s">
        <v>939</v>
      </c>
      <c r="B96" s="93">
        <v>41364</v>
      </c>
      <c r="C96" t="s">
        <v>139</v>
      </c>
      <c r="D96" t="s">
        <v>132</v>
      </c>
      <c r="E96" s="105">
        <v>110047</v>
      </c>
      <c r="F96" s="105" t="s">
        <v>293</v>
      </c>
      <c r="G96" s="106">
        <v>763930.21</v>
      </c>
      <c r="H96" s="106">
        <v>0</v>
      </c>
      <c r="I96" s="106">
        <v>175118746.84999999</v>
      </c>
      <c r="J96" s="106">
        <v>170896328.41999999</v>
      </c>
      <c r="K96" s="106">
        <v>4986348.6399999997</v>
      </c>
      <c r="L96" s="106">
        <v>0</v>
      </c>
    </row>
    <row r="97" spans="1:12">
      <c r="A97" t="s">
        <v>939</v>
      </c>
      <c r="B97" s="93">
        <v>41364</v>
      </c>
      <c r="C97" t="s">
        <v>139</v>
      </c>
      <c r="D97" t="s">
        <v>132</v>
      </c>
      <c r="E97" s="105">
        <v>110052</v>
      </c>
      <c r="F97" s="105" t="s">
        <v>297</v>
      </c>
      <c r="G97" s="106">
        <v>0</v>
      </c>
      <c r="H97" s="106">
        <v>0</v>
      </c>
      <c r="I97" s="106">
        <v>344066.92</v>
      </c>
      <c r="J97" s="106">
        <v>226132.69</v>
      </c>
      <c r="K97" s="106">
        <v>117934.23</v>
      </c>
      <c r="L97" s="106">
        <v>0</v>
      </c>
    </row>
    <row r="98" spans="1:12">
      <c r="A98" t="s">
        <v>939</v>
      </c>
      <c r="B98" s="93">
        <v>41364</v>
      </c>
      <c r="C98" t="s">
        <v>139</v>
      </c>
      <c r="D98" t="s">
        <v>132</v>
      </c>
      <c r="E98" s="105">
        <v>110074</v>
      </c>
      <c r="F98" s="105" t="s">
        <v>301</v>
      </c>
      <c r="G98" s="106">
        <v>1000</v>
      </c>
      <c r="H98" s="106">
        <v>0</v>
      </c>
      <c r="I98" s="106">
        <v>11357458.25</v>
      </c>
      <c r="J98" s="106">
        <v>11358458.25</v>
      </c>
      <c r="K98" s="106">
        <v>0</v>
      </c>
      <c r="L98" s="106">
        <v>0</v>
      </c>
    </row>
    <row r="99" spans="1:12">
      <c r="A99" t="s">
        <v>939</v>
      </c>
      <c r="B99" s="93">
        <v>41364</v>
      </c>
      <c r="C99" t="s">
        <v>139</v>
      </c>
      <c r="D99" t="s">
        <v>132</v>
      </c>
      <c r="E99" s="105">
        <v>110079</v>
      </c>
      <c r="F99" s="105" t="s">
        <v>303</v>
      </c>
      <c r="G99" s="106">
        <v>0</v>
      </c>
      <c r="H99" s="106">
        <v>0</v>
      </c>
      <c r="I99" s="106">
        <v>1782800</v>
      </c>
      <c r="J99" s="106">
        <v>1782800</v>
      </c>
      <c r="K99" s="106">
        <v>0</v>
      </c>
      <c r="L99" s="106">
        <v>0</v>
      </c>
    </row>
    <row r="100" spans="1:12">
      <c r="A100" t="s">
        <v>939</v>
      </c>
      <c r="B100" s="93">
        <v>41364</v>
      </c>
      <c r="C100" t="s">
        <v>139</v>
      </c>
      <c r="D100" t="s">
        <v>132</v>
      </c>
      <c r="E100" s="105">
        <v>110120</v>
      </c>
      <c r="F100" s="105" t="s">
        <v>304</v>
      </c>
      <c r="G100" s="106">
        <v>5555420.8899999997</v>
      </c>
      <c r="H100" s="106">
        <v>0</v>
      </c>
      <c r="I100" s="106">
        <v>265886677.43000001</v>
      </c>
      <c r="J100" s="106">
        <v>270660335.86000001</v>
      </c>
      <c r="K100" s="106">
        <v>781762.46</v>
      </c>
      <c r="L100" s="106">
        <v>0</v>
      </c>
    </row>
    <row r="101" spans="1:12">
      <c r="A101" t="s">
        <v>939</v>
      </c>
      <c r="B101" s="93">
        <v>41364</v>
      </c>
      <c r="C101" t="s">
        <v>139</v>
      </c>
      <c r="D101" t="s">
        <v>132</v>
      </c>
      <c r="E101" s="105">
        <v>110156</v>
      </c>
      <c r="F101" s="105" t="s">
        <v>685</v>
      </c>
      <c r="G101" s="106">
        <v>63052.08</v>
      </c>
      <c r="H101" s="106">
        <v>0</v>
      </c>
      <c r="I101" s="106">
        <v>1177741.22</v>
      </c>
      <c r="J101" s="106">
        <v>1273412.72</v>
      </c>
      <c r="K101" s="106">
        <v>0</v>
      </c>
      <c r="L101" s="106">
        <v>32619.42</v>
      </c>
    </row>
    <row r="102" spans="1:12">
      <c r="A102" t="s">
        <v>939</v>
      </c>
      <c r="B102" s="93">
        <v>41364</v>
      </c>
      <c r="C102" t="s">
        <v>139</v>
      </c>
      <c r="D102" t="s">
        <v>132</v>
      </c>
      <c r="E102" s="105">
        <v>110200</v>
      </c>
      <c r="F102" s="105" t="s">
        <v>305</v>
      </c>
      <c r="G102" s="106">
        <v>6239090.6500000004</v>
      </c>
      <c r="H102" s="106">
        <v>0</v>
      </c>
      <c r="I102" s="106">
        <v>224436383.62</v>
      </c>
      <c r="J102" s="106">
        <v>228285298.34999999</v>
      </c>
      <c r="K102" s="106">
        <v>2390175.92</v>
      </c>
      <c r="L102" s="106">
        <v>0</v>
      </c>
    </row>
    <row r="103" spans="1:12">
      <c r="A103" t="s">
        <v>939</v>
      </c>
      <c r="B103" s="93">
        <v>41364</v>
      </c>
      <c r="C103" t="s">
        <v>139</v>
      </c>
      <c r="D103" t="s">
        <v>132</v>
      </c>
      <c r="E103" s="105" t="s">
        <v>768</v>
      </c>
      <c r="F103" s="105" t="s">
        <v>769</v>
      </c>
      <c r="G103" s="106">
        <v>0</v>
      </c>
      <c r="H103" s="106">
        <v>0</v>
      </c>
      <c r="I103" s="106">
        <v>83532864</v>
      </c>
      <c r="J103" s="106">
        <v>83532864</v>
      </c>
      <c r="K103" s="106">
        <v>0</v>
      </c>
      <c r="L103" s="106">
        <v>0</v>
      </c>
    </row>
    <row r="104" spans="1:12">
      <c r="A104" t="s">
        <v>939</v>
      </c>
      <c r="B104" s="93">
        <v>41364</v>
      </c>
      <c r="C104" t="s">
        <v>139</v>
      </c>
      <c r="D104" t="s">
        <v>132</v>
      </c>
      <c r="E104" s="105">
        <v>110800</v>
      </c>
      <c r="F104" s="105" t="s">
        <v>308</v>
      </c>
      <c r="G104" s="106">
        <v>53500.1</v>
      </c>
      <c r="H104" s="106">
        <v>0</v>
      </c>
      <c r="I104" s="106">
        <v>14172757.93</v>
      </c>
      <c r="J104" s="106">
        <v>13905758.17</v>
      </c>
      <c r="K104" s="106">
        <v>320499.86</v>
      </c>
      <c r="L104" s="106">
        <v>0</v>
      </c>
    </row>
    <row r="105" spans="1:12">
      <c r="A105" t="s">
        <v>939</v>
      </c>
      <c r="B105" s="93">
        <v>41364</v>
      </c>
      <c r="C105" t="s">
        <v>139</v>
      </c>
      <c r="D105" t="s">
        <v>132</v>
      </c>
      <c r="E105" s="105" t="s">
        <v>309</v>
      </c>
      <c r="F105" s="105" t="s">
        <v>310</v>
      </c>
      <c r="G105" s="106">
        <v>616914.07999999996</v>
      </c>
      <c r="H105" s="106">
        <v>0</v>
      </c>
      <c r="I105" s="106">
        <v>4301513.8</v>
      </c>
      <c r="J105" s="106">
        <v>4696787.88</v>
      </c>
      <c r="K105" s="106">
        <v>221640</v>
      </c>
      <c r="L105" s="106">
        <v>0</v>
      </c>
    </row>
    <row r="106" spans="1:12">
      <c r="A106" t="s">
        <v>939</v>
      </c>
      <c r="B106" s="93">
        <v>41364</v>
      </c>
      <c r="C106" t="s">
        <v>139</v>
      </c>
      <c r="D106" t="s">
        <v>132</v>
      </c>
      <c r="E106" s="105">
        <v>111520</v>
      </c>
      <c r="F106" s="105" t="s">
        <v>686</v>
      </c>
      <c r="G106" s="106">
        <v>0</v>
      </c>
      <c r="H106" s="106">
        <v>11.5</v>
      </c>
      <c r="I106" s="106">
        <v>68744263.450000003</v>
      </c>
      <c r="J106" s="106">
        <v>68744262.549999997</v>
      </c>
      <c r="K106" s="106">
        <v>0</v>
      </c>
      <c r="L106" s="106">
        <v>10.6</v>
      </c>
    </row>
    <row r="107" spans="1:12">
      <c r="A107" t="s">
        <v>939</v>
      </c>
      <c r="B107" s="93">
        <v>41364</v>
      </c>
      <c r="C107" t="s">
        <v>139</v>
      </c>
      <c r="D107" t="s">
        <v>132</v>
      </c>
      <c r="E107" s="105" t="s">
        <v>770</v>
      </c>
      <c r="F107" s="105" t="s">
        <v>771</v>
      </c>
      <c r="G107" s="106">
        <v>0</v>
      </c>
      <c r="H107" s="106">
        <v>0</v>
      </c>
      <c r="I107" s="106">
        <v>31947.35</v>
      </c>
      <c r="J107" s="106">
        <v>28786.55</v>
      </c>
      <c r="K107" s="106">
        <v>3160.8</v>
      </c>
      <c r="L107" s="106">
        <v>0</v>
      </c>
    </row>
    <row r="108" spans="1:12">
      <c r="A108" t="s">
        <v>939</v>
      </c>
      <c r="B108" s="93">
        <v>41364</v>
      </c>
      <c r="C108" t="s">
        <v>139</v>
      </c>
      <c r="D108" t="s">
        <v>132</v>
      </c>
      <c r="E108" s="105">
        <v>112000</v>
      </c>
      <c r="F108" s="105" t="s">
        <v>314</v>
      </c>
      <c r="G108" s="106">
        <v>14.45</v>
      </c>
      <c r="H108" s="106">
        <v>0</v>
      </c>
      <c r="I108" s="106">
        <v>1192164.8</v>
      </c>
      <c r="J108" s="106">
        <v>1192179.25</v>
      </c>
      <c r="K108" s="106">
        <v>0</v>
      </c>
      <c r="L108" s="106">
        <v>0</v>
      </c>
    </row>
    <row r="109" spans="1:12">
      <c r="A109" t="s">
        <v>939</v>
      </c>
      <c r="B109" s="93">
        <v>41364</v>
      </c>
      <c r="C109" t="s">
        <v>139</v>
      </c>
      <c r="D109" t="s">
        <v>132</v>
      </c>
      <c r="E109" s="105">
        <v>112002</v>
      </c>
      <c r="F109" s="105" t="s">
        <v>588</v>
      </c>
      <c r="G109" s="106">
        <v>116000</v>
      </c>
      <c r="H109" s="106">
        <v>0</v>
      </c>
      <c r="I109" s="106">
        <v>0</v>
      </c>
      <c r="J109" s="106">
        <v>0</v>
      </c>
      <c r="K109" s="106">
        <v>116000</v>
      </c>
      <c r="L109" s="106">
        <v>0</v>
      </c>
    </row>
    <row r="110" spans="1:12">
      <c r="A110" t="s">
        <v>939</v>
      </c>
      <c r="B110" s="93">
        <v>41364</v>
      </c>
      <c r="C110" t="s">
        <v>139</v>
      </c>
      <c r="D110" t="s">
        <v>132</v>
      </c>
      <c r="E110" s="105">
        <v>112011</v>
      </c>
      <c r="F110" s="105" t="s">
        <v>529</v>
      </c>
      <c r="G110" s="106">
        <v>0</v>
      </c>
      <c r="H110" s="106">
        <v>0</v>
      </c>
      <c r="I110" s="106">
        <v>5320.03</v>
      </c>
      <c r="J110" s="106">
        <v>5320.03</v>
      </c>
      <c r="K110" s="106">
        <v>0</v>
      </c>
      <c r="L110" s="106">
        <v>0</v>
      </c>
    </row>
    <row r="111" spans="1:12">
      <c r="A111" t="s">
        <v>939</v>
      </c>
      <c r="B111" s="93">
        <v>41364</v>
      </c>
      <c r="C111" t="s">
        <v>139</v>
      </c>
      <c r="D111" t="s">
        <v>132</v>
      </c>
      <c r="E111" s="105">
        <v>112012</v>
      </c>
      <c r="F111" s="105" t="s">
        <v>423</v>
      </c>
      <c r="G111" s="106">
        <v>15468.13</v>
      </c>
      <c r="H111" s="106">
        <v>0</v>
      </c>
      <c r="I111" s="106">
        <v>0</v>
      </c>
      <c r="J111" s="106">
        <v>0</v>
      </c>
      <c r="K111" s="106">
        <v>15468.13</v>
      </c>
      <c r="L111" s="106">
        <v>0</v>
      </c>
    </row>
    <row r="112" spans="1:12">
      <c r="A112" t="s">
        <v>939</v>
      </c>
      <c r="B112" s="93">
        <v>41364</v>
      </c>
      <c r="C112" t="s">
        <v>139</v>
      </c>
      <c r="D112" t="s">
        <v>132</v>
      </c>
      <c r="E112" s="105">
        <v>112020</v>
      </c>
      <c r="F112" s="105" t="s">
        <v>316</v>
      </c>
      <c r="G112" s="106">
        <v>4670000</v>
      </c>
      <c r="H112" s="106">
        <v>0</v>
      </c>
      <c r="I112" s="106">
        <v>490000</v>
      </c>
      <c r="J112" s="106">
        <v>0</v>
      </c>
      <c r="K112" s="106">
        <v>5160000</v>
      </c>
      <c r="L112" s="106">
        <v>0</v>
      </c>
    </row>
    <row r="113" spans="1:12">
      <c r="A113" t="s">
        <v>939</v>
      </c>
      <c r="B113" s="93">
        <v>41364</v>
      </c>
      <c r="C113" t="s">
        <v>139</v>
      </c>
      <c r="D113" t="s">
        <v>132</v>
      </c>
      <c r="E113" s="105">
        <v>112021</v>
      </c>
      <c r="F113" s="105" t="s">
        <v>478</v>
      </c>
      <c r="G113" s="106">
        <v>1857.63</v>
      </c>
      <c r="H113" s="106">
        <v>0</v>
      </c>
      <c r="I113" s="106">
        <v>10623.77</v>
      </c>
      <c r="J113" s="106">
        <v>12481.4</v>
      </c>
      <c r="K113" s="106">
        <v>0</v>
      </c>
      <c r="L113" s="106">
        <v>0</v>
      </c>
    </row>
    <row r="114" spans="1:12">
      <c r="A114" t="s">
        <v>939</v>
      </c>
      <c r="B114" s="93">
        <v>41364</v>
      </c>
      <c r="C114" t="s">
        <v>139</v>
      </c>
      <c r="D114" t="s">
        <v>132</v>
      </c>
      <c r="E114" s="105">
        <v>112062</v>
      </c>
      <c r="F114" s="105" t="s">
        <v>988</v>
      </c>
      <c r="G114" s="106">
        <v>22909</v>
      </c>
      <c r="H114" s="106">
        <v>0</v>
      </c>
      <c r="I114" s="106">
        <v>0</v>
      </c>
      <c r="J114" s="106">
        <v>2607.06</v>
      </c>
      <c r="K114" s="106">
        <v>20301.939999999999</v>
      </c>
      <c r="L114" s="106">
        <v>0</v>
      </c>
    </row>
    <row r="115" spans="1:12">
      <c r="A115" t="s">
        <v>939</v>
      </c>
      <c r="B115" s="93">
        <v>41364</v>
      </c>
      <c r="C115" t="s">
        <v>139</v>
      </c>
      <c r="D115" t="s">
        <v>132</v>
      </c>
      <c r="E115" s="105" t="s">
        <v>689</v>
      </c>
      <c r="F115" s="105" t="s">
        <v>690</v>
      </c>
      <c r="G115" s="106">
        <v>0</v>
      </c>
      <c r="H115" s="106">
        <v>0</v>
      </c>
      <c r="I115" s="106">
        <v>67856695.549999997</v>
      </c>
      <c r="J115" s="106">
        <v>67856695.549999997</v>
      </c>
      <c r="K115" s="106">
        <v>0</v>
      </c>
      <c r="L115" s="106">
        <v>0</v>
      </c>
    </row>
    <row r="116" spans="1:12">
      <c r="A116" t="s">
        <v>939</v>
      </c>
      <c r="B116" s="93">
        <v>41364</v>
      </c>
      <c r="C116" t="s">
        <v>139</v>
      </c>
      <c r="D116" t="s">
        <v>132</v>
      </c>
      <c r="E116" s="105">
        <v>210100</v>
      </c>
      <c r="F116" s="105" t="s">
        <v>424</v>
      </c>
      <c r="G116" s="106">
        <v>0</v>
      </c>
      <c r="H116" s="106">
        <v>1007357.58</v>
      </c>
      <c r="I116" s="106">
        <v>287041375.61000001</v>
      </c>
      <c r="J116" s="106">
        <v>290608233.87</v>
      </c>
      <c r="K116" s="106">
        <v>0</v>
      </c>
      <c r="L116" s="106">
        <v>4574215.84</v>
      </c>
    </row>
    <row r="117" spans="1:12">
      <c r="A117" t="s">
        <v>939</v>
      </c>
      <c r="B117" s="93">
        <v>41364</v>
      </c>
      <c r="C117" t="s">
        <v>139</v>
      </c>
      <c r="D117" t="s">
        <v>132</v>
      </c>
      <c r="E117" s="105">
        <v>210800</v>
      </c>
      <c r="F117" s="105" t="s">
        <v>317</v>
      </c>
      <c r="G117" s="106">
        <v>0</v>
      </c>
      <c r="H117" s="106">
        <v>62779.33</v>
      </c>
      <c r="I117" s="106">
        <v>34442289.020000003</v>
      </c>
      <c r="J117" s="106">
        <v>34429169.380000003</v>
      </c>
      <c r="K117" s="106">
        <v>0</v>
      </c>
      <c r="L117" s="106">
        <v>49659.69</v>
      </c>
    </row>
    <row r="118" spans="1:12">
      <c r="A118" t="s">
        <v>939</v>
      </c>
      <c r="B118" s="93">
        <v>41364</v>
      </c>
      <c r="C118" t="s">
        <v>139</v>
      </c>
      <c r="D118" t="s">
        <v>132</v>
      </c>
      <c r="E118" s="105">
        <v>211002</v>
      </c>
      <c r="F118" s="105" t="s">
        <v>460</v>
      </c>
      <c r="G118" s="106">
        <v>2233557.09</v>
      </c>
      <c r="H118" s="106">
        <v>0</v>
      </c>
      <c r="I118" s="106">
        <v>1853587.19</v>
      </c>
      <c r="J118" s="106">
        <v>916321.8</v>
      </c>
      <c r="K118" s="106">
        <v>3170822.48</v>
      </c>
      <c r="L118" s="106">
        <v>0</v>
      </c>
    </row>
    <row r="119" spans="1:12">
      <c r="A119" t="s">
        <v>939</v>
      </c>
      <c r="B119" s="93">
        <v>41364</v>
      </c>
      <c r="C119" t="s">
        <v>139</v>
      </c>
      <c r="D119" t="s">
        <v>132</v>
      </c>
      <c r="E119" s="105">
        <v>211011</v>
      </c>
      <c r="F119" s="105" t="s">
        <v>765</v>
      </c>
      <c r="G119" s="106">
        <v>0</v>
      </c>
      <c r="H119" s="106">
        <v>481144.99</v>
      </c>
      <c r="I119" s="106">
        <v>962093.2</v>
      </c>
      <c r="J119" s="106">
        <v>481046.6</v>
      </c>
      <c r="K119" s="106">
        <v>0</v>
      </c>
      <c r="L119" s="106">
        <v>98.39</v>
      </c>
    </row>
    <row r="120" spans="1:12">
      <c r="A120" t="s">
        <v>939</v>
      </c>
      <c r="B120" s="93">
        <v>41364</v>
      </c>
      <c r="C120" t="s">
        <v>139</v>
      </c>
      <c r="D120" t="s">
        <v>132</v>
      </c>
      <c r="E120" s="105">
        <v>211024</v>
      </c>
      <c r="F120" s="105" t="s">
        <v>325</v>
      </c>
      <c r="G120" s="106">
        <v>0</v>
      </c>
      <c r="H120" s="106">
        <v>75248.84</v>
      </c>
      <c r="I120" s="106">
        <v>97393.33</v>
      </c>
      <c r="J120" s="106">
        <v>22144.49</v>
      </c>
      <c r="K120" s="106">
        <v>0</v>
      </c>
      <c r="L120" s="106">
        <v>0</v>
      </c>
    </row>
    <row r="121" spans="1:12">
      <c r="A121" t="s">
        <v>939</v>
      </c>
      <c r="B121" s="93">
        <v>41364</v>
      </c>
      <c r="C121" t="s">
        <v>139</v>
      </c>
      <c r="D121" t="s">
        <v>132</v>
      </c>
      <c r="E121" s="105">
        <v>211028</v>
      </c>
      <c r="F121" s="105" t="s">
        <v>329</v>
      </c>
      <c r="G121" s="106">
        <v>0</v>
      </c>
      <c r="H121" s="106">
        <v>14245.17</v>
      </c>
      <c r="I121" s="106">
        <v>0</v>
      </c>
      <c r="J121" s="106">
        <v>0</v>
      </c>
      <c r="K121" s="106">
        <v>0</v>
      </c>
      <c r="L121" s="106">
        <v>14245.17</v>
      </c>
    </row>
    <row r="122" spans="1:12">
      <c r="A122" t="s">
        <v>939</v>
      </c>
      <c r="B122" s="93">
        <v>41364</v>
      </c>
      <c r="C122" t="s">
        <v>139</v>
      </c>
      <c r="D122" t="s">
        <v>132</v>
      </c>
      <c r="E122" s="105">
        <v>211032</v>
      </c>
      <c r="F122" s="105" t="s">
        <v>331</v>
      </c>
      <c r="G122" s="106">
        <v>0</v>
      </c>
      <c r="H122" s="106">
        <v>125822.62</v>
      </c>
      <c r="I122" s="106">
        <v>126349.93</v>
      </c>
      <c r="J122" s="106">
        <v>527.30999999999995</v>
      </c>
      <c r="K122" s="106">
        <v>0</v>
      </c>
      <c r="L122" s="106">
        <v>0</v>
      </c>
    </row>
    <row r="123" spans="1:12">
      <c r="A123" t="s">
        <v>939</v>
      </c>
      <c r="B123" s="93">
        <v>41364</v>
      </c>
      <c r="C123" t="s">
        <v>139</v>
      </c>
      <c r="D123" t="s">
        <v>132</v>
      </c>
      <c r="E123" s="105">
        <v>211035</v>
      </c>
      <c r="F123" s="105" t="s">
        <v>333</v>
      </c>
      <c r="G123" s="106">
        <v>0</v>
      </c>
      <c r="H123" s="106">
        <v>5901</v>
      </c>
      <c r="I123" s="106">
        <v>60706</v>
      </c>
      <c r="J123" s="106">
        <v>65374</v>
      </c>
      <c r="K123" s="106">
        <v>0</v>
      </c>
      <c r="L123" s="106">
        <v>10569</v>
      </c>
    </row>
    <row r="124" spans="1:12">
      <c r="A124" t="s">
        <v>939</v>
      </c>
      <c r="B124" s="93">
        <v>41364</v>
      </c>
      <c r="C124" t="s">
        <v>139</v>
      </c>
      <c r="D124" t="s">
        <v>132</v>
      </c>
      <c r="E124" s="105">
        <v>211037</v>
      </c>
      <c r="F124" s="105" t="s">
        <v>901</v>
      </c>
      <c r="G124" s="106">
        <v>1812.31</v>
      </c>
      <c r="H124" s="106">
        <v>0</v>
      </c>
      <c r="I124" s="106">
        <v>226132.69</v>
      </c>
      <c r="J124" s="106">
        <v>397278.86</v>
      </c>
      <c r="K124" s="106">
        <v>0</v>
      </c>
      <c r="L124" s="106">
        <v>169333.86</v>
      </c>
    </row>
    <row r="125" spans="1:12">
      <c r="A125" t="s">
        <v>939</v>
      </c>
      <c r="B125" s="93">
        <v>41364</v>
      </c>
      <c r="C125" t="s">
        <v>139</v>
      </c>
      <c r="D125" t="s">
        <v>132</v>
      </c>
      <c r="E125" s="105">
        <v>211040</v>
      </c>
      <c r="F125" s="105" t="s">
        <v>1046</v>
      </c>
      <c r="G125" s="106">
        <v>0</v>
      </c>
      <c r="H125" s="106">
        <v>0</v>
      </c>
      <c r="I125" s="106">
        <v>2149.44</v>
      </c>
      <c r="J125" s="106">
        <v>2149.44</v>
      </c>
      <c r="K125" s="106">
        <v>0</v>
      </c>
      <c r="L125" s="106">
        <v>0</v>
      </c>
    </row>
    <row r="126" spans="1:12">
      <c r="A126" t="s">
        <v>939</v>
      </c>
      <c r="B126" s="93">
        <v>41364</v>
      </c>
      <c r="C126" t="s">
        <v>139</v>
      </c>
      <c r="D126" t="s">
        <v>132</v>
      </c>
      <c r="E126" s="105">
        <v>211070</v>
      </c>
      <c r="F126" s="105" t="s">
        <v>902</v>
      </c>
      <c r="G126" s="106">
        <v>0</v>
      </c>
      <c r="H126" s="106">
        <v>382.37</v>
      </c>
      <c r="I126" s="106">
        <v>1775</v>
      </c>
      <c r="J126" s="106">
        <v>1900</v>
      </c>
      <c r="K126" s="106">
        <v>0</v>
      </c>
      <c r="L126" s="106">
        <v>507.37</v>
      </c>
    </row>
    <row r="127" spans="1:12">
      <c r="A127" t="s">
        <v>939</v>
      </c>
      <c r="B127" s="93">
        <v>41364</v>
      </c>
      <c r="C127" t="s">
        <v>139</v>
      </c>
      <c r="D127" t="s">
        <v>132</v>
      </c>
      <c r="E127" s="105">
        <v>211078</v>
      </c>
      <c r="F127" s="105" t="s">
        <v>1047</v>
      </c>
      <c r="G127" s="106">
        <v>0</v>
      </c>
      <c r="H127" s="106">
        <v>0</v>
      </c>
      <c r="I127" s="106">
        <v>1747.15</v>
      </c>
      <c r="J127" s="106">
        <v>1747.15</v>
      </c>
      <c r="K127" s="106">
        <v>0</v>
      </c>
      <c r="L127" s="106">
        <v>0</v>
      </c>
    </row>
    <row r="128" spans="1:12">
      <c r="A128" t="s">
        <v>939</v>
      </c>
      <c r="B128" s="93">
        <v>41364</v>
      </c>
      <c r="C128" t="s">
        <v>139</v>
      </c>
      <c r="D128" t="s">
        <v>132</v>
      </c>
      <c r="E128" s="105">
        <v>212010</v>
      </c>
      <c r="F128" s="105" t="s">
        <v>336</v>
      </c>
      <c r="G128" s="106">
        <v>0</v>
      </c>
      <c r="H128" s="106">
        <v>270925.08</v>
      </c>
      <c r="I128" s="106">
        <v>1931578.51</v>
      </c>
      <c r="J128" s="106">
        <v>1941138.42</v>
      </c>
      <c r="K128" s="106">
        <v>0</v>
      </c>
      <c r="L128" s="106">
        <v>280484.99</v>
      </c>
    </row>
    <row r="129" spans="1:16">
      <c r="A129" t="s">
        <v>939</v>
      </c>
      <c r="B129" s="93">
        <v>41364</v>
      </c>
      <c r="C129" t="s">
        <v>139</v>
      </c>
      <c r="D129" t="s">
        <v>132</v>
      </c>
      <c r="E129" s="105">
        <v>212021</v>
      </c>
      <c r="F129" s="105" t="s">
        <v>337</v>
      </c>
      <c r="G129" s="106">
        <v>0</v>
      </c>
      <c r="H129" s="106">
        <v>10104.200000000001</v>
      </c>
      <c r="I129" s="106">
        <v>357772.16</v>
      </c>
      <c r="J129" s="106">
        <v>347667.96</v>
      </c>
      <c r="K129" s="106">
        <v>0</v>
      </c>
      <c r="L129" s="106">
        <v>0</v>
      </c>
    </row>
    <row r="130" spans="1:16">
      <c r="A130" t="s">
        <v>939</v>
      </c>
      <c r="B130" s="93">
        <v>41364</v>
      </c>
      <c r="C130" t="s">
        <v>139</v>
      </c>
      <c r="D130" t="s">
        <v>132</v>
      </c>
      <c r="E130" s="105">
        <v>212024</v>
      </c>
      <c r="F130" s="105" t="s">
        <v>338</v>
      </c>
      <c r="G130" s="106">
        <v>0</v>
      </c>
      <c r="H130" s="106">
        <v>3940</v>
      </c>
      <c r="I130" s="106">
        <v>157290</v>
      </c>
      <c r="J130" s="106">
        <v>156177</v>
      </c>
      <c r="K130" s="106">
        <v>0</v>
      </c>
      <c r="L130" s="106">
        <v>2827</v>
      </c>
    </row>
    <row r="131" spans="1:16">
      <c r="A131" t="s">
        <v>939</v>
      </c>
      <c r="B131" s="93">
        <v>41364</v>
      </c>
      <c r="C131" t="s">
        <v>139</v>
      </c>
      <c r="D131" t="s">
        <v>132</v>
      </c>
      <c r="E131" s="105">
        <v>212026</v>
      </c>
      <c r="F131" s="105" t="s">
        <v>339</v>
      </c>
      <c r="G131" s="106">
        <v>0</v>
      </c>
      <c r="H131" s="106">
        <v>1451405.55</v>
      </c>
      <c r="I131" s="106">
        <v>82412.210000000006</v>
      </c>
      <c r="J131" s="106">
        <v>1931043.19</v>
      </c>
      <c r="K131" s="106">
        <v>0</v>
      </c>
      <c r="L131" s="106">
        <v>3300036.53</v>
      </c>
    </row>
    <row r="132" spans="1:16">
      <c r="A132" t="s">
        <v>939</v>
      </c>
      <c r="B132" s="93">
        <v>41364</v>
      </c>
      <c r="C132" t="s">
        <v>139</v>
      </c>
      <c r="D132" t="s">
        <v>132</v>
      </c>
      <c r="E132" s="105">
        <v>212027</v>
      </c>
      <c r="F132" s="105" t="s">
        <v>340</v>
      </c>
      <c r="G132" s="106">
        <v>0</v>
      </c>
      <c r="H132" s="106">
        <v>0</v>
      </c>
      <c r="I132" s="106">
        <v>14</v>
      </c>
      <c r="J132" s="106">
        <v>14</v>
      </c>
      <c r="K132" s="106">
        <v>0</v>
      </c>
      <c r="L132" s="106">
        <v>0</v>
      </c>
    </row>
    <row r="133" spans="1:16">
      <c r="A133" t="s">
        <v>939</v>
      </c>
      <c r="B133" s="93">
        <v>41364</v>
      </c>
      <c r="C133" t="s">
        <v>139</v>
      </c>
      <c r="D133" t="s">
        <v>132</v>
      </c>
      <c r="E133" s="105">
        <v>212029</v>
      </c>
      <c r="F133" s="105" t="s">
        <v>341</v>
      </c>
      <c r="G133" s="106">
        <v>0</v>
      </c>
      <c r="H133" s="106">
        <v>0</v>
      </c>
      <c r="I133" s="106">
        <v>1115.8499999999999</v>
      </c>
      <c r="J133" s="106">
        <v>1115.8499999999999</v>
      </c>
      <c r="K133" s="106">
        <v>0</v>
      </c>
      <c r="L133" s="106">
        <v>0</v>
      </c>
    </row>
    <row r="134" spans="1:16">
      <c r="A134" t="s">
        <v>939</v>
      </c>
      <c r="B134" s="93">
        <v>41364</v>
      </c>
      <c r="C134" t="s">
        <v>139</v>
      </c>
      <c r="D134" t="s">
        <v>132</v>
      </c>
      <c r="E134" s="105">
        <v>212030</v>
      </c>
      <c r="F134" s="105" t="s">
        <v>1048</v>
      </c>
      <c r="G134" s="106">
        <v>0</v>
      </c>
      <c r="H134" s="106">
        <v>0</v>
      </c>
      <c r="I134" s="106">
        <v>4367.09</v>
      </c>
      <c r="J134" s="106">
        <v>4367.09</v>
      </c>
      <c r="K134" s="106">
        <v>0</v>
      </c>
      <c r="L134" s="106">
        <v>0</v>
      </c>
    </row>
    <row r="135" spans="1:16">
      <c r="A135" t="s">
        <v>939</v>
      </c>
      <c r="B135" s="93">
        <v>41364</v>
      </c>
      <c r="C135" t="s">
        <v>139</v>
      </c>
      <c r="D135" t="s">
        <v>132</v>
      </c>
      <c r="E135" s="105">
        <v>212080</v>
      </c>
      <c r="F135" s="105" t="s">
        <v>1049</v>
      </c>
      <c r="G135" s="106">
        <v>0</v>
      </c>
      <c r="H135" s="106">
        <v>0</v>
      </c>
      <c r="I135" s="106">
        <v>997.7</v>
      </c>
      <c r="J135" s="106">
        <v>26503.49</v>
      </c>
      <c r="K135" s="106">
        <v>0</v>
      </c>
      <c r="L135" s="106">
        <v>25505.79</v>
      </c>
    </row>
    <row r="136" spans="1:16">
      <c r="A136" t="s">
        <v>939</v>
      </c>
      <c r="B136" s="93">
        <v>41364</v>
      </c>
      <c r="C136" t="s">
        <v>139</v>
      </c>
      <c r="D136" t="s">
        <v>132</v>
      </c>
      <c r="E136" s="105">
        <v>212085</v>
      </c>
      <c r="F136" s="105" t="s">
        <v>342</v>
      </c>
      <c r="G136" s="106">
        <v>2000.04</v>
      </c>
      <c r="H136" s="106">
        <v>0</v>
      </c>
      <c r="I136" s="106">
        <v>13767686.619999999</v>
      </c>
      <c r="J136" s="106">
        <v>13588102.92</v>
      </c>
      <c r="K136" s="106">
        <v>181583.74</v>
      </c>
      <c r="L136" s="106">
        <v>0</v>
      </c>
    </row>
    <row r="137" spans="1:16">
      <c r="A137" t="s">
        <v>939</v>
      </c>
      <c r="B137" s="93">
        <v>41364</v>
      </c>
      <c r="C137" t="s">
        <v>139</v>
      </c>
      <c r="D137" t="s">
        <v>132</v>
      </c>
      <c r="E137" s="105">
        <v>212086</v>
      </c>
      <c r="F137" s="105" t="s">
        <v>343</v>
      </c>
      <c r="G137" s="106">
        <v>0</v>
      </c>
      <c r="H137" s="106">
        <v>355626.7</v>
      </c>
      <c r="I137" s="106">
        <v>28563719.170000002</v>
      </c>
      <c r="J137" s="106">
        <v>28208092.5</v>
      </c>
      <c r="K137" s="106">
        <v>0</v>
      </c>
      <c r="L137" s="106">
        <v>0.03</v>
      </c>
    </row>
    <row r="138" spans="1:16">
      <c r="A138" t="s">
        <v>939</v>
      </c>
      <c r="B138" s="93">
        <v>41364</v>
      </c>
      <c r="C138" t="s">
        <v>139</v>
      </c>
      <c r="D138" t="s">
        <v>132</v>
      </c>
      <c r="E138" s="105" t="s">
        <v>344</v>
      </c>
      <c r="F138" s="105" t="s">
        <v>345</v>
      </c>
      <c r="G138" s="106">
        <v>0</v>
      </c>
      <c r="H138" s="106">
        <v>19472519.66</v>
      </c>
      <c r="I138" s="106">
        <v>31608820.91</v>
      </c>
      <c r="J138" s="106">
        <v>25014327.170000002</v>
      </c>
      <c r="K138" s="106">
        <v>0</v>
      </c>
      <c r="L138" s="106">
        <v>12878025.92</v>
      </c>
      <c r="M138" t="s">
        <v>15</v>
      </c>
      <c r="N138" t="str">
        <f>+C138&amp;M138</f>
        <v>DSFUnit Capital at the end of the period</v>
      </c>
      <c r="O138" s="95">
        <f>L138-K138</f>
        <v>12878025.92</v>
      </c>
      <c r="P138" s="95">
        <f>O138/10000000</f>
        <v>1.287802592</v>
      </c>
    </row>
    <row r="139" spans="1:16">
      <c r="A139" t="s">
        <v>939</v>
      </c>
      <c r="B139" s="93">
        <v>41364</v>
      </c>
      <c r="C139" t="s">
        <v>139</v>
      </c>
      <c r="D139" t="s">
        <v>132</v>
      </c>
      <c r="E139" s="105" t="s">
        <v>346</v>
      </c>
      <c r="F139" s="105" t="s">
        <v>347</v>
      </c>
      <c r="G139" s="106">
        <v>0</v>
      </c>
      <c r="H139" s="106">
        <v>142392042.28999999</v>
      </c>
      <c r="I139" s="106">
        <v>51287821.060000002</v>
      </c>
      <c r="J139" s="106">
        <v>43061593.329999998</v>
      </c>
      <c r="K139" s="106">
        <v>0</v>
      </c>
      <c r="L139" s="106">
        <v>134165814.56</v>
      </c>
      <c r="M139" t="s">
        <v>15</v>
      </c>
      <c r="N139" t="str">
        <f>+C139&amp;M139</f>
        <v>DSFUnit Capital at the end of the period</v>
      </c>
      <c r="O139" s="95">
        <f>L139-K139</f>
        <v>134165814.56</v>
      </c>
      <c r="P139" s="95">
        <f>O139/10000000</f>
        <v>13.416581455999999</v>
      </c>
    </row>
    <row r="140" spans="1:16">
      <c r="A140" t="s">
        <v>939</v>
      </c>
      <c r="B140" s="93">
        <v>41364</v>
      </c>
      <c r="C140" t="s">
        <v>139</v>
      </c>
      <c r="D140" t="s">
        <v>132</v>
      </c>
      <c r="E140" s="105" t="s">
        <v>1050</v>
      </c>
      <c r="F140" s="105" t="s">
        <v>1051</v>
      </c>
      <c r="G140" s="106">
        <v>0</v>
      </c>
      <c r="H140" s="106">
        <v>0</v>
      </c>
      <c r="I140" s="106">
        <v>86388.5</v>
      </c>
      <c r="J140" s="106">
        <v>222771.99</v>
      </c>
      <c r="K140" s="106">
        <v>0</v>
      </c>
      <c r="L140" s="106">
        <v>136383.49</v>
      </c>
      <c r="M140" t="s">
        <v>15</v>
      </c>
      <c r="N140" t="str">
        <f>+C140&amp;M140</f>
        <v>DSFUnit Capital at the end of the period</v>
      </c>
      <c r="O140" s="95">
        <f>L140-K140</f>
        <v>136383.49</v>
      </c>
      <c r="P140" s="95">
        <f>O140/10000000</f>
        <v>1.3638348999999999E-2</v>
      </c>
    </row>
    <row r="141" spans="1:16">
      <c r="A141" t="s">
        <v>939</v>
      </c>
      <c r="B141" s="93">
        <v>41364</v>
      </c>
      <c r="C141" t="s">
        <v>139</v>
      </c>
      <c r="D141" t="s">
        <v>132</v>
      </c>
      <c r="E141" s="105" t="s">
        <v>1052</v>
      </c>
      <c r="F141" s="105" t="s">
        <v>1053</v>
      </c>
      <c r="G141" s="106">
        <v>0</v>
      </c>
      <c r="H141" s="106">
        <v>0</v>
      </c>
      <c r="I141" s="106">
        <v>661707.47</v>
      </c>
      <c r="J141" s="106">
        <v>1298321.3999999999</v>
      </c>
      <c r="K141" s="106">
        <v>0</v>
      </c>
      <c r="L141" s="106">
        <v>636613.93000000005</v>
      </c>
      <c r="M141" t="s">
        <v>15</v>
      </c>
      <c r="N141" t="str">
        <f>+C141&amp;M141</f>
        <v>DSFUnit Capital at the end of the period</v>
      </c>
      <c r="O141" s="95">
        <f>L141-K141</f>
        <v>636613.93000000005</v>
      </c>
      <c r="P141" s="95">
        <f>O141/10000000</f>
        <v>6.3661393000000011E-2</v>
      </c>
    </row>
    <row r="142" spans="1:16">
      <c r="A142" t="s">
        <v>939</v>
      </c>
      <c r="B142" s="93">
        <v>41364</v>
      </c>
      <c r="C142" t="s">
        <v>139</v>
      </c>
      <c r="D142" t="s">
        <v>132</v>
      </c>
      <c r="E142" s="105" t="s">
        <v>348</v>
      </c>
      <c r="F142" s="105" t="s">
        <v>349</v>
      </c>
      <c r="G142" s="106">
        <v>0</v>
      </c>
      <c r="H142" s="106">
        <v>7691848.7199999997</v>
      </c>
      <c r="I142" s="106">
        <v>13237940.43</v>
      </c>
      <c r="J142" s="106">
        <v>7568341.9299999997</v>
      </c>
      <c r="K142" s="106">
        <v>0</v>
      </c>
      <c r="L142" s="106">
        <v>2022250.22</v>
      </c>
    </row>
    <row r="143" spans="1:16">
      <c r="A143" t="s">
        <v>939</v>
      </c>
      <c r="B143" s="93">
        <v>41364</v>
      </c>
      <c r="C143" t="s">
        <v>139</v>
      </c>
      <c r="D143" t="s">
        <v>132</v>
      </c>
      <c r="E143" s="105" t="s">
        <v>350</v>
      </c>
      <c r="F143" s="105" t="s">
        <v>351</v>
      </c>
      <c r="G143" s="106">
        <v>0</v>
      </c>
      <c r="H143" s="106">
        <v>30611469.440000001</v>
      </c>
      <c r="I143" s="106">
        <v>19739083.23</v>
      </c>
      <c r="J143" s="106">
        <v>15171833.08</v>
      </c>
      <c r="K143" s="106">
        <v>0</v>
      </c>
      <c r="L143" s="106">
        <v>26044219.289999999</v>
      </c>
    </row>
    <row r="144" spans="1:16">
      <c r="A144" t="s">
        <v>939</v>
      </c>
      <c r="B144" s="93">
        <v>41364</v>
      </c>
      <c r="C144" t="s">
        <v>139</v>
      </c>
      <c r="D144" t="s">
        <v>132</v>
      </c>
      <c r="E144" s="105" t="s">
        <v>1054</v>
      </c>
      <c r="F144" s="105" t="s">
        <v>1055</v>
      </c>
      <c r="G144" s="106">
        <v>0</v>
      </c>
      <c r="H144" s="106">
        <v>0</v>
      </c>
      <c r="I144" s="106">
        <v>542.61</v>
      </c>
      <c r="J144" s="106">
        <v>139292.79</v>
      </c>
      <c r="K144" s="106">
        <v>0</v>
      </c>
      <c r="L144" s="106">
        <v>138750.18</v>
      </c>
    </row>
    <row r="145" spans="1:12">
      <c r="A145" t="s">
        <v>939</v>
      </c>
      <c r="B145" s="93">
        <v>41364</v>
      </c>
      <c r="C145" t="s">
        <v>139</v>
      </c>
      <c r="D145" t="s">
        <v>132</v>
      </c>
      <c r="E145" s="105" t="s">
        <v>1056</v>
      </c>
      <c r="F145" s="105" t="s">
        <v>1057</v>
      </c>
      <c r="G145" s="106">
        <v>0</v>
      </c>
      <c r="H145" s="106">
        <v>0</v>
      </c>
      <c r="I145" s="106">
        <v>76282.42</v>
      </c>
      <c r="J145" s="106">
        <v>937533.88</v>
      </c>
      <c r="K145" s="106">
        <v>0</v>
      </c>
      <c r="L145" s="106">
        <v>861251.46</v>
      </c>
    </row>
    <row r="146" spans="1:12">
      <c r="A146" t="s">
        <v>939</v>
      </c>
      <c r="B146" s="93">
        <v>41364</v>
      </c>
      <c r="C146" t="s">
        <v>139</v>
      </c>
      <c r="D146" t="s">
        <v>132</v>
      </c>
      <c r="E146" s="105" t="s">
        <v>352</v>
      </c>
      <c r="F146" s="105" t="s">
        <v>353</v>
      </c>
      <c r="G146" s="106">
        <v>0</v>
      </c>
      <c r="H146" s="106">
        <v>0</v>
      </c>
      <c r="I146" s="106">
        <v>1745715.03</v>
      </c>
      <c r="J146" s="106">
        <v>2143496.7000000002</v>
      </c>
      <c r="K146" s="106">
        <v>0</v>
      </c>
      <c r="L146" s="106">
        <v>397781.67</v>
      </c>
    </row>
    <row r="147" spans="1:12">
      <c r="A147" t="s">
        <v>939</v>
      </c>
      <c r="B147" s="93">
        <v>41364</v>
      </c>
      <c r="C147" t="s">
        <v>139</v>
      </c>
      <c r="D147" t="s">
        <v>132</v>
      </c>
      <c r="E147" s="105" t="s">
        <v>354</v>
      </c>
      <c r="F147" s="105" t="s">
        <v>355</v>
      </c>
      <c r="G147" s="106">
        <v>0</v>
      </c>
      <c r="H147" s="106">
        <v>0</v>
      </c>
      <c r="I147" s="106">
        <v>4247473.9400000004</v>
      </c>
      <c r="J147" s="106">
        <v>2415679.19</v>
      </c>
      <c r="K147" s="106">
        <v>1831794.75</v>
      </c>
      <c r="L147" s="106">
        <v>0</v>
      </c>
    </row>
    <row r="148" spans="1:12">
      <c r="A148" t="s">
        <v>939</v>
      </c>
      <c r="B148" s="93">
        <v>41364</v>
      </c>
      <c r="C148" t="s">
        <v>139</v>
      </c>
      <c r="D148" t="s">
        <v>132</v>
      </c>
      <c r="E148" s="105" t="s">
        <v>1058</v>
      </c>
      <c r="F148" s="105" t="s">
        <v>1059</v>
      </c>
      <c r="G148" s="106">
        <v>0</v>
      </c>
      <c r="H148" s="106">
        <v>0</v>
      </c>
      <c r="I148" s="106">
        <v>52904.29</v>
      </c>
      <c r="J148" s="106">
        <v>542.61</v>
      </c>
      <c r="K148" s="106">
        <v>52361.68</v>
      </c>
      <c r="L148" s="106">
        <v>0</v>
      </c>
    </row>
    <row r="149" spans="1:12">
      <c r="A149" t="s">
        <v>939</v>
      </c>
      <c r="B149" s="93">
        <v>41364</v>
      </c>
      <c r="C149" t="s">
        <v>139</v>
      </c>
      <c r="D149" t="s">
        <v>132</v>
      </c>
      <c r="E149" s="105" t="s">
        <v>1060</v>
      </c>
      <c r="F149" s="105" t="s">
        <v>1061</v>
      </c>
      <c r="G149" s="106">
        <v>0</v>
      </c>
      <c r="H149" s="106">
        <v>0</v>
      </c>
      <c r="I149" s="106">
        <v>451242.92</v>
      </c>
      <c r="J149" s="106">
        <v>2356.4899999999998</v>
      </c>
      <c r="K149" s="106">
        <v>448886.43</v>
      </c>
      <c r="L149" s="106">
        <v>0</v>
      </c>
    </row>
    <row r="150" spans="1:12">
      <c r="A150" t="s">
        <v>939</v>
      </c>
      <c r="B150" s="93">
        <v>41364</v>
      </c>
      <c r="C150" t="s">
        <v>139</v>
      </c>
      <c r="D150" t="s">
        <v>132</v>
      </c>
      <c r="E150" s="105">
        <v>310200</v>
      </c>
      <c r="F150" s="105" t="s">
        <v>356</v>
      </c>
      <c r="G150" s="106">
        <v>0</v>
      </c>
      <c r="H150" s="106">
        <v>4819378.82</v>
      </c>
      <c r="I150" s="106">
        <v>0</v>
      </c>
      <c r="J150" s="106">
        <v>0</v>
      </c>
      <c r="K150" s="106">
        <v>0</v>
      </c>
      <c r="L150" s="106">
        <v>4819378.82</v>
      </c>
    </row>
    <row r="151" spans="1:12">
      <c r="A151" t="s">
        <v>939</v>
      </c>
      <c r="B151" s="93">
        <v>41364</v>
      </c>
      <c r="C151" t="s">
        <v>139</v>
      </c>
      <c r="D151" t="s">
        <v>132</v>
      </c>
      <c r="E151" s="105" t="s">
        <v>357</v>
      </c>
      <c r="F151" s="105" t="s">
        <v>358</v>
      </c>
      <c r="G151" s="106">
        <v>0</v>
      </c>
      <c r="H151" s="106">
        <v>38934689.909999996</v>
      </c>
      <c r="I151" s="106">
        <v>22543954.329999998</v>
      </c>
      <c r="J151" s="106">
        <v>0</v>
      </c>
      <c r="K151" s="106">
        <v>0</v>
      </c>
      <c r="L151" s="106">
        <v>16390735.58</v>
      </c>
    </row>
    <row r="152" spans="1:12">
      <c r="A152" t="s">
        <v>939</v>
      </c>
      <c r="B152" s="93">
        <v>41364</v>
      </c>
      <c r="C152" t="s">
        <v>139</v>
      </c>
      <c r="D152" t="s">
        <v>132</v>
      </c>
      <c r="E152" s="105" t="s">
        <v>359</v>
      </c>
      <c r="F152" s="105" t="s">
        <v>360</v>
      </c>
      <c r="G152" s="106">
        <v>0</v>
      </c>
      <c r="H152" s="106">
        <v>2358585.48</v>
      </c>
      <c r="I152" s="106">
        <v>2220758.7999999998</v>
      </c>
      <c r="J152" s="106">
        <v>3758121.6</v>
      </c>
      <c r="K152" s="106">
        <v>0</v>
      </c>
      <c r="L152" s="106">
        <v>3895948.28</v>
      </c>
    </row>
    <row r="153" spans="1:12">
      <c r="A153" t="s">
        <v>939</v>
      </c>
      <c r="B153" s="93">
        <v>41364</v>
      </c>
      <c r="C153" t="s">
        <v>139</v>
      </c>
      <c r="D153" t="s">
        <v>132</v>
      </c>
      <c r="E153" s="105" t="s">
        <v>365</v>
      </c>
      <c r="F153" s="105" t="s">
        <v>366</v>
      </c>
      <c r="G153" s="106">
        <v>0</v>
      </c>
      <c r="H153" s="106">
        <v>18196902.43</v>
      </c>
      <c r="I153" s="106">
        <v>0</v>
      </c>
      <c r="J153" s="106">
        <v>39441176.909999996</v>
      </c>
      <c r="K153" s="106">
        <v>0</v>
      </c>
      <c r="L153" s="106">
        <v>57638079.340000004</v>
      </c>
    </row>
    <row r="154" spans="1:12">
      <c r="A154" t="s">
        <v>939</v>
      </c>
      <c r="B154" s="93">
        <v>41364</v>
      </c>
      <c r="C154" t="s">
        <v>139</v>
      </c>
      <c r="D154" t="s">
        <v>132</v>
      </c>
      <c r="E154" s="105">
        <v>611100</v>
      </c>
      <c r="F154" s="105" t="s">
        <v>367</v>
      </c>
      <c r="G154" s="106">
        <v>0</v>
      </c>
      <c r="H154" s="106">
        <v>960838.5</v>
      </c>
      <c r="I154" s="106">
        <v>1347731.64</v>
      </c>
      <c r="J154" s="106">
        <v>1105220.04</v>
      </c>
      <c r="K154" s="106">
        <v>0</v>
      </c>
      <c r="L154" s="106">
        <v>718326.9</v>
      </c>
    </row>
    <row r="155" spans="1:12">
      <c r="A155" t="s">
        <v>939</v>
      </c>
      <c r="B155" s="93">
        <v>41364</v>
      </c>
      <c r="C155" t="s">
        <v>139</v>
      </c>
      <c r="D155" t="s">
        <v>132</v>
      </c>
      <c r="E155" s="105" t="s">
        <v>724</v>
      </c>
      <c r="F155" s="105" t="s">
        <v>725</v>
      </c>
      <c r="G155" s="106">
        <v>0</v>
      </c>
      <c r="H155" s="106">
        <v>99066.32</v>
      </c>
      <c r="I155" s="106">
        <v>0</v>
      </c>
      <c r="J155" s="106">
        <v>31947.35</v>
      </c>
      <c r="K155" s="106">
        <v>0</v>
      </c>
      <c r="L155" s="106">
        <v>131013.67</v>
      </c>
    </row>
    <row r="156" spans="1:12">
      <c r="A156" t="s">
        <v>939</v>
      </c>
      <c r="B156" s="93">
        <v>41364</v>
      </c>
      <c r="C156" t="s">
        <v>139</v>
      </c>
      <c r="D156" t="s">
        <v>132</v>
      </c>
      <c r="E156" s="105">
        <v>620002</v>
      </c>
      <c r="F156" s="105" t="s">
        <v>753</v>
      </c>
      <c r="G156" s="106">
        <v>0</v>
      </c>
      <c r="H156" s="106">
        <v>0</v>
      </c>
      <c r="I156" s="106">
        <v>930.98</v>
      </c>
      <c r="J156" s="106">
        <v>19734.349999999999</v>
      </c>
      <c r="K156" s="106">
        <v>0</v>
      </c>
      <c r="L156" s="106">
        <v>18803.37</v>
      </c>
    </row>
    <row r="157" spans="1:12">
      <c r="A157" t="s">
        <v>939</v>
      </c>
      <c r="B157" s="93">
        <v>41364</v>
      </c>
      <c r="C157" t="s">
        <v>139</v>
      </c>
      <c r="D157" t="s">
        <v>132</v>
      </c>
      <c r="E157" s="105">
        <v>620004</v>
      </c>
      <c r="F157" s="105" t="s">
        <v>426</v>
      </c>
      <c r="G157" s="106">
        <v>0</v>
      </c>
      <c r="H157" s="106">
        <v>1654.41</v>
      </c>
      <c r="I157" s="106">
        <v>5320.03</v>
      </c>
      <c r="J157" s="106">
        <v>9306.67</v>
      </c>
      <c r="K157" s="106">
        <v>0</v>
      </c>
      <c r="L157" s="106">
        <v>5641.05</v>
      </c>
    </row>
    <row r="158" spans="1:12">
      <c r="A158" t="s">
        <v>939</v>
      </c>
      <c r="B158" s="93">
        <v>41364</v>
      </c>
      <c r="C158" t="s">
        <v>139</v>
      </c>
      <c r="D158" t="s">
        <v>132</v>
      </c>
      <c r="E158" s="105">
        <v>620006</v>
      </c>
      <c r="F158" s="105" t="s">
        <v>871</v>
      </c>
      <c r="G158" s="106">
        <v>0</v>
      </c>
      <c r="H158" s="106">
        <v>116118.23</v>
      </c>
      <c r="I158" s="106">
        <v>452135</v>
      </c>
      <c r="J158" s="106">
        <v>706902.7</v>
      </c>
      <c r="K158" s="106">
        <v>0</v>
      </c>
      <c r="L158" s="106">
        <v>370885.93</v>
      </c>
    </row>
    <row r="159" spans="1:12">
      <c r="A159" t="s">
        <v>939</v>
      </c>
      <c r="B159" s="93">
        <v>41364</v>
      </c>
      <c r="C159" t="s">
        <v>139</v>
      </c>
      <c r="D159" t="s">
        <v>132</v>
      </c>
      <c r="E159" s="105">
        <v>810000</v>
      </c>
      <c r="F159" s="105" t="s">
        <v>371</v>
      </c>
      <c r="G159" s="106">
        <v>41431.699999999997</v>
      </c>
      <c r="H159" s="106">
        <v>0</v>
      </c>
      <c r="I159" s="106">
        <v>347667.96</v>
      </c>
      <c r="J159" s="106">
        <v>301081.7</v>
      </c>
      <c r="K159" s="106">
        <v>88017.96</v>
      </c>
      <c r="L159" s="106">
        <v>0</v>
      </c>
    </row>
    <row r="160" spans="1:12">
      <c r="A160" t="s">
        <v>939</v>
      </c>
      <c r="B160" s="93">
        <v>41364</v>
      </c>
      <c r="C160" t="s">
        <v>139</v>
      </c>
      <c r="D160" t="s">
        <v>132</v>
      </c>
      <c r="E160" s="105" t="s">
        <v>372</v>
      </c>
      <c r="F160" s="105" t="s">
        <v>373</v>
      </c>
      <c r="G160" s="106">
        <v>11478515.560000001</v>
      </c>
      <c r="H160" s="106">
        <v>0</v>
      </c>
      <c r="I160" s="106">
        <v>8284740.7800000003</v>
      </c>
      <c r="J160" s="106">
        <v>0</v>
      </c>
      <c r="K160" s="106">
        <v>19763256.34</v>
      </c>
      <c r="L160" s="106">
        <v>0</v>
      </c>
    </row>
    <row r="161" spans="1:12">
      <c r="A161" t="s">
        <v>939</v>
      </c>
      <c r="B161" s="93">
        <v>41364</v>
      </c>
      <c r="C161" t="s">
        <v>139</v>
      </c>
      <c r="D161" t="s">
        <v>132</v>
      </c>
      <c r="E161" s="105">
        <v>810300</v>
      </c>
      <c r="F161" s="105" t="s">
        <v>378</v>
      </c>
      <c r="G161" s="106">
        <v>1451405.55</v>
      </c>
      <c r="H161" s="106">
        <v>0</v>
      </c>
      <c r="I161" s="106">
        <v>1665136.9</v>
      </c>
      <c r="J161" s="106">
        <v>71050.39</v>
      </c>
      <c r="K161" s="106">
        <v>3045492.06</v>
      </c>
      <c r="L161" s="106">
        <v>0</v>
      </c>
    </row>
    <row r="162" spans="1:12">
      <c r="A162" t="s">
        <v>939</v>
      </c>
      <c r="B162" s="93">
        <v>41364</v>
      </c>
      <c r="C162" t="s">
        <v>139</v>
      </c>
      <c r="D162" t="s">
        <v>132</v>
      </c>
      <c r="E162" s="105">
        <v>810325</v>
      </c>
      <c r="F162" s="105" t="s">
        <v>379</v>
      </c>
      <c r="G162" s="106">
        <v>1451405.55</v>
      </c>
      <c r="H162" s="106">
        <v>0</v>
      </c>
      <c r="I162" s="106">
        <v>1931043.19</v>
      </c>
      <c r="J162" s="106">
        <v>82412.210000000006</v>
      </c>
      <c r="K162" s="106">
        <v>3300036.53</v>
      </c>
      <c r="L162" s="106">
        <v>0</v>
      </c>
    </row>
    <row r="163" spans="1:12">
      <c r="A163" t="s">
        <v>939</v>
      </c>
      <c r="B163" s="93">
        <v>41364</v>
      </c>
      <c r="C163" t="s">
        <v>139</v>
      </c>
      <c r="D163" t="s">
        <v>132</v>
      </c>
      <c r="E163" s="105">
        <v>810701</v>
      </c>
      <c r="F163" s="105" t="s">
        <v>381</v>
      </c>
      <c r="G163" s="106">
        <v>0</v>
      </c>
      <c r="H163" s="106">
        <v>0</v>
      </c>
      <c r="I163" s="106">
        <v>205810.87</v>
      </c>
      <c r="J163" s="106">
        <v>8781.83</v>
      </c>
      <c r="K163" s="106">
        <v>197029.04</v>
      </c>
      <c r="L163" s="106">
        <v>0</v>
      </c>
    </row>
    <row r="164" spans="1:12">
      <c r="A164" t="s">
        <v>939</v>
      </c>
      <c r="B164" s="93">
        <v>41364</v>
      </c>
      <c r="C164" t="s">
        <v>139</v>
      </c>
      <c r="D164" t="s">
        <v>132</v>
      </c>
      <c r="E164" s="105">
        <v>816000</v>
      </c>
      <c r="F164" s="105" t="s">
        <v>466</v>
      </c>
      <c r="G164" s="106">
        <v>0</v>
      </c>
      <c r="H164" s="106">
        <v>2233557.09</v>
      </c>
      <c r="I164" s="106">
        <v>935134.55</v>
      </c>
      <c r="J164" s="106">
        <v>1872399.94</v>
      </c>
      <c r="K164" s="106">
        <v>0</v>
      </c>
      <c r="L164" s="106">
        <v>3170822.48</v>
      </c>
    </row>
    <row r="165" spans="1:12">
      <c r="A165" t="s">
        <v>939</v>
      </c>
      <c r="B165" s="93">
        <v>41364</v>
      </c>
      <c r="C165" t="s">
        <v>139</v>
      </c>
      <c r="D165" t="s">
        <v>132</v>
      </c>
      <c r="E165" s="105">
        <v>816001</v>
      </c>
      <c r="F165" s="105" t="s">
        <v>428</v>
      </c>
      <c r="G165" s="106">
        <v>231388.64</v>
      </c>
      <c r="H165" s="106">
        <v>0</v>
      </c>
      <c r="I165" s="106">
        <v>395628.86</v>
      </c>
      <c r="J165" s="106">
        <v>0</v>
      </c>
      <c r="K165" s="106">
        <v>627017.5</v>
      </c>
      <c r="L165" s="106">
        <v>0</v>
      </c>
    </row>
    <row r="166" spans="1:12">
      <c r="A166" t="s">
        <v>939</v>
      </c>
      <c r="B166" s="93">
        <v>41364</v>
      </c>
      <c r="C166" t="s">
        <v>139</v>
      </c>
      <c r="D166" t="s">
        <v>132</v>
      </c>
      <c r="E166" s="105">
        <v>816003</v>
      </c>
      <c r="F166" s="105" t="s">
        <v>383</v>
      </c>
      <c r="G166" s="106">
        <v>116482.48</v>
      </c>
      <c r="H166" s="106">
        <v>0</v>
      </c>
      <c r="I166" s="106">
        <v>217169.41</v>
      </c>
      <c r="J166" s="106">
        <v>0</v>
      </c>
      <c r="K166" s="106">
        <v>333651.89</v>
      </c>
      <c r="L166" s="106">
        <v>0</v>
      </c>
    </row>
    <row r="167" spans="1:12">
      <c r="A167" t="s">
        <v>939</v>
      </c>
      <c r="B167" s="93">
        <v>41364</v>
      </c>
      <c r="C167" t="s">
        <v>139</v>
      </c>
      <c r="D167" t="s">
        <v>132</v>
      </c>
      <c r="E167" s="105">
        <v>816007</v>
      </c>
      <c r="F167" s="105" t="s">
        <v>385</v>
      </c>
      <c r="G167" s="106">
        <v>363529.88</v>
      </c>
      <c r="H167" s="106">
        <v>0</v>
      </c>
      <c r="I167" s="106">
        <v>145077.66</v>
      </c>
      <c r="J167" s="106">
        <v>0</v>
      </c>
      <c r="K167" s="106">
        <v>508607.54</v>
      </c>
      <c r="L167" s="106">
        <v>0</v>
      </c>
    </row>
    <row r="168" spans="1:12">
      <c r="A168" t="s">
        <v>939</v>
      </c>
      <c r="B168" s="93">
        <v>41364</v>
      </c>
      <c r="C168" t="s">
        <v>139</v>
      </c>
      <c r="D168" t="s">
        <v>132</v>
      </c>
      <c r="E168" s="105">
        <v>816008</v>
      </c>
      <c r="F168" s="105" t="s">
        <v>387</v>
      </c>
      <c r="G168" s="106">
        <v>17414.169999999998</v>
      </c>
      <c r="H168" s="106">
        <v>0</v>
      </c>
      <c r="I168" s="106">
        <v>33134.449999999997</v>
      </c>
      <c r="J168" s="106">
        <v>0</v>
      </c>
      <c r="K168" s="106">
        <v>50548.62</v>
      </c>
      <c r="L168" s="106">
        <v>0</v>
      </c>
    </row>
    <row r="169" spans="1:12">
      <c r="A169" t="s">
        <v>939</v>
      </c>
      <c r="B169" s="93">
        <v>41364</v>
      </c>
      <c r="C169" t="s">
        <v>139</v>
      </c>
      <c r="D169" t="s">
        <v>132</v>
      </c>
      <c r="E169" s="105">
        <v>816012</v>
      </c>
      <c r="F169" s="105" t="s">
        <v>389</v>
      </c>
      <c r="G169" s="106">
        <v>469664.85</v>
      </c>
      <c r="H169" s="106">
        <v>0</v>
      </c>
      <c r="I169" s="106">
        <v>43581.71</v>
      </c>
      <c r="J169" s="106">
        <v>9964.58</v>
      </c>
      <c r="K169" s="106">
        <v>503281.98</v>
      </c>
      <c r="L169" s="106">
        <v>0</v>
      </c>
    </row>
    <row r="170" spans="1:12">
      <c r="A170" t="s">
        <v>939</v>
      </c>
      <c r="B170" s="93">
        <v>41364</v>
      </c>
      <c r="C170" t="s">
        <v>139</v>
      </c>
      <c r="D170" t="s">
        <v>132</v>
      </c>
      <c r="E170" s="105">
        <v>816013</v>
      </c>
      <c r="F170" s="105" t="s">
        <v>391</v>
      </c>
      <c r="G170" s="106">
        <v>513250.52</v>
      </c>
      <c r="H170" s="106">
        <v>0</v>
      </c>
      <c r="I170" s="106">
        <v>273855.77</v>
      </c>
      <c r="J170" s="106">
        <v>105700.86</v>
      </c>
      <c r="K170" s="106">
        <v>681405.43</v>
      </c>
      <c r="L170" s="106">
        <v>0</v>
      </c>
    </row>
    <row r="171" spans="1:12">
      <c r="A171" t="s">
        <v>939</v>
      </c>
      <c r="B171" s="93">
        <v>41364</v>
      </c>
      <c r="C171" t="s">
        <v>139</v>
      </c>
      <c r="D171" t="s">
        <v>132</v>
      </c>
      <c r="E171" s="105">
        <v>816015</v>
      </c>
      <c r="F171" s="105" t="s">
        <v>393</v>
      </c>
      <c r="G171" s="106">
        <v>77073.91</v>
      </c>
      <c r="H171" s="106">
        <v>0</v>
      </c>
      <c r="I171" s="106">
        <v>205672.73</v>
      </c>
      <c r="J171" s="106">
        <v>527.30999999999995</v>
      </c>
      <c r="K171" s="106">
        <v>282219.33</v>
      </c>
      <c r="L171" s="106">
        <v>0</v>
      </c>
    </row>
    <row r="172" spans="1:12">
      <c r="A172" t="s">
        <v>939</v>
      </c>
      <c r="B172" s="93">
        <v>41364</v>
      </c>
      <c r="C172" t="s">
        <v>139</v>
      </c>
      <c r="D172" t="s">
        <v>132</v>
      </c>
      <c r="E172" s="105">
        <v>816016</v>
      </c>
      <c r="F172" s="105" t="s">
        <v>395</v>
      </c>
      <c r="G172" s="106">
        <v>7449.26</v>
      </c>
      <c r="H172" s="106">
        <v>0</v>
      </c>
      <c r="I172" s="106">
        <v>1821.65</v>
      </c>
      <c r="J172" s="106">
        <v>0</v>
      </c>
      <c r="K172" s="106">
        <v>9270.91</v>
      </c>
      <c r="L172" s="106">
        <v>0</v>
      </c>
    </row>
    <row r="173" spans="1:12">
      <c r="A173" t="s">
        <v>939</v>
      </c>
      <c r="B173" s="93">
        <v>41364</v>
      </c>
      <c r="C173" t="s">
        <v>139</v>
      </c>
      <c r="D173" t="s">
        <v>132</v>
      </c>
      <c r="E173" s="105">
        <v>816017</v>
      </c>
      <c r="F173" s="105" t="s">
        <v>397</v>
      </c>
      <c r="G173" s="106">
        <v>149513.28</v>
      </c>
      <c r="H173" s="106">
        <v>0</v>
      </c>
      <c r="I173" s="106">
        <v>5046.71</v>
      </c>
      <c r="J173" s="106">
        <v>75507.839999999997</v>
      </c>
      <c r="K173" s="106">
        <v>79052.149999999994</v>
      </c>
      <c r="L173" s="106">
        <v>0</v>
      </c>
    </row>
    <row r="174" spans="1:12">
      <c r="A174" t="s">
        <v>939</v>
      </c>
      <c r="B174" s="93">
        <v>41364</v>
      </c>
      <c r="C174" t="s">
        <v>139</v>
      </c>
      <c r="D174" t="s">
        <v>132</v>
      </c>
      <c r="E174" s="105">
        <v>816021</v>
      </c>
      <c r="F174" s="105" t="s">
        <v>399</v>
      </c>
      <c r="G174" s="106">
        <v>112360</v>
      </c>
      <c r="H174" s="106">
        <v>0</v>
      </c>
      <c r="I174" s="106">
        <v>0</v>
      </c>
      <c r="J174" s="106">
        <v>0</v>
      </c>
      <c r="K174" s="106">
        <v>112360</v>
      </c>
      <c r="L174" s="106">
        <v>0</v>
      </c>
    </row>
    <row r="175" spans="1:12">
      <c r="A175" t="s">
        <v>939</v>
      </c>
      <c r="B175" s="93">
        <v>41364</v>
      </c>
      <c r="C175" t="s">
        <v>139</v>
      </c>
      <c r="D175" t="s">
        <v>132</v>
      </c>
      <c r="E175" s="105">
        <v>816033</v>
      </c>
      <c r="F175" s="105" t="s">
        <v>405</v>
      </c>
      <c r="G175" s="106">
        <v>84403.22</v>
      </c>
      <c r="H175" s="106">
        <v>0</v>
      </c>
      <c r="I175" s="106">
        <v>0</v>
      </c>
      <c r="J175" s="106">
        <v>0</v>
      </c>
      <c r="K175" s="106">
        <v>84403.22</v>
      </c>
      <c r="L175" s="106">
        <v>0</v>
      </c>
    </row>
    <row r="176" spans="1:12">
      <c r="A176" t="s">
        <v>939</v>
      </c>
      <c r="B176" s="93">
        <v>41364</v>
      </c>
      <c r="C176" t="s">
        <v>139</v>
      </c>
      <c r="D176" t="s">
        <v>132</v>
      </c>
      <c r="E176" s="105">
        <v>816034</v>
      </c>
      <c r="F176" s="105" t="s">
        <v>407</v>
      </c>
      <c r="G176" s="106">
        <v>47471.13</v>
      </c>
      <c r="H176" s="106">
        <v>0</v>
      </c>
      <c r="I176" s="106">
        <v>21031.439999999999</v>
      </c>
      <c r="J176" s="106">
        <v>205.91</v>
      </c>
      <c r="K176" s="106">
        <v>68296.66</v>
      </c>
      <c r="L176" s="106">
        <v>0</v>
      </c>
    </row>
    <row r="177" spans="1:12">
      <c r="A177" t="s">
        <v>939</v>
      </c>
      <c r="B177" s="93">
        <v>41364</v>
      </c>
      <c r="C177" t="s">
        <v>139</v>
      </c>
      <c r="D177" t="s">
        <v>132</v>
      </c>
      <c r="E177" s="105">
        <v>816036</v>
      </c>
      <c r="F177" s="105" t="s">
        <v>695</v>
      </c>
      <c r="G177" s="106">
        <v>446.69</v>
      </c>
      <c r="H177" s="106">
        <v>0</v>
      </c>
      <c r="I177" s="106">
        <v>170.78</v>
      </c>
      <c r="J177" s="106">
        <v>5.29</v>
      </c>
      <c r="K177" s="106">
        <v>612.17999999999995</v>
      </c>
      <c r="L177" s="106">
        <v>0</v>
      </c>
    </row>
    <row r="178" spans="1:12">
      <c r="A178" t="s">
        <v>939</v>
      </c>
      <c r="B178" s="93">
        <v>41364</v>
      </c>
      <c r="C178" t="s">
        <v>139</v>
      </c>
      <c r="D178" t="s">
        <v>132</v>
      </c>
      <c r="E178" s="105">
        <v>816039</v>
      </c>
      <c r="F178" s="105" t="s">
        <v>411</v>
      </c>
      <c r="G178" s="106">
        <v>3261.28</v>
      </c>
      <c r="H178" s="106">
        <v>0</v>
      </c>
      <c r="I178" s="106">
        <v>4309.84</v>
      </c>
      <c r="J178" s="106">
        <v>1262.8399999999999</v>
      </c>
      <c r="K178" s="106">
        <v>6308.28</v>
      </c>
      <c r="L178" s="106">
        <v>0</v>
      </c>
    </row>
    <row r="179" spans="1:12">
      <c r="A179" t="s">
        <v>939</v>
      </c>
      <c r="B179" s="93">
        <v>41364</v>
      </c>
      <c r="C179" t="s">
        <v>139</v>
      </c>
      <c r="D179" t="s">
        <v>132</v>
      </c>
      <c r="E179" s="105">
        <v>816042</v>
      </c>
      <c r="F179" s="105" t="s">
        <v>697</v>
      </c>
      <c r="G179" s="106">
        <v>6714.01</v>
      </c>
      <c r="H179" s="106">
        <v>0</v>
      </c>
      <c r="I179" s="106">
        <v>13523.44</v>
      </c>
      <c r="J179" s="106">
        <v>322.52</v>
      </c>
      <c r="K179" s="106">
        <v>19914.93</v>
      </c>
      <c r="L179" s="106">
        <v>0</v>
      </c>
    </row>
    <row r="180" spans="1:12">
      <c r="A180" t="s">
        <v>939</v>
      </c>
      <c r="B180" s="93">
        <v>41364</v>
      </c>
      <c r="C180" t="s">
        <v>139</v>
      </c>
      <c r="D180" t="s">
        <v>132</v>
      </c>
      <c r="E180" s="105">
        <v>816047</v>
      </c>
      <c r="F180" s="105" t="s">
        <v>1062</v>
      </c>
      <c r="G180" s="106">
        <v>0</v>
      </c>
      <c r="H180" s="106">
        <v>0</v>
      </c>
      <c r="I180" s="106">
        <v>4367.09</v>
      </c>
      <c r="J180" s="106">
        <v>4367.09</v>
      </c>
      <c r="K180" s="106">
        <v>0</v>
      </c>
      <c r="L180" s="106">
        <v>0</v>
      </c>
    </row>
    <row r="181" spans="1:12">
      <c r="A181" t="s">
        <v>939</v>
      </c>
      <c r="B181" s="93">
        <v>41364</v>
      </c>
      <c r="C181" t="s">
        <v>139</v>
      </c>
      <c r="D181" t="s">
        <v>132</v>
      </c>
      <c r="E181" s="105">
        <v>816061</v>
      </c>
      <c r="F181" s="105" t="s">
        <v>903</v>
      </c>
      <c r="G181" s="106">
        <v>149252</v>
      </c>
      <c r="H181" s="106">
        <v>0</v>
      </c>
      <c r="I181" s="106">
        <v>33737</v>
      </c>
      <c r="J181" s="106">
        <v>33737</v>
      </c>
      <c r="K181" s="106">
        <v>149252</v>
      </c>
      <c r="L181" s="106">
        <v>0</v>
      </c>
    </row>
    <row r="182" spans="1:12">
      <c r="A182" t="s">
        <v>939</v>
      </c>
      <c r="B182" s="93">
        <v>41364</v>
      </c>
      <c r="C182" t="s">
        <v>139</v>
      </c>
      <c r="D182" t="s">
        <v>132</v>
      </c>
      <c r="E182" s="105">
        <v>816080</v>
      </c>
      <c r="F182" s="105" t="s">
        <v>1063</v>
      </c>
      <c r="G182" s="106">
        <v>0</v>
      </c>
      <c r="H182" s="106">
        <v>0</v>
      </c>
      <c r="I182" s="106">
        <v>26503.49</v>
      </c>
      <c r="J182" s="106">
        <v>997.7</v>
      </c>
      <c r="K182" s="106">
        <v>25505.79</v>
      </c>
      <c r="L182" s="106">
        <v>0</v>
      </c>
    </row>
    <row r="183" spans="1:12">
      <c r="A183" t="s">
        <v>939</v>
      </c>
      <c r="B183" s="93">
        <v>41364</v>
      </c>
      <c r="C183" t="s">
        <v>702</v>
      </c>
      <c r="D183" t="s">
        <v>940</v>
      </c>
      <c r="E183" s="105">
        <v>110047</v>
      </c>
      <c r="F183" s="105" t="s">
        <v>293</v>
      </c>
      <c r="G183" s="106">
        <v>5056.01</v>
      </c>
      <c r="H183" s="106">
        <v>0</v>
      </c>
      <c r="I183" s="106">
        <v>0</v>
      </c>
      <c r="J183" s="106">
        <v>5056.01</v>
      </c>
      <c r="K183" s="106">
        <v>0</v>
      </c>
      <c r="L183" s="106">
        <v>0</v>
      </c>
    </row>
    <row r="184" spans="1:12">
      <c r="A184" t="s">
        <v>939</v>
      </c>
      <c r="B184" s="93">
        <v>41364</v>
      </c>
      <c r="C184" t="s">
        <v>702</v>
      </c>
      <c r="D184" t="s">
        <v>940</v>
      </c>
      <c r="E184" s="105">
        <v>110156</v>
      </c>
      <c r="F184" s="105" t="s">
        <v>685</v>
      </c>
      <c r="G184" s="106">
        <v>0</v>
      </c>
      <c r="H184" s="106">
        <v>0</v>
      </c>
      <c r="I184" s="106">
        <v>5056</v>
      </c>
      <c r="J184" s="106">
        <v>5056</v>
      </c>
      <c r="K184" s="106">
        <v>0</v>
      </c>
      <c r="L184" s="106">
        <v>0</v>
      </c>
    </row>
    <row r="185" spans="1:12">
      <c r="A185" t="s">
        <v>939</v>
      </c>
      <c r="B185" s="93">
        <v>41364</v>
      </c>
      <c r="C185" t="s">
        <v>702</v>
      </c>
      <c r="D185" t="s">
        <v>940</v>
      </c>
      <c r="E185" s="105">
        <v>211032</v>
      </c>
      <c r="F185" s="105" t="s">
        <v>331</v>
      </c>
      <c r="G185" s="106">
        <v>0</v>
      </c>
      <c r="H185" s="106">
        <v>5056</v>
      </c>
      <c r="I185" s="106">
        <v>5056</v>
      </c>
      <c r="J185" s="106">
        <v>0</v>
      </c>
      <c r="K185" s="106">
        <v>0</v>
      </c>
      <c r="L185" s="106">
        <v>0</v>
      </c>
    </row>
    <row r="186" spans="1:12">
      <c r="A186" t="s">
        <v>939</v>
      </c>
      <c r="B186" s="93">
        <v>41364</v>
      </c>
      <c r="C186" t="s">
        <v>702</v>
      </c>
      <c r="D186" t="s">
        <v>940</v>
      </c>
      <c r="E186" s="105">
        <v>310200</v>
      </c>
      <c r="F186" s="105" t="s">
        <v>356</v>
      </c>
      <c r="G186" s="106">
        <v>0</v>
      </c>
      <c r="H186" s="106">
        <v>0.01</v>
      </c>
      <c r="I186" s="106">
        <v>0.01</v>
      </c>
      <c r="J186" s="106">
        <v>0</v>
      </c>
      <c r="K186" s="106">
        <v>0</v>
      </c>
      <c r="L186" s="106">
        <v>0</v>
      </c>
    </row>
    <row r="187" spans="1:12">
      <c r="A187" t="s">
        <v>939</v>
      </c>
      <c r="B187" s="93">
        <v>41364</v>
      </c>
      <c r="C187" t="s">
        <v>1042</v>
      </c>
      <c r="D187" t="s">
        <v>1110</v>
      </c>
      <c r="E187" s="105" t="s">
        <v>766</v>
      </c>
      <c r="F187" s="105" t="s">
        <v>767</v>
      </c>
      <c r="G187" s="106">
        <v>0</v>
      </c>
      <c r="H187" s="106">
        <v>0</v>
      </c>
      <c r="I187" s="106">
        <v>147452113.40000001</v>
      </c>
      <c r="J187" s="106">
        <v>145003092.40000001</v>
      </c>
      <c r="K187" s="106">
        <v>2449021</v>
      </c>
      <c r="L187" s="106">
        <v>0</v>
      </c>
    </row>
    <row r="188" spans="1:12">
      <c r="A188" t="s">
        <v>939</v>
      </c>
      <c r="B188" s="93">
        <v>41364</v>
      </c>
      <c r="C188" t="s">
        <v>1042</v>
      </c>
      <c r="D188" t="s">
        <v>1110</v>
      </c>
      <c r="E188" s="105" t="s">
        <v>429</v>
      </c>
      <c r="F188" s="105" t="s">
        <v>430</v>
      </c>
      <c r="G188" s="106">
        <v>0</v>
      </c>
      <c r="H188" s="106">
        <v>0</v>
      </c>
      <c r="I188" s="106">
        <v>212745610</v>
      </c>
      <c r="J188" s="106">
        <v>0</v>
      </c>
      <c r="K188" s="106">
        <v>212745610</v>
      </c>
      <c r="L188" s="106">
        <v>0</v>
      </c>
    </row>
    <row r="189" spans="1:12">
      <c r="A189" t="s">
        <v>939</v>
      </c>
      <c r="B189" s="93">
        <v>41364</v>
      </c>
      <c r="C189" t="s">
        <v>1042</v>
      </c>
      <c r="D189" t="s">
        <v>1110</v>
      </c>
      <c r="E189" s="105" t="s">
        <v>433</v>
      </c>
      <c r="F189" s="105" t="s">
        <v>434</v>
      </c>
      <c r="G189" s="106">
        <v>0</v>
      </c>
      <c r="H189" s="106">
        <v>0</v>
      </c>
      <c r="I189" s="106">
        <v>619218.75</v>
      </c>
      <c r="J189" s="106">
        <v>0</v>
      </c>
      <c r="K189" s="106">
        <v>619218.75</v>
      </c>
      <c r="L189" s="106">
        <v>0</v>
      </c>
    </row>
    <row r="190" spans="1:12">
      <c r="A190" t="s">
        <v>939</v>
      </c>
      <c r="B190" s="93">
        <v>41364</v>
      </c>
      <c r="C190" t="s">
        <v>1042</v>
      </c>
      <c r="D190" t="s">
        <v>1110</v>
      </c>
      <c r="E190" s="105">
        <v>110047</v>
      </c>
      <c r="F190" s="105" t="s">
        <v>293</v>
      </c>
      <c r="G190" s="106">
        <v>0</v>
      </c>
      <c r="H190" s="106">
        <v>0</v>
      </c>
      <c r="I190" s="106">
        <v>360199723.39999998</v>
      </c>
      <c r="J190" s="106">
        <v>360197723.39999998</v>
      </c>
      <c r="K190" s="106">
        <v>2000</v>
      </c>
      <c r="L190" s="106">
        <v>0</v>
      </c>
    </row>
    <row r="191" spans="1:12">
      <c r="A191" t="s">
        <v>939</v>
      </c>
      <c r="B191" s="93">
        <v>41364</v>
      </c>
      <c r="C191" t="s">
        <v>1042</v>
      </c>
      <c r="D191" t="s">
        <v>1110</v>
      </c>
      <c r="E191" s="105">
        <v>110074</v>
      </c>
      <c r="F191" s="105" t="s">
        <v>301</v>
      </c>
      <c r="G191" s="106">
        <v>0</v>
      </c>
      <c r="H191" s="106">
        <v>0</v>
      </c>
      <c r="I191" s="106">
        <v>107778000</v>
      </c>
      <c r="J191" s="106">
        <v>107778000</v>
      </c>
      <c r="K191" s="106">
        <v>0</v>
      </c>
      <c r="L191" s="106">
        <v>0</v>
      </c>
    </row>
    <row r="192" spans="1:12">
      <c r="A192" t="s">
        <v>939</v>
      </c>
      <c r="B192" s="93">
        <v>41364</v>
      </c>
      <c r="C192" t="s">
        <v>1042</v>
      </c>
      <c r="D192" t="s">
        <v>1110</v>
      </c>
      <c r="E192" s="105">
        <v>110079</v>
      </c>
      <c r="F192" s="105" t="s">
        <v>303</v>
      </c>
      <c r="G192" s="106">
        <v>0</v>
      </c>
      <c r="H192" s="106">
        <v>0</v>
      </c>
      <c r="I192" s="106">
        <v>210000</v>
      </c>
      <c r="J192" s="106">
        <v>210000</v>
      </c>
      <c r="K192" s="106">
        <v>0</v>
      </c>
      <c r="L192" s="106">
        <v>0</v>
      </c>
    </row>
    <row r="193" spans="1:16">
      <c r="A193" t="s">
        <v>939</v>
      </c>
      <c r="B193" s="93">
        <v>41364</v>
      </c>
      <c r="C193" t="s">
        <v>1042</v>
      </c>
      <c r="D193" t="s">
        <v>1110</v>
      </c>
      <c r="E193" s="105">
        <v>110120</v>
      </c>
      <c r="F193" s="105" t="s">
        <v>304</v>
      </c>
      <c r="G193" s="106">
        <v>0</v>
      </c>
      <c r="H193" s="106">
        <v>0</v>
      </c>
      <c r="I193" s="106">
        <v>20603542.5</v>
      </c>
      <c r="J193" s="106">
        <v>20603542.5</v>
      </c>
      <c r="K193" s="106">
        <v>0</v>
      </c>
      <c r="L193" s="106">
        <v>0</v>
      </c>
    </row>
    <row r="194" spans="1:16">
      <c r="A194" t="s">
        <v>939</v>
      </c>
      <c r="B194" s="93">
        <v>41364</v>
      </c>
      <c r="C194" t="s">
        <v>1042</v>
      </c>
      <c r="D194" t="s">
        <v>1110</v>
      </c>
      <c r="E194" s="105" t="s">
        <v>768</v>
      </c>
      <c r="F194" s="105" t="s">
        <v>769</v>
      </c>
      <c r="G194" s="106">
        <v>0</v>
      </c>
      <c r="H194" s="106">
        <v>0</v>
      </c>
      <c r="I194" s="106">
        <v>145037243</v>
      </c>
      <c r="J194" s="106">
        <v>145037243</v>
      </c>
      <c r="K194" s="106">
        <v>0</v>
      </c>
      <c r="L194" s="106">
        <v>0</v>
      </c>
    </row>
    <row r="195" spans="1:16">
      <c r="A195" t="s">
        <v>939</v>
      </c>
      <c r="B195" s="93">
        <v>41364</v>
      </c>
      <c r="C195" t="s">
        <v>1042</v>
      </c>
      <c r="D195" t="s">
        <v>1110</v>
      </c>
      <c r="E195" s="105">
        <v>110800</v>
      </c>
      <c r="F195" s="105" t="s">
        <v>308</v>
      </c>
      <c r="G195" s="106">
        <v>0</v>
      </c>
      <c r="H195" s="106">
        <v>0</v>
      </c>
      <c r="I195" s="106">
        <v>107988000</v>
      </c>
      <c r="J195" s="106">
        <v>107988000</v>
      </c>
      <c r="K195" s="106">
        <v>0</v>
      </c>
      <c r="L195" s="106">
        <v>0</v>
      </c>
    </row>
    <row r="196" spans="1:16">
      <c r="A196" t="s">
        <v>939</v>
      </c>
      <c r="B196" s="93">
        <v>41364</v>
      </c>
      <c r="C196" t="s">
        <v>1042</v>
      </c>
      <c r="D196" t="s">
        <v>1110</v>
      </c>
      <c r="E196" s="105" t="s">
        <v>770</v>
      </c>
      <c r="F196" s="105" t="s">
        <v>771</v>
      </c>
      <c r="G196" s="106">
        <v>0</v>
      </c>
      <c r="H196" s="106">
        <v>0</v>
      </c>
      <c r="I196" s="106">
        <v>38021</v>
      </c>
      <c r="J196" s="106">
        <v>34150.6</v>
      </c>
      <c r="K196" s="106">
        <v>3870.4</v>
      </c>
      <c r="L196" s="106">
        <v>0</v>
      </c>
    </row>
    <row r="197" spans="1:16">
      <c r="A197" t="s">
        <v>939</v>
      </c>
      <c r="B197" s="93">
        <v>41364</v>
      </c>
      <c r="C197" t="s">
        <v>1042</v>
      </c>
      <c r="D197" t="s">
        <v>1110</v>
      </c>
      <c r="E197" s="105" t="s">
        <v>441</v>
      </c>
      <c r="F197" s="105" t="s">
        <v>442</v>
      </c>
      <c r="G197" s="106">
        <v>0</v>
      </c>
      <c r="H197" s="106">
        <v>0</v>
      </c>
      <c r="I197" s="106">
        <v>1302759</v>
      </c>
      <c r="J197" s="106">
        <v>0</v>
      </c>
      <c r="K197" s="106">
        <v>1302759</v>
      </c>
      <c r="L197" s="106">
        <v>0</v>
      </c>
    </row>
    <row r="198" spans="1:16">
      <c r="A198" t="s">
        <v>939</v>
      </c>
      <c r="B198" s="93">
        <v>41364</v>
      </c>
      <c r="C198" t="s">
        <v>1042</v>
      </c>
      <c r="D198" t="s">
        <v>1110</v>
      </c>
      <c r="E198" s="105">
        <v>210100</v>
      </c>
      <c r="F198" s="105" t="s">
        <v>424</v>
      </c>
      <c r="G198" s="106">
        <v>0</v>
      </c>
      <c r="H198" s="106">
        <v>0</v>
      </c>
      <c r="I198" s="106">
        <v>360197723.39999998</v>
      </c>
      <c r="J198" s="106">
        <v>360197723.39999998</v>
      </c>
      <c r="K198" s="106">
        <v>0</v>
      </c>
      <c r="L198" s="106">
        <v>0</v>
      </c>
    </row>
    <row r="199" spans="1:16">
      <c r="A199" t="s">
        <v>939</v>
      </c>
      <c r="B199" s="93">
        <v>41364</v>
      </c>
      <c r="C199" t="s">
        <v>1042</v>
      </c>
      <c r="D199" t="s">
        <v>1110</v>
      </c>
      <c r="E199" s="105">
        <v>211002</v>
      </c>
      <c r="F199" s="105" t="s">
        <v>460</v>
      </c>
      <c r="G199" s="106">
        <v>0</v>
      </c>
      <c r="H199" s="106">
        <v>0</v>
      </c>
      <c r="I199" s="106">
        <v>3081.42</v>
      </c>
      <c r="J199" s="106">
        <v>0</v>
      </c>
      <c r="K199" s="106">
        <v>3081.42</v>
      </c>
      <c r="L199" s="106">
        <v>0</v>
      </c>
    </row>
    <row r="200" spans="1:16">
      <c r="A200" t="s">
        <v>939</v>
      </c>
      <c r="B200" s="93">
        <v>41364</v>
      </c>
      <c r="C200" t="s">
        <v>1042</v>
      </c>
      <c r="D200" t="s">
        <v>1110</v>
      </c>
      <c r="E200" s="105">
        <v>212026</v>
      </c>
      <c r="F200" s="105" t="s">
        <v>339</v>
      </c>
      <c r="G200" s="106">
        <v>0</v>
      </c>
      <c r="H200" s="106">
        <v>0</v>
      </c>
      <c r="I200" s="106">
        <v>0</v>
      </c>
      <c r="J200" s="106">
        <v>360.29</v>
      </c>
      <c r="K200" s="106">
        <v>0</v>
      </c>
      <c r="L200" s="106">
        <v>360.29</v>
      </c>
    </row>
    <row r="201" spans="1:16">
      <c r="A201" t="s">
        <v>939</v>
      </c>
      <c r="B201" s="93">
        <v>41364</v>
      </c>
      <c r="C201" t="s">
        <v>1042</v>
      </c>
      <c r="D201" t="s">
        <v>1110</v>
      </c>
      <c r="E201" s="105">
        <v>212080</v>
      </c>
      <c r="F201" s="105" t="s">
        <v>1049</v>
      </c>
      <c r="G201" s="106">
        <v>0</v>
      </c>
      <c r="H201" s="106">
        <v>0</v>
      </c>
      <c r="I201" s="106">
        <v>0</v>
      </c>
      <c r="J201" s="106">
        <v>3081.42</v>
      </c>
      <c r="K201" s="106">
        <v>0</v>
      </c>
      <c r="L201" s="106">
        <v>3081.42</v>
      </c>
    </row>
    <row r="202" spans="1:16">
      <c r="A202" t="s">
        <v>939</v>
      </c>
      <c r="B202" s="93">
        <v>41364</v>
      </c>
      <c r="C202" t="s">
        <v>1042</v>
      </c>
      <c r="D202" t="s">
        <v>1110</v>
      </c>
      <c r="E202" s="105">
        <v>212085</v>
      </c>
      <c r="F202" s="105" t="s">
        <v>342</v>
      </c>
      <c r="G202" s="106">
        <v>0</v>
      </c>
      <c r="H202" s="106">
        <v>0</v>
      </c>
      <c r="I202" s="106">
        <v>107174480.40000001</v>
      </c>
      <c r="J202" s="106">
        <v>107174480.40000001</v>
      </c>
      <c r="K202" s="106">
        <v>0</v>
      </c>
      <c r="L202" s="106">
        <v>0</v>
      </c>
    </row>
    <row r="203" spans="1:16">
      <c r="A203" t="s">
        <v>939</v>
      </c>
      <c r="B203" s="93">
        <v>41364</v>
      </c>
      <c r="C203" t="s">
        <v>1042</v>
      </c>
      <c r="D203" t="s">
        <v>1110</v>
      </c>
      <c r="E203" s="105" t="s">
        <v>346</v>
      </c>
      <c r="F203" s="105" t="s">
        <v>347</v>
      </c>
      <c r="G203" s="106">
        <v>0</v>
      </c>
      <c r="H203" s="106">
        <v>0</v>
      </c>
      <c r="I203" s="106">
        <v>0</v>
      </c>
      <c r="J203" s="106">
        <v>50310000</v>
      </c>
      <c r="K203" s="106">
        <v>0</v>
      </c>
      <c r="L203" s="106">
        <v>50310000</v>
      </c>
      <c r="M203" t="s">
        <v>15</v>
      </c>
      <c r="N203" t="str">
        <f>+C203&amp;M203</f>
        <v>FM366YUnit Capital at the end of the period</v>
      </c>
      <c r="O203" s="95">
        <f>L203-K203</f>
        <v>50310000</v>
      </c>
      <c r="P203" s="95">
        <f>O203/10000000</f>
        <v>5.0309999999999997</v>
      </c>
    </row>
    <row r="204" spans="1:16">
      <c r="A204" t="s">
        <v>939</v>
      </c>
      <c r="B204" s="93">
        <v>41364</v>
      </c>
      <c r="C204" t="s">
        <v>1042</v>
      </c>
      <c r="D204" t="s">
        <v>1110</v>
      </c>
      <c r="E204" s="105" t="s">
        <v>1050</v>
      </c>
      <c r="F204" s="105" t="s">
        <v>1051</v>
      </c>
      <c r="G204" s="106">
        <v>0</v>
      </c>
      <c r="H204" s="106">
        <v>0</v>
      </c>
      <c r="I204" s="106">
        <v>0</v>
      </c>
      <c r="J204" s="106">
        <v>7000000</v>
      </c>
      <c r="K204" s="106">
        <v>0</v>
      </c>
      <c r="L204" s="106">
        <v>7000000</v>
      </c>
      <c r="M204" t="s">
        <v>15</v>
      </c>
      <c r="N204" t="str">
        <f>+C204&amp;M204</f>
        <v>FM366YUnit Capital at the end of the period</v>
      </c>
      <c r="O204" s="95">
        <f>L204-K204</f>
        <v>7000000</v>
      </c>
      <c r="P204" s="95">
        <f>O204/10000000</f>
        <v>0.7</v>
      </c>
    </row>
    <row r="205" spans="1:16">
      <c r="A205" t="s">
        <v>939</v>
      </c>
      <c r="B205" s="93">
        <v>41364</v>
      </c>
      <c r="C205" t="s">
        <v>1042</v>
      </c>
      <c r="D205" t="s">
        <v>1110</v>
      </c>
      <c r="E205" s="105" t="s">
        <v>1052</v>
      </c>
      <c r="F205" s="105" t="s">
        <v>1053</v>
      </c>
      <c r="G205" s="106">
        <v>0</v>
      </c>
      <c r="H205" s="106">
        <v>0</v>
      </c>
      <c r="I205" s="106">
        <v>0</v>
      </c>
      <c r="J205" s="106">
        <v>157852480.40000001</v>
      </c>
      <c r="K205" s="106">
        <v>0</v>
      </c>
      <c r="L205" s="106">
        <v>157852480.40000001</v>
      </c>
      <c r="M205" t="s">
        <v>15</v>
      </c>
      <c r="N205" t="str">
        <f>+C205&amp;M205</f>
        <v>FM366YUnit Capital at the end of the period</v>
      </c>
      <c r="O205" s="95">
        <f>L205-K205</f>
        <v>157852480.40000001</v>
      </c>
      <c r="P205" s="95">
        <f>O205/10000000</f>
        <v>15.785248040000001</v>
      </c>
    </row>
    <row r="206" spans="1:16">
      <c r="A206" t="s">
        <v>939</v>
      </c>
      <c r="B206" s="93">
        <v>41364</v>
      </c>
      <c r="C206" t="s">
        <v>1042</v>
      </c>
      <c r="D206" t="s">
        <v>1110</v>
      </c>
      <c r="E206" s="105" t="s">
        <v>445</v>
      </c>
      <c r="F206" s="105" t="s">
        <v>446</v>
      </c>
      <c r="G206" s="106">
        <v>0</v>
      </c>
      <c r="H206" s="106">
        <v>0</v>
      </c>
      <c r="I206" s="106">
        <v>0</v>
      </c>
      <c r="J206" s="106">
        <v>619218.75</v>
      </c>
      <c r="K206" s="106">
        <v>0</v>
      </c>
      <c r="L206" s="106">
        <v>619218.75</v>
      </c>
    </row>
    <row r="207" spans="1:16">
      <c r="A207" t="s">
        <v>939</v>
      </c>
      <c r="B207" s="93">
        <v>41364</v>
      </c>
      <c r="C207" t="s">
        <v>1042</v>
      </c>
      <c r="D207" t="s">
        <v>1110</v>
      </c>
      <c r="E207" s="105" t="s">
        <v>724</v>
      </c>
      <c r="F207" s="105" t="s">
        <v>725</v>
      </c>
      <c r="G207" s="106">
        <v>0</v>
      </c>
      <c r="H207" s="106">
        <v>0</v>
      </c>
      <c r="I207" s="106">
        <v>0</v>
      </c>
      <c r="J207" s="106">
        <v>38021</v>
      </c>
      <c r="K207" s="106">
        <v>0</v>
      </c>
      <c r="L207" s="106">
        <v>38021</v>
      </c>
    </row>
    <row r="208" spans="1:16">
      <c r="A208" t="s">
        <v>939</v>
      </c>
      <c r="B208" s="93">
        <v>41364</v>
      </c>
      <c r="C208" t="s">
        <v>1042</v>
      </c>
      <c r="D208" t="s">
        <v>1110</v>
      </c>
      <c r="E208" s="105" t="s">
        <v>368</v>
      </c>
      <c r="F208" s="105" t="s">
        <v>369</v>
      </c>
      <c r="G208" s="106">
        <v>0</v>
      </c>
      <c r="H208" s="106">
        <v>0</v>
      </c>
      <c r="I208" s="106">
        <v>0</v>
      </c>
      <c r="J208" s="106">
        <v>1302759</v>
      </c>
      <c r="K208" s="106">
        <v>0</v>
      </c>
      <c r="L208" s="106">
        <v>1302759</v>
      </c>
    </row>
    <row r="209" spans="1:12">
      <c r="A209" t="s">
        <v>939</v>
      </c>
      <c r="B209" s="93">
        <v>41364</v>
      </c>
      <c r="C209" t="s">
        <v>1042</v>
      </c>
      <c r="D209" t="s">
        <v>1110</v>
      </c>
      <c r="E209" s="105">
        <v>810325</v>
      </c>
      <c r="F209" s="105" t="s">
        <v>379</v>
      </c>
      <c r="G209" s="106">
        <v>0</v>
      </c>
      <c r="H209" s="106">
        <v>0</v>
      </c>
      <c r="I209" s="106">
        <v>360.29</v>
      </c>
      <c r="J209" s="106">
        <v>0</v>
      </c>
      <c r="K209" s="106">
        <v>360.29</v>
      </c>
      <c r="L209" s="106">
        <v>0</v>
      </c>
    </row>
    <row r="210" spans="1:12">
      <c r="A210" t="s">
        <v>939</v>
      </c>
      <c r="B210" s="93">
        <v>41364</v>
      </c>
      <c r="C210" t="s">
        <v>1042</v>
      </c>
      <c r="D210" t="s">
        <v>1110</v>
      </c>
      <c r="E210" s="105">
        <v>816000</v>
      </c>
      <c r="F210" s="105" t="s">
        <v>466</v>
      </c>
      <c r="G210" s="106">
        <v>0</v>
      </c>
      <c r="H210" s="106">
        <v>0</v>
      </c>
      <c r="I210" s="106">
        <v>0</v>
      </c>
      <c r="J210" s="106">
        <v>3081.42</v>
      </c>
      <c r="K210" s="106">
        <v>0</v>
      </c>
      <c r="L210" s="106">
        <v>3081.42</v>
      </c>
    </row>
    <row r="211" spans="1:12">
      <c r="A211" t="s">
        <v>939</v>
      </c>
      <c r="B211" s="93">
        <v>41364</v>
      </c>
      <c r="C211" t="s">
        <v>1042</v>
      </c>
      <c r="D211" t="s">
        <v>1110</v>
      </c>
      <c r="E211" s="105">
        <v>816080</v>
      </c>
      <c r="F211" s="105" t="s">
        <v>1063</v>
      </c>
      <c r="G211" s="106">
        <v>0</v>
      </c>
      <c r="H211" s="106">
        <v>0</v>
      </c>
      <c r="I211" s="106">
        <v>3081.42</v>
      </c>
      <c r="J211" s="106">
        <v>0</v>
      </c>
      <c r="K211" s="106">
        <v>3081.42</v>
      </c>
      <c r="L211" s="106">
        <v>0</v>
      </c>
    </row>
    <row r="212" spans="1:12">
      <c r="A212" t="s">
        <v>939</v>
      </c>
      <c r="B212" s="93">
        <v>41364</v>
      </c>
      <c r="C212" t="s">
        <v>703</v>
      </c>
      <c r="D212" t="s">
        <v>805</v>
      </c>
      <c r="E212" s="105">
        <v>110047</v>
      </c>
      <c r="F212" s="105" t="s">
        <v>293</v>
      </c>
      <c r="G212" s="106">
        <v>5085.79</v>
      </c>
      <c r="H212" s="106">
        <v>0</v>
      </c>
      <c r="I212" s="106">
        <v>0.02</v>
      </c>
      <c r="J212" s="106">
        <v>5085.8100000000004</v>
      </c>
      <c r="K212" s="106">
        <v>0</v>
      </c>
      <c r="L212" s="106">
        <v>0</v>
      </c>
    </row>
    <row r="213" spans="1:12">
      <c r="A213" t="s">
        <v>939</v>
      </c>
      <c r="B213" s="93">
        <v>41364</v>
      </c>
      <c r="C213" t="s">
        <v>703</v>
      </c>
      <c r="D213" t="s">
        <v>805</v>
      </c>
      <c r="E213" s="105">
        <v>110156</v>
      </c>
      <c r="F213" s="105" t="s">
        <v>685</v>
      </c>
      <c r="G213" s="106">
        <v>0</v>
      </c>
      <c r="H213" s="106">
        <v>0.16</v>
      </c>
      <c r="I213" s="106">
        <v>5056.16</v>
      </c>
      <c r="J213" s="106">
        <v>5056</v>
      </c>
      <c r="K213" s="106">
        <v>0</v>
      </c>
      <c r="L213" s="106">
        <v>0</v>
      </c>
    </row>
    <row r="214" spans="1:12">
      <c r="A214" t="s">
        <v>939</v>
      </c>
      <c r="B214" s="93">
        <v>41364</v>
      </c>
      <c r="C214" t="s">
        <v>703</v>
      </c>
      <c r="D214" t="s">
        <v>805</v>
      </c>
      <c r="E214" s="105">
        <v>112000</v>
      </c>
      <c r="F214" s="105" t="s">
        <v>314</v>
      </c>
      <c r="G214" s="106">
        <v>0.02</v>
      </c>
      <c r="H214" s="106">
        <v>0</v>
      </c>
      <c r="I214" s="106">
        <v>0</v>
      </c>
      <c r="J214" s="106">
        <v>0.02</v>
      </c>
      <c r="K214" s="106">
        <v>0</v>
      </c>
      <c r="L214" s="106">
        <v>0</v>
      </c>
    </row>
    <row r="215" spans="1:12">
      <c r="A215" t="s">
        <v>939</v>
      </c>
      <c r="B215" s="93">
        <v>41364</v>
      </c>
      <c r="C215" t="s">
        <v>703</v>
      </c>
      <c r="D215" t="s">
        <v>805</v>
      </c>
      <c r="E215" s="105">
        <v>211032</v>
      </c>
      <c r="F215" s="105" t="s">
        <v>331</v>
      </c>
      <c r="G215" s="106">
        <v>0</v>
      </c>
      <c r="H215" s="106">
        <v>5085.6400000000003</v>
      </c>
      <c r="I215" s="106">
        <v>5085.6400000000003</v>
      </c>
      <c r="J215" s="106">
        <v>0</v>
      </c>
      <c r="K215" s="106">
        <v>0</v>
      </c>
      <c r="L215" s="106">
        <v>0</v>
      </c>
    </row>
    <row r="216" spans="1:12">
      <c r="A216" t="s">
        <v>939</v>
      </c>
      <c r="B216" s="93">
        <v>41364</v>
      </c>
      <c r="C216" t="s">
        <v>703</v>
      </c>
      <c r="D216" t="s">
        <v>805</v>
      </c>
      <c r="E216" s="105">
        <v>212080</v>
      </c>
      <c r="F216" s="105" t="s">
        <v>1049</v>
      </c>
      <c r="G216" s="106">
        <v>0</v>
      </c>
      <c r="H216" s="106">
        <v>0</v>
      </c>
      <c r="I216" s="106">
        <v>29.64</v>
      </c>
      <c r="J216" s="106">
        <v>29.64</v>
      </c>
      <c r="K216" s="106">
        <v>0</v>
      </c>
      <c r="L216" s="106">
        <v>0</v>
      </c>
    </row>
    <row r="217" spans="1:12">
      <c r="A217" t="s">
        <v>939</v>
      </c>
      <c r="B217" s="93">
        <v>41364</v>
      </c>
      <c r="C217" t="s">
        <v>703</v>
      </c>
      <c r="D217" t="s">
        <v>805</v>
      </c>
      <c r="E217" s="105">
        <v>213100</v>
      </c>
      <c r="F217" s="105" t="s">
        <v>499</v>
      </c>
      <c r="G217" s="106">
        <v>0</v>
      </c>
      <c r="H217" s="106">
        <v>0.01</v>
      </c>
      <c r="I217" s="106">
        <v>0.01</v>
      </c>
      <c r="J217" s="106">
        <v>0</v>
      </c>
      <c r="K217" s="106">
        <v>0</v>
      </c>
      <c r="L217" s="106">
        <v>0</v>
      </c>
    </row>
    <row r="218" spans="1:12">
      <c r="A218" t="s">
        <v>939</v>
      </c>
      <c r="B218" s="93">
        <v>41364</v>
      </c>
      <c r="C218" t="s">
        <v>887</v>
      </c>
      <c r="D218" t="s">
        <v>917</v>
      </c>
      <c r="E218" s="105" t="s">
        <v>766</v>
      </c>
      <c r="F218" s="105" t="s">
        <v>767</v>
      </c>
      <c r="G218" s="106">
        <v>1057108</v>
      </c>
      <c r="H218" s="106">
        <v>0</v>
      </c>
      <c r="I218" s="106">
        <v>1005387233.96</v>
      </c>
      <c r="J218" s="106">
        <v>1006444341.96</v>
      </c>
      <c r="K218" s="106">
        <v>0</v>
      </c>
      <c r="L218" s="106">
        <v>0</v>
      </c>
    </row>
    <row r="219" spans="1:12">
      <c r="A219" t="s">
        <v>939</v>
      </c>
      <c r="B219" s="93">
        <v>41364</v>
      </c>
      <c r="C219" t="s">
        <v>887</v>
      </c>
      <c r="D219" t="s">
        <v>917</v>
      </c>
      <c r="E219" s="105" t="s">
        <v>429</v>
      </c>
      <c r="F219" s="105" t="s">
        <v>430</v>
      </c>
      <c r="G219" s="106">
        <v>813401171</v>
      </c>
      <c r="H219" s="106">
        <v>0</v>
      </c>
      <c r="I219" s="106">
        <v>199797400</v>
      </c>
      <c r="J219" s="106">
        <v>1013198571</v>
      </c>
      <c r="K219" s="106">
        <v>0</v>
      </c>
      <c r="L219" s="106">
        <v>0</v>
      </c>
    </row>
    <row r="220" spans="1:12">
      <c r="A220" t="s">
        <v>939</v>
      </c>
      <c r="B220" s="93">
        <v>41364</v>
      </c>
      <c r="C220" t="s">
        <v>887</v>
      </c>
      <c r="D220" t="s">
        <v>917</v>
      </c>
      <c r="E220" s="105" t="s">
        <v>433</v>
      </c>
      <c r="F220" s="105" t="s">
        <v>434</v>
      </c>
      <c r="G220" s="106">
        <v>6483284.0499999998</v>
      </c>
      <c r="H220" s="106">
        <v>0</v>
      </c>
      <c r="I220" s="106">
        <v>0</v>
      </c>
      <c r="J220" s="106">
        <v>6483284.0499999998</v>
      </c>
      <c r="K220" s="106">
        <v>0</v>
      </c>
      <c r="L220" s="106">
        <v>0</v>
      </c>
    </row>
    <row r="221" spans="1:12">
      <c r="A221" t="s">
        <v>939</v>
      </c>
      <c r="B221" s="93">
        <v>41364</v>
      </c>
      <c r="C221" t="s">
        <v>887</v>
      </c>
      <c r="D221" t="s">
        <v>917</v>
      </c>
      <c r="E221" s="105">
        <v>110014</v>
      </c>
      <c r="F221" s="105" t="s">
        <v>289</v>
      </c>
      <c r="G221" s="106">
        <v>0</v>
      </c>
      <c r="H221" s="106">
        <v>0</v>
      </c>
      <c r="I221" s="106">
        <v>894032871.45000005</v>
      </c>
      <c r="J221" s="106">
        <v>894032871.45000005</v>
      </c>
      <c r="K221" s="106">
        <v>0</v>
      </c>
      <c r="L221" s="106">
        <v>0</v>
      </c>
    </row>
    <row r="222" spans="1:12">
      <c r="A222" t="s">
        <v>939</v>
      </c>
      <c r="B222" s="93">
        <v>41364</v>
      </c>
      <c r="C222" t="s">
        <v>887</v>
      </c>
      <c r="D222" t="s">
        <v>917</v>
      </c>
      <c r="E222" s="105">
        <v>110047</v>
      </c>
      <c r="F222" s="105" t="s">
        <v>293</v>
      </c>
      <c r="G222" s="106">
        <v>0</v>
      </c>
      <c r="H222" s="106">
        <v>0</v>
      </c>
      <c r="I222" s="106">
        <v>2106567938.22</v>
      </c>
      <c r="J222" s="106">
        <v>2106460562.97</v>
      </c>
      <c r="K222" s="106">
        <v>107375.25</v>
      </c>
      <c r="L222" s="106">
        <v>0</v>
      </c>
    </row>
    <row r="223" spans="1:12">
      <c r="A223" t="s">
        <v>939</v>
      </c>
      <c r="B223" s="93">
        <v>41364</v>
      </c>
      <c r="C223" t="s">
        <v>887</v>
      </c>
      <c r="D223" t="s">
        <v>917</v>
      </c>
      <c r="E223" s="105">
        <v>110120</v>
      </c>
      <c r="F223" s="105" t="s">
        <v>304</v>
      </c>
      <c r="G223" s="106">
        <v>0</v>
      </c>
      <c r="H223" s="106">
        <v>0</v>
      </c>
      <c r="I223" s="106">
        <v>1099898700</v>
      </c>
      <c r="J223" s="106">
        <v>1099898700</v>
      </c>
      <c r="K223" s="106">
        <v>0</v>
      </c>
      <c r="L223" s="106">
        <v>0</v>
      </c>
    </row>
    <row r="224" spans="1:12">
      <c r="A224" t="s">
        <v>939</v>
      </c>
      <c r="B224" s="93">
        <v>41364</v>
      </c>
      <c r="C224" t="s">
        <v>887</v>
      </c>
      <c r="D224" t="s">
        <v>917</v>
      </c>
      <c r="E224" s="105">
        <v>110156</v>
      </c>
      <c r="F224" s="105" t="s">
        <v>685</v>
      </c>
      <c r="G224" s="106">
        <v>0</v>
      </c>
      <c r="H224" s="106">
        <v>0</v>
      </c>
      <c r="I224" s="106">
        <v>114041.11</v>
      </c>
      <c r="J224" s="106">
        <v>121704.75</v>
      </c>
      <c r="K224" s="106">
        <v>0</v>
      </c>
      <c r="L224" s="106">
        <v>7663.64</v>
      </c>
    </row>
    <row r="225" spans="1:12">
      <c r="A225" t="s">
        <v>939</v>
      </c>
      <c r="B225" s="93">
        <v>41364</v>
      </c>
      <c r="C225" t="s">
        <v>887</v>
      </c>
      <c r="D225" t="s">
        <v>917</v>
      </c>
      <c r="E225" s="105" t="s">
        <v>768</v>
      </c>
      <c r="F225" s="105" t="s">
        <v>769</v>
      </c>
      <c r="G225" s="106">
        <v>0</v>
      </c>
      <c r="H225" s="106">
        <v>0</v>
      </c>
      <c r="I225" s="106">
        <v>1004711778</v>
      </c>
      <c r="J225" s="106">
        <v>1004711778</v>
      </c>
      <c r="K225" s="106">
        <v>0</v>
      </c>
      <c r="L225" s="106">
        <v>0</v>
      </c>
    </row>
    <row r="226" spans="1:12">
      <c r="A226" t="s">
        <v>939</v>
      </c>
      <c r="B226" s="93">
        <v>41364</v>
      </c>
      <c r="C226" t="s">
        <v>887</v>
      </c>
      <c r="D226" t="s">
        <v>917</v>
      </c>
      <c r="E226" s="105" t="s">
        <v>698</v>
      </c>
      <c r="F226" s="105" t="s">
        <v>699</v>
      </c>
      <c r="G226" s="106">
        <v>0</v>
      </c>
      <c r="H226" s="106">
        <v>0</v>
      </c>
      <c r="I226" s="106">
        <v>1000000000</v>
      </c>
      <c r="J226" s="106">
        <v>1000000000</v>
      </c>
      <c r="K226" s="106">
        <v>0</v>
      </c>
      <c r="L226" s="106">
        <v>0</v>
      </c>
    </row>
    <row r="227" spans="1:12">
      <c r="A227" t="s">
        <v>939</v>
      </c>
      <c r="B227" s="93">
        <v>41364</v>
      </c>
      <c r="C227" t="s">
        <v>887</v>
      </c>
      <c r="D227" t="s">
        <v>917</v>
      </c>
      <c r="E227" s="105" t="s">
        <v>770</v>
      </c>
      <c r="F227" s="105" t="s">
        <v>771</v>
      </c>
      <c r="G227" s="106">
        <v>695</v>
      </c>
      <c r="H227" s="106">
        <v>0</v>
      </c>
      <c r="I227" s="106">
        <v>219977.52</v>
      </c>
      <c r="J227" s="106">
        <v>220672.52</v>
      </c>
      <c r="K227" s="106">
        <v>0</v>
      </c>
      <c r="L227" s="106">
        <v>0</v>
      </c>
    </row>
    <row r="228" spans="1:12">
      <c r="A228" t="s">
        <v>939</v>
      </c>
      <c r="B228" s="93">
        <v>41364</v>
      </c>
      <c r="C228" t="s">
        <v>887</v>
      </c>
      <c r="D228" t="s">
        <v>917</v>
      </c>
      <c r="E228" s="105" t="s">
        <v>441</v>
      </c>
      <c r="F228" s="105" t="s">
        <v>442</v>
      </c>
      <c r="G228" s="106">
        <v>45001440.950000003</v>
      </c>
      <c r="H228" s="106">
        <v>0</v>
      </c>
      <c r="I228" s="106">
        <v>41698688.049999997</v>
      </c>
      <c r="J228" s="106">
        <v>86700129</v>
      </c>
      <c r="K228" s="106">
        <v>0</v>
      </c>
      <c r="L228" s="106">
        <v>0</v>
      </c>
    </row>
    <row r="229" spans="1:12">
      <c r="A229" t="s">
        <v>939</v>
      </c>
      <c r="B229" s="93">
        <v>41364</v>
      </c>
      <c r="C229" t="s">
        <v>887</v>
      </c>
      <c r="D229" t="s">
        <v>917</v>
      </c>
      <c r="E229" s="105">
        <v>112000</v>
      </c>
      <c r="F229" s="105" t="s">
        <v>314</v>
      </c>
      <c r="G229" s="106">
        <v>0.01</v>
      </c>
      <c r="H229" s="106">
        <v>0</v>
      </c>
      <c r="I229" s="106">
        <v>2200.08</v>
      </c>
      <c r="J229" s="106">
        <v>2200.09</v>
      </c>
      <c r="K229" s="106">
        <v>0</v>
      </c>
      <c r="L229" s="106">
        <v>0</v>
      </c>
    </row>
    <row r="230" spans="1:12">
      <c r="A230" t="s">
        <v>939</v>
      </c>
      <c r="B230" s="93">
        <v>41364</v>
      </c>
      <c r="C230" t="s">
        <v>887</v>
      </c>
      <c r="D230" t="s">
        <v>917</v>
      </c>
      <c r="E230" s="105">
        <v>210100</v>
      </c>
      <c r="F230" s="105" t="s">
        <v>424</v>
      </c>
      <c r="G230" s="106">
        <v>0</v>
      </c>
      <c r="H230" s="106">
        <v>0</v>
      </c>
      <c r="I230" s="106">
        <v>1307035712.9100001</v>
      </c>
      <c r="J230" s="106">
        <v>1307035712.9100001</v>
      </c>
      <c r="K230" s="106">
        <v>0</v>
      </c>
      <c r="L230" s="106">
        <v>0</v>
      </c>
    </row>
    <row r="231" spans="1:12">
      <c r="A231" t="s">
        <v>939</v>
      </c>
      <c r="B231" s="93">
        <v>41364</v>
      </c>
      <c r="C231" t="s">
        <v>887</v>
      </c>
      <c r="D231" t="s">
        <v>917</v>
      </c>
      <c r="E231" s="105">
        <v>210800</v>
      </c>
      <c r="F231" s="105" t="s">
        <v>317</v>
      </c>
      <c r="G231" s="106">
        <v>0</v>
      </c>
      <c r="H231" s="106">
        <v>0</v>
      </c>
      <c r="I231" s="106">
        <v>894032871.45000005</v>
      </c>
      <c r="J231" s="106">
        <v>894032871.44000006</v>
      </c>
      <c r="K231" s="106">
        <v>0.01</v>
      </c>
      <c r="L231" s="106">
        <v>0</v>
      </c>
    </row>
    <row r="232" spans="1:12">
      <c r="A232" t="s">
        <v>939</v>
      </c>
      <c r="B232" s="93">
        <v>41364</v>
      </c>
      <c r="C232" t="s">
        <v>887</v>
      </c>
      <c r="D232" t="s">
        <v>917</v>
      </c>
      <c r="E232" s="105">
        <v>211002</v>
      </c>
      <c r="F232" s="105" t="s">
        <v>460</v>
      </c>
      <c r="G232" s="106">
        <v>181487.97</v>
      </c>
      <c r="H232" s="106">
        <v>0</v>
      </c>
      <c r="I232" s="106">
        <v>212044.48</v>
      </c>
      <c r="J232" s="106">
        <v>7483.29</v>
      </c>
      <c r="K232" s="106">
        <v>386049.16</v>
      </c>
      <c r="L232" s="106">
        <v>0</v>
      </c>
    </row>
    <row r="233" spans="1:12">
      <c r="A233" t="s">
        <v>939</v>
      </c>
      <c r="B233" s="93">
        <v>41364</v>
      </c>
      <c r="C233" t="s">
        <v>887</v>
      </c>
      <c r="D233" t="s">
        <v>917</v>
      </c>
      <c r="E233" s="105">
        <v>211014</v>
      </c>
      <c r="F233" s="105" t="s">
        <v>498</v>
      </c>
      <c r="G233" s="106">
        <v>0</v>
      </c>
      <c r="H233" s="106">
        <v>0</v>
      </c>
      <c r="I233" s="106">
        <v>0</v>
      </c>
      <c r="J233" s="106">
        <v>10588</v>
      </c>
      <c r="K233" s="106">
        <v>0</v>
      </c>
      <c r="L233" s="106">
        <v>10588</v>
      </c>
    </row>
    <row r="234" spans="1:12">
      <c r="A234" t="s">
        <v>939</v>
      </c>
      <c r="B234" s="93">
        <v>41364</v>
      </c>
      <c r="C234" t="s">
        <v>887</v>
      </c>
      <c r="D234" t="s">
        <v>917</v>
      </c>
      <c r="E234" s="105">
        <v>211032</v>
      </c>
      <c r="F234" s="105" t="s">
        <v>331</v>
      </c>
      <c r="G234" s="106">
        <v>0</v>
      </c>
      <c r="H234" s="106">
        <v>5167.6400000000003</v>
      </c>
      <c r="I234" s="106">
        <v>5168.1899999999996</v>
      </c>
      <c r="J234" s="106">
        <v>0.55000000000000004</v>
      </c>
      <c r="K234" s="106">
        <v>0</v>
      </c>
      <c r="L234" s="106">
        <v>0</v>
      </c>
    </row>
    <row r="235" spans="1:12">
      <c r="A235" t="s">
        <v>939</v>
      </c>
      <c r="B235" s="93">
        <v>41364</v>
      </c>
      <c r="C235" t="s">
        <v>887</v>
      </c>
      <c r="D235" t="s">
        <v>917</v>
      </c>
      <c r="E235" s="105">
        <v>211035</v>
      </c>
      <c r="F235" s="105" t="s">
        <v>333</v>
      </c>
      <c r="G235" s="106">
        <v>0</v>
      </c>
      <c r="H235" s="106">
        <v>398</v>
      </c>
      <c r="I235" s="106">
        <v>6322</v>
      </c>
      <c r="J235" s="106">
        <v>7621</v>
      </c>
      <c r="K235" s="106">
        <v>0</v>
      </c>
      <c r="L235" s="106">
        <v>1697</v>
      </c>
    </row>
    <row r="236" spans="1:12">
      <c r="A236" t="s">
        <v>939</v>
      </c>
      <c r="B236" s="93">
        <v>41364</v>
      </c>
      <c r="C236" t="s">
        <v>887</v>
      </c>
      <c r="D236" t="s">
        <v>917</v>
      </c>
      <c r="E236" s="105">
        <v>211040</v>
      </c>
      <c r="F236" s="105" t="s">
        <v>1046</v>
      </c>
      <c r="G236" s="106">
        <v>0</v>
      </c>
      <c r="H236" s="106">
        <v>0</v>
      </c>
      <c r="I236" s="106">
        <v>293.26</v>
      </c>
      <c r="J236" s="106">
        <v>293.26</v>
      </c>
      <c r="K236" s="106">
        <v>0</v>
      </c>
      <c r="L236" s="106">
        <v>0</v>
      </c>
    </row>
    <row r="237" spans="1:12">
      <c r="A237" t="s">
        <v>939</v>
      </c>
      <c r="B237" s="93">
        <v>41364</v>
      </c>
      <c r="C237" t="s">
        <v>887</v>
      </c>
      <c r="D237" t="s">
        <v>917</v>
      </c>
      <c r="E237" s="105">
        <v>212010</v>
      </c>
      <c r="F237" s="105" t="s">
        <v>336</v>
      </c>
      <c r="G237" s="106">
        <v>0</v>
      </c>
      <c r="H237" s="106">
        <v>39402.89</v>
      </c>
      <c r="I237" s="106">
        <v>243845.37</v>
      </c>
      <c r="J237" s="106">
        <v>204443.56</v>
      </c>
      <c r="K237" s="106">
        <v>0</v>
      </c>
      <c r="L237" s="106">
        <v>1.08</v>
      </c>
    </row>
    <row r="238" spans="1:12">
      <c r="A238" t="s">
        <v>939</v>
      </c>
      <c r="B238" s="93">
        <v>41364</v>
      </c>
      <c r="C238" t="s">
        <v>887</v>
      </c>
      <c r="D238" t="s">
        <v>917</v>
      </c>
      <c r="E238" s="105">
        <v>212026</v>
      </c>
      <c r="F238" s="105" t="s">
        <v>339</v>
      </c>
      <c r="G238" s="106">
        <v>0</v>
      </c>
      <c r="H238" s="106">
        <v>211363.04</v>
      </c>
      <c r="I238" s="106">
        <v>9662.1</v>
      </c>
      <c r="J238" s="106">
        <v>183337.24</v>
      </c>
      <c r="K238" s="106">
        <v>0</v>
      </c>
      <c r="L238" s="106">
        <v>385038.18</v>
      </c>
    </row>
    <row r="239" spans="1:12">
      <c r="A239" t="s">
        <v>939</v>
      </c>
      <c r="B239" s="93">
        <v>41364</v>
      </c>
      <c r="C239" t="s">
        <v>887</v>
      </c>
      <c r="D239" t="s">
        <v>917</v>
      </c>
      <c r="E239" s="105">
        <v>212030</v>
      </c>
      <c r="F239" s="105" t="s">
        <v>1048</v>
      </c>
      <c r="G239" s="106">
        <v>0</v>
      </c>
      <c r="H239" s="106">
        <v>0</v>
      </c>
      <c r="I239" s="106">
        <v>14767.79</v>
      </c>
      <c r="J239" s="106">
        <v>14767.79</v>
      </c>
      <c r="K239" s="106">
        <v>0</v>
      </c>
      <c r="L239" s="106">
        <v>0</v>
      </c>
    </row>
    <row r="240" spans="1:12">
      <c r="A240" t="s">
        <v>939</v>
      </c>
      <c r="B240" s="93">
        <v>41364</v>
      </c>
      <c r="C240" t="s">
        <v>887</v>
      </c>
      <c r="D240" t="s">
        <v>917</v>
      </c>
      <c r="E240" s="105">
        <v>212080</v>
      </c>
      <c r="F240" s="105" t="s">
        <v>1049</v>
      </c>
      <c r="G240" s="106">
        <v>0</v>
      </c>
      <c r="H240" s="106">
        <v>0</v>
      </c>
      <c r="I240" s="106">
        <v>2914.76</v>
      </c>
      <c r="J240" s="106">
        <v>88115.38</v>
      </c>
      <c r="K240" s="106">
        <v>0</v>
      </c>
      <c r="L240" s="106">
        <v>85200.62</v>
      </c>
    </row>
    <row r="241" spans="1:16">
      <c r="A241" t="s">
        <v>939</v>
      </c>
      <c r="B241" s="93">
        <v>41364</v>
      </c>
      <c r="C241" t="s">
        <v>887</v>
      </c>
      <c r="D241" t="s">
        <v>917</v>
      </c>
      <c r="E241" s="105">
        <v>212086</v>
      </c>
      <c r="F241" s="105" t="s">
        <v>343</v>
      </c>
      <c r="G241" s="106">
        <v>0</v>
      </c>
      <c r="H241" s="106">
        <v>0</v>
      </c>
      <c r="I241" s="106">
        <v>6820589.9000000004</v>
      </c>
      <c r="J241" s="106">
        <v>6820589.9000000004</v>
      </c>
      <c r="K241" s="106">
        <v>0</v>
      </c>
      <c r="L241" s="106">
        <v>0</v>
      </c>
    </row>
    <row r="242" spans="1:16">
      <c r="A242" t="s">
        <v>939</v>
      </c>
      <c r="B242" s="93">
        <v>41364</v>
      </c>
      <c r="C242" t="s">
        <v>887</v>
      </c>
      <c r="D242" t="s">
        <v>917</v>
      </c>
      <c r="E242" s="105">
        <v>213100</v>
      </c>
      <c r="F242" s="105" t="s">
        <v>499</v>
      </c>
      <c r="G242" s="106">
        <v>0</v>
      </c>
      <c r="H242" s="106">
        <v>0</v>
      </c>
      <c r="I242" s="106">
        <v>78324.429999999993</v>
      </c>
      <c r="J242" s="106">
        <v>78324.44</v>
      </c>
      <c r="K242" s="106">
        <v>0</v>
      </c>
      <c r="L242" s="106">
        <v>0.01</v>
      </c>
    </row>
    <row r="243" spans="1:16">
      <c r="A243" t="s">
        <v>939</v>
      </c>
      <c r="B243" s="93">
        <v>41364</v>
      </c>
      <c r="C243" t="s">
        <v>887</v>
      </c>
      <c r="D243" t="s">
        <v>917</v>
      </c>
      <c r="E243" s="105" t="s">
        <v>344</v>
      </c>
      <c r="F243" s="105" t="s">
        <v>345</v>
      </c>
      <c r="G243" s="106">
        <v>0</v>
      </c>
      <c r="H243" s="106">
        <v>830000</v>
      </c>
      <c r="I243" s="106">
        <v>830000</v>
      </c>
      <c r="J243" s="106">
        <v>0</v>
      </c>
      <c r="K243" s="106">
        <v>0</v>
      </c>
      <c r="L243" s="106">
        <v>0</v>
      </c>
      <c r="M243" t="s">
        <v>15</v>
      </c>
      <c r="N243" t="str">
        <f>+C243&amp;M243</f>
        <v>FM369PUnit Capital at the end of the period</v>
      </c>
      <c r="O243" s="95">
        <f>L243-K243</f>
        <v>0</v>
      </c>
      <c r="P243" s="95">
        <f>O243/10000000</f>
        <v>0</v>
      </c>
    </row>
    <row r="244" spans="1:16">
      <c r="A244" t="s">
        <v>939</v>
      </c>
      <c r="B244" s="93">
        <v>41364</v>
      </c>
      <c r="C244" t="s">
        <v>887</v>
      </c>
      <c r="D244" t="s">
        <v>917</v>
      </c>
      <c r="E244" s="105" t="s">
        <v>346</v>
      </c>
      <c r="F244" s="105" t="s">
        <v>347</v>
      </c>
      <c r="G244" s="106">
        <v>0</v>
      </c>
      <c r="H244" s="106">
        <v>812941200</v>
      </c>
      <c r="I244" s="106">
        <v>900023461.34000003</v>
      </c>
      <c r="J244" s="106">
        <v>87082261.340000004</v>
      </c>
      <c r="K244" s="106">
        <v>0</v>
      </c>
      <c r="L244" s="106">
        <v>0</v>
      </c>
      <c r="M244" t="s">
        <v>15</v>
      </c>
      <c r="N244" t="str">
        <f>+C244&amp;M244</f>
        <v>FM369PUnit Capital at the end of the period</v>
      </c>
      <c r="O244" s="95">
        <f>L244-K244</f>
        <v>0</v>
      </c>
      <c r="P244" s="95">
        <f>O244/10000000</f>
        <v>0</v>
      </c>
    </row>
    <row r="245" spans="1:16">
      <c r="A245" t="s">
        <v>939</v>
      </c>
      <c r="B245" s="93">
        <v>41364</v>
      </c>
      <c r="C245" t="s">
        <v>887</v>
      </c>
      <c r="D245" t="s">
        <v>917</v>
      </c>
      <c r="E245" s="105" t="s">
        <v>350</v>
      </c>
      <c r="F245" s="105" t="s">
        <v>351</v>
      </c>
      <c r="G245" s="106">
        <v>0</v>
      </c>
      <c r="H245" s="106">
        <v>0</v>
      </c>
      <c r="I245" s="106">
        <v>87082261.340000004</v>
      </c>
      <c r="J245" s="106">
        <v>0</v>
      </c>
      <c r="K245" s="106">
        <v>87082261.340000004</v>
      </c>
      <c r="L245" s="106">
        <v>0</v>
      </c>
    </row>
    <row r="246" spans="1:16">
      <c r="A246" t="s">
        <v>939</v>
      </c>
      <c r="B246" s="93">
        <v>41364</v>
      </c>
      <c r="C246" t="s">
        <v>887</v>
      </c>
      <c r="D246" t="s">
        <v>917</v>
      </c>
      <c r="E246" s="105">
        <v>310200</v>
      </c>
      <c r="F246" s="105" t="s">
        <v>356</v>
      </c>
      <c r="G246" s="106">
        <v>0</v>
      </c>
      <c r="H246" s="106">
        <v>2379635.33</v>
      </c>
      <c r="I246" s="106">
        <v>0</v>
      </c>
      <c r="J246" s="106">
        <v>0.01</v>
      </c>
      <c r="K246" s="106">
        <v>0</v>
      </c>
      <c r="L246" s="106">
        <v>2379635.34</v>
      </c>
    </row>
    <row r="247" spans="1:16">
      <c r="A247" t="s">
        <v>939</v>
      </c>
      <c r="B247" s="93">
        <v>41364</v>
      </c>
      <c r="C247" t="s">
        <v>887</v>
      </c>
      <c r="D247" t="s">
        <v>917</v>
      </c>
      <c r="E247" s="105" t="s">
        <v>500</v>
      </c>
      <c r="F247" s="105" t="s">
        <v>501</v>
      </c>
      <c r="G247" s="106">
        <v>0</v>
      </c>
      <c r="H247" s="106">
        <v>0</v>
      </c>
      <c r="I247" s="106">
        <v>78324.44</v>
      </c>
      <c r="J247" s="106">
        <v>0</v>
      </c>
      <c r="K247" s="106">
        <v>78324.44</v>
      </c>
      <c r="L247" s="106">
        <v>0</v>
      </c>
    </row>
    <row r="248" spans="1:16">
      <c r="A248" t="s">
        <v>939</v>
      </c>
      <c r="B248" s="93">
        <v>41364</v>
      </c>
      <c r="C248" t="s">
        <v>887</v>
      </c>
      <c r="D248" t="s">
        <v>917</v>
      </c>
      <c r="E248" s="105" t="s">
        <v>502</v>
      </c>
      <c r="F248" s="105" t="s">
        <v>503</v>
      </c>
      <c r="G248" s="106">
        <v>0</v>
      </c>
      <c r="H248" s="106">
        <v>0</v>
      </c>
      <c r="I248" s="106">
        <v>10588</v>
      </c>
      <c r="J248" s="106">
        <v>0</v>
      </c>
      <c r="K248" s="106">
        <v>10588</v>
      </c>
      <c r="L248" s="106">
        <v>0</v>
      </c>
    </row>
    <row r="249" spans="1:16">
      <c r="A249" t="s">
        <v>939</v>
      </c>
      <c r="B249" s="93">
        <v>41364</v>
      </c>
      <c r="C249" t="s">
        <v>887</v>
      </c>
      <c r="D249" t="s">
        <v>917</v>
      </c>
      <c r="E249" s="105" t="s">
        <v>445</v>
      </c>
      <c r="F249" s="105" t="s">
        <v>446</v>
      </c>
      <c r="G249" s="106">
        <v>0</v>
      </c>
      <c r="H249" s="106">
        <v>6483284.0499999998</v>
      </c>
      <c r="I249" s="106">
        <v>6483284.0499999998</v>
      </c>
      <c r="J249" s="106">
        <v>0</v>
      </c>
      <c r="K249" s="106">
        <v>0</v>
      </c>
      <c r="L249" s="106">
        <v>0</v>
      </c>
    </row>
    <row r="250" spans="1:16">
      <c r="A250" t="s">
        <v>939</v>
      </c>
      <c r="B250" s="93">
        <v>41364</v>
      </c>
      <c r="C250" t="s">
        <v>887</v>
      </c>
      <c r="D250" t="s">
        <v>917</v>
      </c>
      <c r="E250" s="105" t="s">
        <v>724</v>
      </c>
      <c r="F250" s="105" t="s">
        <v>725</v>
      </c>
      <c r="G250" s="106">
        <v>0</v>
      </c>
      <c r="H250" s="106">
        <v>47145.41</v>
      </c>
      <c r="I250" s="106">
        <v>857.53</v>
      </c>
      <c r="J250" s="106">
        <v>219977.52</v>
      </c>
      <c r="K250" s="106">
        <v>0</v>
      </c>
      <c r="L250" s="106">
        <v>266265.40000000002</v>
      </c>
    </row>
    <row r="251" spans="1:16">
      <c r="A251" t="s">
        <v>939</v>
      </c>
      <c r="B251" s="93">
        <v>41364</v>
      </c>
      <c r="C251" t="s">
        <v>887</v>
      </c>
      <c r="D251" t="s">
        <v>917</v>
      </c>
      <c r="E251" s="105" t="s">
        <v>368</v>
      </c>
      <c r="F251" s="105" t="s">
        <v>369</v>
      </c>
      <c r="G251" s="106">
        <v>0</v>
      </c>
      <c r="H251" s="106">
        <v>43610316.700000003</v>
      </c>
      <c r="I251" s="106">
        <v>0</v>
      </c>
      <c r="J251" s="106">
        <v>41698688.049999997</v>
      </c>
      <c r="K251" s="106">
        <v>0</v>
      </c>
      <c r="L251" s="106">
        <v>85309004.75</v>
      </c>
    </row>
    <row r="252" spans="1:16">
      <c r="A252" t="s">
        <v>939</v>
      </c>
      <c r="B252" s="93">
        <v>41364</v>
      </c>
      <c r="C252" t="s">
        <v>887</v>
      </c>
      <c r="D252" t="s">
        <v>917</v>
      </c>
      <c r="E252" s="105">
        <v>620006</v>
      </c>
      <c r="F252" s="105" t="s">
        <v>871</v>
      </c>
      <c r="G252" s="106">
        <v>0</v>
      </c>
      <c r="H252" s="106">
        <v>2200.08</v>
      </c>
      <c r="I252" s="106">
        <v>2200.08</v>
      </c>
      <c r="J252" s="106">
        <v>0</v>
      </c>
      <c r="K252" s="106">
        <v>0</v>
      </c>
      <c r="L252" s="106">
        <v>0</v>
      </c>
    </row>
    <row r="253" spans="1:16">
      <c r="A253" t="s">
        <v>939</v>
      </c>
      <c r="B253" s="93">
        <v>41364</v>
      </c>
      <c r="C253" t="s">
        <v>887</v>
      </c>
      <c r="D253" t="s">
        <v>917</v>
      </c>
      <c r="E253" s="105">
        <v>810300</v>
      </c>
      <c r="F253" s="105" t="s">
        <v>378</v>
      </c>
      <c r="G253" s="106">
        <v>211363.04</v>
      </c>
      <c r="H253" s="106">
        <v>0</v>
      </c>
      <c r="I253" s="106">
        <v>173505.62</v>
      </c>
      <c r="J253" s="106">
        <v>9662.1</v>
      </c>
      <c r="K253" s="106">
        <v>375206.56</v>
      </c>
      <c r="L253" s="106">
        <v>0</v>
      </c>
    </row>
    <row r="254" spans="1:16">
      <c r="A254" t="s">
        <v>939</v>
      </c>
      <c r="B254" s="93">
        <v>41364</v>
      </c>
      <c r="C254" t="s">
        <v>887</v>
      </c>
      <c r="D254" t="s">
        <v>917</v>
      </c>
      <c r="E254" s="105">
        <v>810325</v>
      </c>
      <c r="F254" s="105" t="s">
        <v>379</v>
      </c>
      <c r="G254" s="106">
        <v>211363.04</v>
      </c>
      <c r="H254" s="106">
        <v>0</v>
      </c>
      <c r="I254" s="106">
        <v>183337.24</v>
      </c>
      <c r="J254" s="106">
        <v>9662.1</v>
      </c>
      <c r="K254" s="106">
        <v>385038.18</v>
      </c>
      <c r="L254" s="106">
        <v>0</v>
      </c>
    </row>
    <row r="255" spans="1:16">
      <c r="A255" t="s">
        <v>939</v>
      </c>
      <c r="B255" s="93">
        <v>41364</v>
      </c>
      <c r="C255" t="s">
        <v>887</v>
      </c>
      <c r="D255" t="s">
        <v>917</v>
      </c>
      <c r="E255" s="105">
        <v>810701</v>
      </c>
      <c r="F255" s="105" t="s">
        <v>381</v>
      </c>
      <c r="G255" s="106">
        <v>0</v>
      </c>
      <c r="H255" s="106">
        <v>0</v>
      </c>
      <c r="I255" s="106">
        <v>21445.3</v>
      </c>
      <c r="J255" s="106">
        <v>1194.22</v>
      </c>
      <c r="K255" s="106">
        <v>20251.080000000002</v>
      </c>
      <c r="L255" s="106">
        <v>0</v>
      </c>
    </row>
    <row r="256" spans="1:16">
      <c r="A256" t="s">
        <v>939</v>
      </c>
      <c r="B256" s="93">
        <v>41364</v>
      </c>
      <c r="C256" t="s">
        <v>887</v>
      </c>
      <c r="D256" t="s">
        <v>917</v>
      </c>
      <c r="E256" s="105">
        <v>816000</v>
      </c>
      <c r="F256" s="105" t="s">
        <v>466</v>
      </c>
      <c r="G256" s="106">
        <v>0</v>
      </c>
      <c r="H256" s="106">
        <v>181487.97</v>
      </c>
      <c r="I256" s="106">
        <v>7483.29</v>
      </c>
      <c r="J256" s="106">
        <v>212044.48</v>
      </c>
      <c r="K256" s="106">
        <v>0</v>
      </c>
      <c r="L256" s="106">
        <v>386049.16</v>
      </c>
    </row>
    <row r="257" spans="1:12">
      <c r="A257" t="s">
        <v>939</v>
      </c>
      <c r="B257" s="93">
        <v>41364</v>
      </c>
      <c r="C257" t="s">
        <v>887</v>
      </c>
      <c r="D257" t="s">
        <v>917</v>
      </c>
      <c r="E257" s="105">
        <v>816003</v>
      </c>
      <c r="F257" s="105" t="s">
        <v>383</v>
      </c>
      <c r="G257" s="106">
        <v>31314.73</v>
      </c>
      <c r="H257" s="106">
        <v>0</v>
      </c>
      <c r="I257" s="106">
        <v>57801.35</v>
      </c>
      <c r="J257" s="106">
        <v>0</v>
      </c>
      <c r="K257" s="106">
        <v>89116.08</v>
      </c>
      <c r="L257" s="106">
        <v>0</v>
      </c>
    </row>
    <row r="258" spans="1:12">
      <c r="A258" t="s">
        <v>939</v>
      </c>
      <c r="B258" s="93">
        <v>41364</v>
      </c>
      <c r="C258" t="s">
        <v>887</v>
      </c>
      <c r="D258" t="s">
        <v>917</v>
      </c>
      <c r="E258" s="105">
        <v>816007</v>
      </c>
      <c r="F258" s="105" t="s">
        <v>385</v>
      </c>
      <c r="G258" s="106">
        <v>46.14</v>
      </c>
      <c r="H258" s="106">
        <v>0</v>
      </c>
      <c r="I258" s="106">
        <v>0.74</v>
      </c>
      <c r="J258" s="106">
        <v>0</v>
      </c>
      <c r="K258" s="106">
        <v>46.88</v>
      </c>
      <c r="L258" s="106">
        <v>0</v>
      </c>
    </row>
    <row r="259" spans="1:12">
      <c r="A259" t="s">
        <v>939</v>
      </c>
      <c r="B259" s="93">
        <v>41364</v>
      </c>
      <c r="C259" t="s">
        <v>887</v>
      </c>
      <c r="D259" t="s">
        <v>917</v>
      </c>
      <c r="E259" s="105">
        <v>816008</v>
      </c>
      <c r="F259" s="105" t="s">
        <v>387</v>
      </c>
      <c r="G259" s="106">
        <v>34142.5</v>
      </c>
      <c r="H259" s="106">
        <v>0</v>
      </c>
      <c r="I259" s="106">
        <v>58735.02</v>
      </c>
      <c r="J259" s="106">
        <v>0</v>
      </c>
      <c r="K259" s="106">
        <v>92877.52</v>
      </c>
      <c r="L259" s="106">
        <v>0</v>
      </c>
    </row>
    <row r="260" spans="1:12">
      <c r="A260" t="s">
        <v>939</v>
      </c>
      <c r="B260" s="93">
        <v>41364</v>
      </c>
      <c r="C260" t="s">
        <v>887</v>
      </c>
      <c r="D260" t="s">
        <v>917</v>
      </c>
      <c r="E260" s="105">
        <v>816012</v>
      </c>
      <c r="F260" s="105" t="s">
        <v>389</v>
      </c>
      <c r="G260" s="106">
        <v>16.43</v>
      </c>
      <c r="H260" s="106">
        <v>0</v>
      </c>
      <c r="I260" s="106">
        <v>0</v>
      </c>
      <c r="J260" s="106">
        <v>0</v>
      </c>
      <c r="K260" s="106">
        <v>16.43</v>
      </c>
      <c r="L260" s="106">
        <v>0</v>
      </c>
    </row>
    <row r="261" spans="1:12">
      <c r="A261" t="s">
        <v>939</v>
      </c>
      <c r="B261" s="93">
        <v>41364</v>
      </c>
      <c r="C261" t="s">
        <v>887</v>
      </c>
      <c r="D261" t="s">
        <v>917</v>
      </c>
      <c r="E261" s="105">
        <v>816015</v>
      </c>
      <c r="F261" s="105" t="s">
        <v>393</v>
      </c>
      <c r="G261" s="106">
        <v>0</v>
      </c>
      <c r="H261" s="106">
        <v>0</v>
      </c>
      <c r="I261" s="106">
        <v>0</v>
      </c>
      <c r="J261" s="106">
        <v>0.55000000000000004</v>
      </c>
      <c r="K261" s="106">
        <v>0</v>
      </c>
      <c r="L261" s="106">
        <v>0.55000000000000004</v>
      </c>
    </row>
    <row r="262" spans="1:12">
      <c r="A262" t="s">
        <v>939</v>
      </c>
      <c r="B262" s="93">
        <v>41364</v>
      </c>
      <c r="C262" t="s">
        <v>887</v>
      </c>
      <c r="D262" t="s">
        <v>917</v>
      </c>
      <c r="E262" s="105">
        <v>816021</v>
      </c>
      <c r="F262" s="105" t="s">
        <v>399</v>
      </c>
      <c r="G262" s="106">
        <v>91435.12</v>
      </c>
      <c r="H262" s="106">
        <v>0</v>
      </c>
      <c r="I262" s="106">
        <v>0</v>
      </c>
      <c r="J262" s="106">
        <v>0</v>
      </c>
      <c r="K262" s="106">
        <v>91435.12</v>
      </c>
      <c r="L262" s="106">
        <v>0</v>
      </c>
    </row>
    <row r="263" spans="1:12">
      <c r="A263" t="s">
        <v>939</v>
      </c>
      <c r="B263" s="93">
        <v>41364</v>
      </c>
      <c r="C263" t="s">
        <v>887</v>
      </c>
      <c r="D263" t="s">
        <v>917</v>
      </c>
      <c r="E263" s="105">
        <v>816033</v>
      </c>
      <c r="F263" s="105" t="s">
        <v>405</v>
      </c>
      <c r="G263" s="106">
        <v>93.87</v>
      </c>
      <c r="H263" s="106">
        <v>0</v>
      </c>
      <c r="I263" s="106">
        <v>0</v>
      </c>
      <c r="J263" s="106">
        <v>0</v>
      </c>
      <c r="K263" s="106">
        <v>93.87</v>
      </c>
      <c r="L263" s="106">
        <v>0</v>
      </c>
    </row>
    <row r="264" spans="1:12">
      <c r="A264" t="s">
        <v>939</v>
      </c>
      <c r="B264" s="93">
        <v>41364</v>
      </c>
      <c r="C264" t="s">
        <v>887</v>
      </c>
      <c r="D264" t="s">
        <v>917</v>
      </c>
      <c r="E264" s="105">
        <v>816034</v>
      </c>
      <c r="F264" s="105" t="s">
        <v>407</v>
      </c>
      <c r="G264" s="106">
        <v>298.27999999999997</v>
      </c>
      <c r="H264" s="106">
        <v>0</v>
      </c>
      <c r="I264" s="106">
        <v>418.06</v>
      </c>
      <c r="J264" s="106">
        <v>0</v>
      </c>
      <c r="K264" s="106">
        <v>716.34</v>
      </c>
      <c r="L264" s="106">
        <v>0</v>
      </c>
    </row>
    <row r="265" spans="1:12">
      <c r="A265" t="s">
        <v>939</v>
      </c>
      <c r="B265" s="93">
        <v>41364</v>
      </c>
      <c r="C265" t="s">
        <v>887</v>
      </c>
      <c r="D265" t="s">
        <v>917</v>
      </c>
      <c r="E265" s="105">
        <v>816036</v>
      </c>
      <c r="F265" s="105" t="s">
        <v>695</v>
      </c>
      <c r="G265" s="106">
        <v>216.98</v>
      </c>
      <c r="H265" s="106">
        <v>0</v>
      </c>
      <c r="I265" s="106">
        <v>210.85</v>
      </c>
      <c r="J265" s="106">
        <v>4.9800000000000004</v>
      </c>
      <c r="K265" s="106">
        <v>422.85</v>
      </c>
      <c r="L265" s="106">
        <v>0</v>
      </c>
    </row>
    <row r="266" spans="1:12">
      <c r="A266" t="s">
        <v>939</v>
      </c>
      <c r="B266" s="93">
        <v>41364</v>
      </c>
      <c r="C266" t="s">
        <v>887</v>
      </c>
      <c r="D266" t="s">
        <v>917</v>
      </c>
      <c r="E266" s="105">
        <v>816047</v>
      </c>
      <c r="F266" s="105" t="s">
        <v>1062</v>
      </c>
      <c r="G266" s="106">
        <v>0</v>
      </c>
      <c r="H266" s="106">
        <v>0</v>
      </c>
      <c r="I266" s="106">
        <v>14767.79</v>
      </c>
      <c r="J266" s="106">
        <v>14767.79</v>
      </c>
      <c r="K266" s="106">
        <v>0</v>
      </c>
      <c r="L266" s="106">
        <v>0</v>
      </c>
    </row>
    <row r="267" spans="1:12">
      <c r="A267" t="s">
        <v>939</v>
      </c>
      <c r="B267" s="93">
        <v>41364</v>
      </c>
      <c r="C267" t="s">
        <v>887</v>
      </c>
      <c r="D267" t="s">
        <v>917</v>
      </c>
      <c r="E267" s="105">
        <v>816061</v>
      </c>
      <c r="F267" s="105" t="s">
        <v>903</v>
      </c>
      <c r="G267" s="106">
        <v>26124</v>
      </c>
      <c r="H267" s="106">
        <v>0</v>
      </c>
      <c r="I267" s="106">
        <v>4563</v>
      </c>
      <c r="J267" s="106">
        <v>4563</v>
      </c>
      <c r="K267" s="106">
        <v>26124</v>
      </c>
      <c r="L267" s="106">
        <v>0</v>
      </c>
    </row>
    <row r="268" spans="1:12">
      <c r="A268" t="s">
        <v>939</v>
      </c>
      <c r="B268" s="93">
        <v>41364</v>
      </c>
      <c r="C268" t="s">
        <v>887</v>
      </c>
      <c r="D268" t="s">
        <v>917</v>
      </c>
      <c r="E268" s="105">
        <v>816080</v>
      </c>
      <c r="F268" s="105" t="s">
        <v>1063</v>
      </c>
      <c r="G268" s="106">
        <v>0</v>
      </c>
      <c r="H268" s="106">
        <v>0</v>
      </c>
      <c r="I268" s="106">
        <v>88115.38</v>
      </c>
      <c r="J268" s="106">
        <v>2914.76</v>
      </c>
      <c r="K268" s="106">
        <v>85200.62</v>
      </c>
      <c r="L268" s="106">
        <v>0</v>
      </c>
    </row>
    <row r="269" spans="1:12">
      <c r="A269" t="s">
        <v>939</v>
      </c>
      <c r="B269" s="93">
        <v>41364</v>
      </c>
      <c r="C269" t="s">
        <v>977</v>
      </c>
      <c r="D269" t="s">
        <v>993</v>
      </c>
      <c r="E269" s="105" t="s">
        <v>766</v>
      </c>
      <c r="F269" s="105" t="s">
        <v>767</v>
      </c>
      <c r="G269" s="106">
        <v>1940695</v>
      </c>
      <c r="H269" s="106">
        <v>0</v>
      </c>
      <c r="I269" s="106">
        <v>223755316.84</v>
      </c>
      <c r="J269" s="106">
        <v>224027790.84</v>
      </c>
      <c r="K269" s="106">
        <v>1668221</v>
      </c>
      <c r="L269" s="106">
        <v>0</v>
      </c>
    </row>
    <row r="270" spans="1:12">
      <c r="A270" t="s">
        <v>939</v>
      </c>
      <c r="B270" s="93">
        <v>41364</v>
      </c>
      <c r="C270" t="s">
        <v>977</v>
      </c>
      <c r="D270" t="s">
        <v>993</v>
      </c>
      <c r="E270" s="105" t="s">
        <v>429</v>
      </c>
      <c r="F270" s="105" t="s">
        <v>430</v>
      </c>
      <c r="G270" s="106">
        <v>433552575</v>
      </c>
      <c r="H270" s="106">
        <v>0</v>
      </c>
      <c r="I270" s="106">
        <v>0</v>
      </c>
      <c r="J270" s="106">
        <v>0</v>
      </c>
      <c r="K270" s="106">
        <v>433552575</v>
      </c>
      <c r="L270" s="106">
        <v>0</v>
      </c>
    </row>
    <row r="271" spans="1:12">
      <c r="A271" t="s">
        <v>939</v>
      </c>
      <c r="B271" s="93">
        <v>41364</v>
      </c>
      <c r="C271" t="s">
        <v>977</v>
      </c>
      <c r="D271" t="s">
        <v>993</v>
      </c>
      <c r="E271" s="105" t="s">
        <v>433</v>
      </c>
      <c r="F271" s="105" t="s">
        <v>434</v>
      </c>
      <c r="G271" s="106">
        <v>2178890.48</v>
      </c>
      <c r="H271" s="106">
        <v>0</v>
      </c>
      <c r="I271" s="106">
        <v>0</v>
      </c>
      <c r="J271" s="106">
        <v>2205519.1800000002</v>
      </c>
      <c r="K271" s="106">
        <v>0</v>
      </c>
      <c r="L271" s="106">
        <v>26628.7</v>
      </c>
    </row>
    <row r="272" spans="1:12">
      <c r="A272" t="s">
        <v>939</v>
      </c>
      <c r="B272" s="93">
        <v>41364</v>
      </c>
      <c r="C272" t="s">
        <v>977</v>
      </c>
      <c r="D272" t="s">
        <v>993</v>
      </c>
      <c r="E272" s="105">
        <v>110047</v>
      </c>
      <c r="F272" s="105" t="s">
        <v>293</v>
      </c>
      <c r="G272" s="106">
        <v>0</v>
      </c>
      <c r="H272" s="106">
        <v>0.01</v>
      </c>
      <c r="I272" s="106">
        <v>224122344.36000001</v>
      </c>
      <c r="J272" s="106">
        <v>224120344.36000001</v>
      </c>
      <c r="K272" s="106">
        <v>1999.99</v>
      </c>
      <c r="L272" s="106">
        <v>0</v>
      </c>
    </row>
    <row r="273" spans="1:12">
      <c r="A273" t="s">
        <v>939</v>
      </c>
      <c r="B273" s="93">
        <v>41364</v>
      </c>
      <c r="C273" t="s">
        <v>977</v>
      </c>
      <c r="D273" t="s">
        <v>993</v>
      </c>
      <c r="E273" s="105">
        <v>110156</v>
      </c>
      <c r="F273" s="105" t="s">
        <v>685</v>
      </c>
      <c r="G273" s="106">
        <v>0</v>
      </c>
      <c r="H273" s="106">
        <v>0</v>
      </c>
      <c r="I273" s="106">
        <v>57004.23</v>
      </c>
      <c r="J273" s="106">
        <v>60971.08</v>
      </c>
      <c r="K273" s="106">
        <v>0</v>
      </c>
      <c r="L273" s="106">
        <v>3966.85</v>
      </c>
    </row>
    <row r="274" spans="1:12">
      <c r="A274" t="s">
        <v>939</v>
      </c>
      <c r="B274" s="93">
        <v>41364</v>
      </c>
      <c r="C274" t="s">
        <v>977</v>
      </c>
      <c r="D274" t="s">
        <v>993</v>
      </c>
      <c r="E274" s="105" t="s">
        <v>768</v>
      </c>
      <c r="F274" s="105" t="s">
        <v>769</v>
      </c>
      <c r="G274" s="106">
        <v>0</v>
      </c>
      <c r="H274" s="106">
        <v>0</v>
      </c>
      <c r="I274" s="106">
        <v>220296511</v>
      </c>
      <c r="J274" s="106">
        <v>220296511</v>
      </c>
      <c r="K274" s="106">
        <v>0</v>
      </c>
      <c r="L274" s="106">
        <v>0</v>
      </c>
    </row>
    <row r="275" spans="1:12">
      <c r="A275" t="s">
        <v>939</v>
      </c>
      <c r="B275" s="93">
        <v>41364</v>
      </c>
      <c r="C275" t="s">
        <v>977</v>
      </c>
      <c r="D275" t="s">
        <v>993</v>
      </c>
      <c r="E275" s="105" t="s">
        <v>770</v>
      </c>
      <c r="F275" s="105" t="s">
        <v>771</v>
      </c>
      <c r="G275" s="106">
        <v>1276</v>
      </c>
      <c r="H275" s="106">
        <v>0</v>
      </c>
      <c r="I275" s="106">
        <v>74182.399999999994</v>
      </c>
      <c r="J275" s="106">
        <v>72821.600000000006</v>
      </c>
      <c r="K275" s="106">
        <v>2636.8</v>
      </c>
      <c r="L275" s="106">
        <v>0</v>
      </c>
    </row>
    <row r="276" spans="1:12">
      <c r="A276" t="s">
        <v>939</v>
      </c>
      <c r="B276" s="93">
        <v>41364</v>
      </c>
      <c r="C276" t="s">
        <v>977</v>
      </c>
      <c r="D276" t="s">
        <v>993</v>
      </c>
      <c r="E276" s="105" t="s">
        <v>441</v>
      </c>
      <c r="F276" s="105" t="s">
        <v>442</v>
      </c>
      <c r="G276" s="106">
        <v>11334336.77</v>
      </c>
      <c r="H276" s="106">
        <v>0</v>
      </c>
      <c r="I276" s="106">
        <v>20847248.23</v>
      </c>
      <c r="J276" s="106">
        <v>0</v>
      </c>
      <c r="K276" s="106">
        <v>32181585</v>
      </c>
      <c r="L276" s="106">
        <v>0</v>
      </c>
    </row>
    <row r="277" spans="1:12">
      <c r="A277" t="s">
        <v>939</v>
      </c>
      <c r="B277" s="93">
        <v>41364</v>
      </c>
      <c r="C277" t="s">
        <v>977</v>
      </c>
      <c r="D277" t="s">
        <v>993</v>
      </c>
      <c r="E277" s="105">
        <v>112000</v>
      </c>
      <c r="F277" s="105" t="s">
        <v>314</v>
      </c>
      <c r="G277" s="106">
        <v>0</v>
      </c>
      <c r="H277" s="106">
        <v>0</v>
      </c>
      <c r="I277" s="106">
        <v>19706.419999999998</v>
      </c>
      <c r="J277" s="106">
        <v>19706.419999999998</v>
      </c>
      <c r="K277" s="106">
        <v>0</v>
      </c>
      <c r="L277" s="106">
        <v>0</v>
      </c>
    </row>
    <row r="278" spans="1:12">
      <c r="A278" t="s">
        <v>939</v>
      </c>
      <c r="B278" s="93">
        <v>41364</v>
      </c>
      <c r="C278" t="s">
        <v>977</v>
      </c>
      <c r="D278" t="s">
        <v>993</v>
      </c>
      <c r="E278" s="105">
        <v>210100</v>
      </c>
      <c r="F278" s="105" t="s">
        <v>424</v>
      </c>
      <c r="G278" s="106">
        <v>0</v>
      </c>
      <c r="H278" s="106">
        <v>0</v>
      </c>
      <c r="I278" s="106">
        <v>227557747.72</v>
      </c>
      <c r="J278" s="106">
        <v>227557747.72</v>
      </c>
      <c r="K278" s="106">
        <v>0</v>
      </c>
      <c r="L278" s="106">
        <v>0</v>
      </c>
    </row>
    <row r="279" spans="1:12">
      <c r="A279" t="s">
        <v>939</v>
      </c>
      <c r="B279" s="93">
        <v>41364</v>
      </c>
      <c r="C279" t="s">
        <v>977</v>
      </c>
      <c r="D279" t="s">
        <v>993</v>
      </c>
      <c r="E279" s="105">
        <v>211002</v>
      </c>
      <c r="F279" s="105" t="s">
        <v>460</v>
      </c>
      <c r="G279" s="106">
        <v>26536.97</v>
      </c>
      <c r="H279" s="106">
        <v>0</v>
      </c>
      <c r="I279" s="106">
        <v>112735.46</v>
      </c>
      <c r="J279" s="106">
        <v>24541.21</v>
      </c>
      <c r="K279" s="106">
        <v>114731.22</v>
      </c>
      <c r="L279" s="106">
        <v>0</v>
      </c>
    </row>
    <row r="280" spans="1:12">
      <c r="A280" t="s">
        <v>939</v>
      </c>
      <c r="B280" s="93">
        <v>41364</v>
      </c>
      <c r="C280" t="s">
        <v>977</v>
      </c>
      <c r="D280" t="s">
        <v>993</v>
      </c>
      <c r="E280" s="105">
        <v>211014</v>
      </c>
      <c r="F280" s="105" t="s">
        <v>498</v>
      </c>
      <c r="G280" s="106">
        <v>0</v>
      </c>
      <c r="H280" s="106">
        <v>0</v>
      </c>
      <c r="I280" s="106">
        <v>17824</v>
      </c>
      <c r="J280" s="106">
        <v>35648</v>
      </c>
      <c r="K280" s="106">
        <v>0</v>
      </c>
      <c r="L280" s="106">
        <v>17824</v>
      </c>
    </row>
    <row r="281" spans="1:12">
      <c r="A281" t="s">
        <v>939</v>
      </c>
      <c r="B281" s="93">
        <v>41364</v>
      </c>
      <c r="C281" t="s">
        <v>977</v>
      </c>
      <c r="D281" t="s">
        <v>993</v>
      </c>
      <c r="E281" s="105">
        <v>211035</v>
      </c>
      <c r="F281" s="105" t="s">
        <v>333</v>
      </c>
      <c r="G281" s="106">
        <v>0</v>
      </c>
      <c r="H281" s="106">
        <v>289</v>
      </c>
      <c r="I281" s="106">
        <v>3892</v>
      </c>
      <c r="J281" s="106">
        <v>4794</v>
      </c>
      <c r="K281" s="106">
        <v>0</v>
      </c>
      <c r="L281" s="106">
        <v>1191</v>
      </c>
    </row>
    <row r="282" spans="1:12">
      <c r="A282" t="s">
        <v>939</v>
      </c>
      <c r="B282" s="93">
        <v>41364</v>
      </c>
      <c r="C282" t="s">
        <v>977</v>
      </c>
      <c r="D282" t="s">
        <v>993</v>
      </c>
      <c r="E282" s="105">
        <v>211037</v>
      </c>
      <c r="F282" s="105" t="s">
        <v>901</v>
      </c>
      <c r="G282" s="106">
        <v>0</v>
      </c>
      <c r="H282" s="106">
        <v>89</v>
      </c>
      <c r="I282" s="106">
        <v>0</v>
      </c>
      <c r="J282" s="106">
        <v>0</v>
      </c>
      <c r="K282" s="106">
        <v>0</v>
      </c>
      <c r="L282" s="106">
        <v>89</v>
      </c>
    </row>
    <row r="283" spans="1:12">
      <c r="A283" t="s">
        <v>939</v>
      </c>
      <c r="B283" s="93">
        <v>41364</v>
      </c>
      <c r="C283" t="s">
        <v>977</v>
      </c>
      <c r="D283" t="s">
        <v>993</v>
      </c>
      <c r="E283" s="105">
        <v>211040</v>
      </c>
      <c r="F283" s="105" t="s">
        <v>1046</v>
      </c>
      <c r="G283" s="106">
        <v>0</v>
      </c>
      <c r="H283" s="106">
        <v>0</v>
      </c>
      <c r="I283" s="106">
        <v>212.92</v>
      </c>
      <c r="J283" s="106">
        <v>212.92</v>
      </c>
      <c r="K283" s="106">
        <v>0</v>
      </c>
      <c r="L283" s="106">
        <v>0</v>
      </c>
    </row>
    <row r="284" spans="1:12">
      <c r="A284" t="s">
        <v>939</v>
      </c>
      <c r="B284" s="93">
        <v>41364</v>
      </c>
      <c r="C284" t="s">
        <v>977</v>
      </c>
      <c r="D284" t="s">
        <v>993</v>
      </c>
      <c r="E284" s="105">
        <v>212010</v>
      </c>
      <c r="F284" s="105" t="s">
        <v>336</v>
      </c>
      <c r="G284" s="106">
        <v>0</v>
      </c>
      <c r="H284" s="106">
        <v>28601.17</v>
      </c>
      <c r="I284" s="106">
        <v>192282.36</v>
      </c>
      <c r="J284" s="106">
        <v>194470.1</v>
      </c>
      <c r="K284" s="106">
        <v>0</v>
      </c>
      <c r="L284" s="106">
        <v>30788.91</v>
      </c>
    </row>
    <row r="285" spans="1:12">
      <c r="A285" t="s">
        <v>939</v>
      </c>
      <c r="B285" s="93">
        <v>41364</v>
      </c>
      <c r="C285" t="s">
        <v>977</v>
      </c>
      <c r="D285" t="s">
        <v>993</v>
      </c>
      <c r="E285" s="105">
        <v>212026</v>
      </c>
      <c r="F285" s="105" t="s">
        <v>339</v>
      </c>
      <c r="G285" s="106">
        <v>0</v>
      </c>
      <c r="H285" s="106">
        <v>37088.980000000003</v>
      </c>
      <c r="I285" s="106">
        <v>3005.28</v>
      </c>
      <c r="J285" s="106">
        <v>71546.240000000005</v>
      </c>
      <c r="K285" s="106">
        <v>0</v>
      </c>
      <c r="L285" s="106">
        <v>105629.94</v>
      </c>
    </row>
    <row r="286" spans="1:12">
      <c r="A286" t="s">
        <v>939</v>
      </c>
      <c r="B286" s="93">
        <v>41364</v>
      </c>
      <c r="C286" t="s">
        <v>977</v>
      </c>
      <c r="D286" t="s">
        <v>993</v>
      </c>
      <c r="E286" s="105">
        <v>212030</v>
      </c>
      <c r="F286" s="105" t="s">
        <v>1048</v>
      </c>
      <c r="G286" s="106">
        <v>0</v>
      </c>
      <c r="H286" s="106">
        <v>0</v>
      </c>
      <c r="I286" s="106">
        <v>7662.84</v>
      </c>
      <c r="J286" s="106">
        <v>7662.84</v>
      </c>
      <c r="K286" s="106">
        <v>0</v>
      </c>
      <c r="L286" s="106">
        <v>0</v>
      </c>
    </row>
    <row r="287" spans="1:12">
      <c r="A287" t="s">
        <v>939</v>
      </c>
      <c r="B287" s="93">
        <v>41364</v>
      </c>
      <c r="C287" t="s">
        <v>977</v>
      </c>
      <c r="D287" t="s">
        <v>993</v>
      </c>
      <c r="E287" s="105">
        <v>212080</v>
      </c>
      <c r="F287" s="105" t="s">
        <v>1049</v>
      </c>
      <c r="G287" s="106">
        <v>0</v>
      </c>
      <c r="H287" s="106">
        <v>0</v>
      </c>
      <c r="I287" s="106">
        <v>1510.71</v>
      </c>
      <c r="J287" s="106">
        <v>47204.57</v>
      </c>
      <c r="K287" s="106">
        <v>0</v>
      </c>
      <c r="L287" s="106">
        <v>45693.86</v>
      </c>
    </row>
    <row r="288" spans="1:12">
      <c r="A288" t="s">
        <v>939</v>
      </c>
      <c r="B288" s="93">
        <v>41364</v>
      </c>
      <c r="C288" t="s">
        <v>977</v>
      </c>
      <c r="D288" t="s">
        <v>993</v>
      </c>
      <c r="E288" s="105">
        <v>213100</v>
      </c>
      <c r="F288" s="105" t="s">
        <v>499</v>
      </c>
      <c r="G288" s="106">
        <v>0</v>
      </c>
      <c r="H288" s="106">
        <v>0</v>
      </c>
      <c r="I288" s="106">
        <v>252971.35</v>
      </c>
      <c r="J288" s="106">
        <v>252971.34</v>
      </c>
      <c r="K288" s="106">
        <v>0.01</v>
      </c>
      <c r="L288" s="106">
        <v>0</v>
      </c>
    </row>
    <row r="289" spans="1:16">
      <c r="A289" t="s">
        <v>939</v>
      </c>
      <c r="B289" s="93">
        <v>41364</v>
      </c>
      <c r="C289" t="s">
        <v>977</v>
      </c>
      <c r="D289" t="s">
        <v>993</v>
      </c>
      <c r="E289" s="105" t="s">
        <v>344</v>
      </c>
      <c r="F289" s="105" t="s">
        <v>345</v>
      </c>
      <c r="G289" s="106">
        <v>0</v>
      </c>
      <c r="H289" s="106">
        <v>1992830</v>
      </c>
      <c r="I289" s="106">
        <v>0</v>
      </c>
      <c r="J289" s="106">
        <v>0</v>
      </c>
      <c r="K289" s="106">
        <v>0</v>
      </c>
      <c r="L289" s="106">
        <v>1992830</v>
      </c>
      <c r="M289" t="s">
        <v>15</v>
      </c>
      <c r="N289" t="str">
        <f>+C289&amp;M289</f>
        <v>FM369UUnit Capital at the end of the period</v>
      </c>
      <c r="O289" s="95">
        <f>L289-K289</f>
        <v>1992830</v>
      </c>
      <c r="P289" s="95">
        <f>O289/10000000</f>
        <v>0.19928299999999999</v>
      </c>
    </row>
    <row r="290" spans="1:16">
      <c r="A290" t="s">
        <v>939</v>
      </c>
      <c r="B290" s="93">
        <v>41364</v>
      </c>
      <c r="C290" t="s">
        <v>977</v>
      </c>
      <c r="D290" t="s">
        <v>993</v>
      </c>
      <c r="E290" s="105" t="s">
        <v>346</v>
      </c>
      <c r="F290" s="105" t="s">
        <v>347</v>
      </c>
      <c r="G290" s="106">
        <v>0</v>
      </c>
      <c r="H290" s="106">
        <v>433266646.95999998</v>
      </c>
      <c r="I290" s="106">
        <v>0</v>
      </c>
      <c r="J290" s="106">
        <v>0</v>
      </c>
      <c r="K290" s="106">
        <v>0</v>
      </c>
      <c r="L290" s="106">
        <v>433266646.95999998</v>
      </c>
      <c r="M290" t="s">
        <v>15</v>
      </c>
      <c r="N290" t="str">
        <f>+C290&amp;M290</f>
        <v>FM369UUnit Capital at the end of the period</v>
      </c>
      <c r="O290" s="95">
        <f>L290-K290</f>
        <v>433266646.95999998</v>
      </c>
      <c r="P290" s="95">
        <f>O290/10000000</f>
        <v>43.326664695999995</v>
      </c>
    </row>
    <row r="291" spans="1:16">
      <c r="A291" t="s">
        <v>939</v>
      </c>
      <c r="B291" s="93">
        <v>41364</v>
      </c>
      <c r="C291" t="s">
        <v>977</v>
      </c>
      <c r="D291" t="s">
        <v>993</v>
      </c>
      <c r="E291" s="105" t="s">
        <v>500</v>
      </c>
      <c r="F291" s="105" t="s">
        <v>501</v>
      </c>
      <c r="G291" s="106">
        <v>0</v>
      </c>
      <c r="H291" s="106">
        <v>0</v>
      </c>
      <c r="I291" s="106">
        <v>126485.67</v>
      </c>
      <c r="J291" s="106">
        <v>0</v>
      </c>
      <c r="K291" s="106">
        <v>126485.67</v>
      </c>
      <c r="L291" s="106">
        <v>0</v>
      </c>
    </row>
    <row r="292" spans="1:16">
      <c r="A292" t="s">
        <v>939</v>
      </c>
      <c r="B292" s="93">
        <v>41364</v>
      </c>
      <c r="C292" t="s">
        <v>977</v>
      </c>
      <c r="D292" t="s">
        <v>993</v>
      </c>
      <c r="E292" s="105" t="s">
        <v>1064</v>
      </c>
      <c r="F292" s="105" t="s">
        <v>1065</v>
      </c>
      <c r="G292" s="106">
        <v>0</v>
      </c>
      <c r="H292" s="106">
        <v>0</v>
      </c>
      <c r="I292" s="106">
        <v>126485.67</v>
      </c>
      <c r="J292" s="106">
        <v>126485.67</v>
      </c>
      <c r="K292" s="106">
        <v>0</v>
      </c>
      <c r="L292" s="106">
        <v>0</v>
      </c>
    </row>
    <row r="293" spans="1:16">
      <c r="A293" t="s">
        <v>939</v>
      </c>
      <c r="B293" s="93">
        <v>41364</v>
      </c>
      <c r="C293" t="s">
        <v>977</v>
      </c>
      <c r="D293" t="s">
        <v>993</v>
      </c>
      <c r="E293" s="105" t="s">
        <v>502</v>
      </c>
      <c r="F293" s="105" t="s">
        <v>503</v>
      </c>
      <c r="G293" s="106">
        <v>0</v>
      </c>
      <c r="H293" s="106">
        <v>0</v>
      </c>
      <c r="I293" s="106">
        <v>17824</v>
      </c>
      <c r="J293" s="106">
        <v>0</v>
      </c>
      <c r="K293" s="106">
        <v>17824</v>
      </c>
      <c r="L293" s="106">
        <v>0</v>
      </c>
    </row>
    <row r="294" spans="1:16">
      <c r="A294" t="s">
        <v>939</v>
      </c>
      <c r="B294" s="93">
        <v>41364</v>
      </c>
      <c r="C294" t="s">
        <v>977</v>
      </c>
      <c r="D294" t="s">
        <v>993</v>
      </c>
      <c r="E294" s="105" t="s">
        <v>1066</v>
      </c>
      <c r="F294" s="105" t="s">
        <v>1067</v>
      </c>
      <c r="G294" s="106">
        <v>0</v>
      </c>
      <c r="H294" s="106">
        <v>0</v>
      </c>
      <c r="I294" s="106">
        <v>17824</v>
      </c>
      <c r="J294" s="106">
        <v>17824</v>
      </c>
      <c r="K294" s="106">
        <v>0</v>
      </c>
      <c r="L294" s="106">
        <v>0</v>
      </c>
    </row>
    <row r="295" spans="1:16">
      <c r="A295" t="s">
        <v>939</v>
      </c>
      <c r="B295" s="93">
        <v>41364</v>
      </c>
      <c r="C295" t="s">
        <v>977</v>
      </c>
      <c r="D295" t="s">
        <v>993</v>
      </c>
      <c r="E295" s="105" t="s">
        <v>445</v>
      </c>
      <c r="F295" s="105" t="s">
        <v>446</v>
      </c>
      <c r="G295" s="106">
        <v>0</v>
      </c>
      <c r="H295" s="106">
        <v>2178890.48</v>
      </c>
      <c r="I295" s="106">
        <v>2205519.1800000002</v>
      </c>
      <c r="J295" s="106">
        <v>0</v>
      </c>
      <c r="K295" s="106">
        <v>26628.7</v>
      </c>
      <c r="L295" s="106">
        <v>0</v>
      </c>
    </row>
    <row r="296" spans="1:16">
      <c r="A296" t="s">
        <v>939</v>
      </c>
      <c r="B296" s="93">
        <v>41364</v>
      </c>
      <c r="C296" t="s">
        <v>977</v>
      </c>
      <c r="D296" t="s">
        <v>993</v>
      </c>
      <c r="E296" s="105" t="s">
        <v>724</v>
      </c>
      <c r="F296" s="105" t="s">
        <v>725</v>
      </c>
      <c r="G296" s="106">
        <v>0</v>
      </c>
      <c r="H296" s="106">
        <v>319167.73</v>
      </c>
      <c r="I296" s="106">
        <v>1670.56</v>
      </c>
      <c r="J296" s="106">
        <v>74182.399999999994</v>
      </c>
      <c r="K296" s="106">
        <v>0</v>
      </c>
      <c r="L296" s="106">
        <v>391679.57</v>
      </c>
    </row>
    <row r="297" spans="1:16">
      <c r="A297" t="s">
        <v>939</v>
      </c>
      <c r="B297" s="93">
        <v>41364</v>
      </c>
      <c r="C297" t="s">
        <v>977</v>
      </c>
      <c r="D297" t="s">
        <v>993</v>
      </c>
      <c r="E297" s="105" t="s">
        <v>368</v>
      </c>
      <c r="F297" s="105" t="s">
        <v>369</v>
      </c>
      <c r="G297" s="106">
        <v>0</v>
      </c>
      <c r="H297" s="106">
        <v>11334336.77</v>
      </c>
      <c r="I297" s="106">
        <v>0</v>
      </c>
      <c r="J297" s="106">
        <v>20847248.23</v>
      </c>
      <c r="K297" s="106">
        <v>0</v>
      </c>
      <c r="L297" s="106">
        <v>32181585</v>
      </c>
    </row>
    <row r="298" spans="1:16">
      <c r="A298" t="s">
        <v>939</v>
      </c>
      <c r="B298" s="93">
        <v>41364</v>
      </c>
      <c r="C298" t="s">
        <v>977</v>
      </c>
      <c r="D298" t="s">
        <v>993</v>
      </c>
      <c r="E298" s="105">
        <v>620006</v>
      </c>
      <c r="F298" s="105" t="s">
        <v>871</v>
      </c>
      <c r="G298" s="106">
        <v>0</v>
      </c>
      <c r="H298" s="106">
        <v>0</v>
      </c>
      <c r="I298" s="106">
        <v>0</v>
      </c>
      <c r="J298" s="106">
        <v>19706.419999999998</v>
      </c>
      <c r="K298" s="106">
        <v>0</v>
      </c>
      <c r="L298" s="106">
        <v>19706.419999999998</v>
      </c>
    </row>
    <row r="299" spans="1:16">
      <c r="A299" t="s">
        <v>939</v>
      </c>
      <c r="B299" s="93">
        <v>41364</v>
      </c>
      <c r="C299" t="s">
        <v>977</v>
      </c>
      <c r="D299" t="s">
        <v>993</v>
      </c>
      <c r="E299" s="105">
        <v>810300</v>
      </c>
      <c r="F299" s="105" t="s">
        <v>378</v>
      </c>
      <c r="G299" s="106">
        <v>86540.9</v>
      </c>
      <c r="H299" s="106">
        <v>0</v>
      </c>
      <c r="I299" s="106">
        <v>166940.71</v>
      </c>
      <c r="J299" s="106">
        <v>7012.3</v>
      </c>
      <c r="K299" s="106">
        <v>246469.31</v>
      </c>
      <c r="L299" s="106">
        <v>0</v>
      </c>
    </row>
    <row r="300" spans="1:16">
      <c r="A300" t="s">
        <v>939</v>
      </c>
      <c r="B300" s="93">
        <v>41364</v>
      </c>
      <c r="C300" t="s">
        <v>977</v>
      </c>
      <c r="D300" t="s">
        <v>993</v>
      </c>
      <c r="E300" s="105">
        <v>810325</v>
      </c>
      <c r="F300" s="105" t="s">
        <v>379</v>
      </c>
      <c r="G300" s="106">
        <v>37088.980000000003</v>
      </c>
      <c r="H300" s="106">
        <v>0</v>
      </c>
      <c r="I300" s="106">
        <v>71546.240000000005</v>
      </c>
      <c r="J300" s="106">
        <v>3005.28</v>
      </c>
      <c r="K300" s="106">
        <v>105629.94</v>
      </c>
      <c r="L300" s="106">
        <v>0</v>
      </c>
    </row>
    <row r="301" spans="1:16">
      <c r="A301" t="s">
        <v>939</v>
      </c>
      <c r="B301" s="93">
        <v>41364</v>
      </c>
      <c r="C301" t="s">
        <v>977</v>
      </c>
      <c r="D301" t="s">
        <v>993</v>
      </c>
      <c r="E301" s="105">
        <v>810701</v>
      </c>
      <c r="F301" s="105" t="s">
        <v>381</v>
      </c>
      <c r="G301" s="106">
        <v>0</v>
      </c>
      <c r="H301" s="106">
        <v>0</v>
      </c>
      <c r="I301" s="106">
        <v>20633.87</v>
      </c>
      <c r="J301" s="106">
        <v>866.72</v>
      </c>
      <c r="K301" s="106">
        <v>19767.150000000001</v>
      </c>
      <c r="L301" s="106">
        <v>0</v>
      </c>
    </row>
    <row r="302" spans="1:16">
      <c r="A302" t="s">
        <v>939</v>
      </c>
      <c r="B302" s="93">
        <v>41364</v>
      </c>
      <c r="C302" t="s">
        <v>977</v>
      </c>
      <c r="D302" t="s">
        <v>993</v>
      </c>
      <c r="E302" s="105">
        <v>816000</v>
      </c>
      <c r="F302" s="105" t="s">
        <v>466</v>
      </c>
      <c r="G302" s="106">
        <v>0</v>
      </c>
      <c r="H302" s="106">
        <v>26536.97</v>
      </c>
      <c r="I302" s="106">
        <v>24541.21</v>
      </c>
      <c r="J302" s="106">
        <v>112735.46</v>
      </c>
      <c r="K302" s="106">
        <v>0</v>
      </c>
      <c r="L302" s="106">
        <v>114731.22</v>
      </c>
    </row>
    <row r="303" spans="1:16">
      <c r="A303" t="s">
        <v>939</v>
      </c>
      <c r="B303" s="93">
        <v>41364</v>
      </c>
      <c r="C303" t="s">
        <v>977</v>
      </c>
      <c r="D303" t="s">
        <v>993</v>
      </c>
      <c r="E303" s="105">
        <v>816003</v>
      </c>
      <c r="F303" s="105" t="s">
        <v>383</v>
      </c>
      <c r="G303" s="106">
        <v>4183.16</v>
      </c>
      <c r="H303" s="106">
        <v>0</v>
      </c>
      <c r="I303" s="106">
        <v>29971.42</v>
      </c>
      <c r="J303" s="106">
        <v>0</v>
      </c>
      <c r="K303" s="106">
        <v>34154.58</v>
      </c>
      <c r="L303" s="106">
        <v>0</v>
      </c>
    </row>
    <row r="304" spans="1:16">
      <c r="A304" t="s">
        <v>939</v>
      </c>
      <c r="B304" s="93">
        <v>41364</v>
      </c>
      <c r="C304" t="s">
        <v>977</v>
      </c>
      <c r="D304" t="s">
        <v>993</v>
      </c>
      <c r="E304" s="105">
        <v>816007</v>
      </c>
      <c r="F304" s="105" t="s">
        <v>385</v>
      </c>
      <c r="G304" s="106">
        <v>0</v>
      </c>
      <c r="H304" s="106">
        <v>0</v>
      </c>
      <c r="I304" s="106">
        <v>0.61</v>
      </c>
      <c r="J304" s="106">
        <v>0</v>
      </c>
      <c r="K304" s="106">
        <v>0.61</v>
      </c>
      <c r="L304" s="106">
        <v>0</v>
      </c>
    </row>
    <row r="305" spans="1:12">
      <c r="A305" t="s">
        <v>939</v>
      </c>
      <c r="B305" s="93">
        <v>41364</v>
      </c>
      <c r="C305" t="s">
        <v>977</v>
      </c>
      <c r="D305" t="s">
        <v>993</v>
      </c>
      <c r="E305" s="105">
        <v>816008</v>
      </c>
      <c r="F305" s="105" t="s">
        <v>387</v>
      </c>
      <c r="G305" s="106">
        <v>7908.34</v>
      </c>
      <c r="H305" s="106">
        <v>0</v>
      </c>
      <c r="I305" s="106">
        <v>30999.05</v>
      </c>
      <c r="J305" s="106">
        <v>0</v>
      </c>
      <c r="K305" s="106">
        <v>38907.39</v>
      </c>
      <c r="L305" s="106">
        <v>0</v>
      </c>
    </row>
    <row r="306" spans="1:12">
      <c r="A306" t="s">
        <v>939</v>
      </c>
      <c r="B306" s="93">
        <v>41364</v>
      </c>
      <c r="C306" t="s">
        <v>977</v>
      </c>
      <c r="D306" t="s">
        <v>993</v>
      </c>
      <c r="E306" s="105">
        <v>816034</v>
      </c>
      <c r="F306" s="105" t="s">
        <v>407</v>
      </c>
      <c r="G306" s="106">
        <v>2323.84</v>
      </c>
      <c r="H306" s="106">
        <v>0</v>
      </c>
      <c r="I306" s="106">
        <v>821.16</v>
      </c>
      <c r="J306" s="106">
        <v>0</v>
      </c>
      <c r="K306" s="106">
        <v>3145</v>
      </c>
      <c r="L306" s="106">
        <v>0</v>
      </c>
    </row>
    <row r="307" spans="1:12">
      <c r="A307" t="s">
        <v>939</v>
      </c>
      <c r="B307" s="93">
        <v>41364</v>
      </c>
      <c r="C307" t="s">
        <v>977</v>
      </c>
      <c r="D307" t="s">
        <v>993</v>
      </c>
      <c r="E307" s="105">
        <v>816036</v>
      </c>
      <c r="F307" s="105" t="s">
        <v>695</v>
      </c>
      <c r="G307" s="106">
        <v>1424.63</v>
      </c>
      <c r="H307" s="106">
        <v>0</v>
      </c>
      <c r="I307" s="106">
        <v>423.65</v>
      </c>
      <c r="J307" s="106">
        <v>9.08</v>
      </c>
      <c r="K307" s="106">
        <v>1839.2</v>
      </c>
      <c r="L307" s="106">
        <v>0</v>
      </c>
    </row>
    <row r="308" spans="1:12">
      <c r="A308" t="s">
        <v>939</v>
      </c>
      <c r="B308" s="93">
        <v>41364</v>
      </c>
      <c r="C308" t="s">
        <v>977</v>
      </c>
      <c r="D308" t="s">
        <v>993</v>
      </c>
      <c r="E308" s="105">
        <v>816047</v>
      </c>
      <c r="F308" s="105" t="s">
        <v>1062</v>
      </c>
      <c r="G308" s="106">
        <v>0</v>
      </c>
      <c r="H308" s="106">
        <v>0</v>
      </c>
      <c r="I308" s="106">
        <v>7662.84</v>
      </c>
      <c r="J308" s="106">
        <v>7662.84</v>
      </c>
      <c r="K308" s="106">
        <v>0</v>
      </c>
      <c r="L308" s="106">
        <v>0</v>
      </c>
    </row>
    <row r="309" spans="1:12">
      <c r="A309" t="s">
        <v>939</v>
      </c>
      <c r="B309" s="93">
        <v>41364</v>
      </c>
      <c r="C309" t="s">
        <v>977</v>
      </c>
      <c r="D309" t="s">
        <v>993</v>
      </c>
      <c r="E309" s="105">
        <v>816061</v>
      </c>
      <c r="F309" s="105" t="s">
        <v>903</v>
      </c>
      <c r="G309" s="106">
        <v>10697</v>
      </c>
      <c r="H309" s="106">
        <v>0</v>
      </c>
      <c r="I309" s="106">
        <v>3315</v>
      </c>
      <c r="J309" s="106">
        <v>3315</v>
      </c>
      <c r="K309" s="106">
        <v>10697</v>
      </c>
      <c r="L309" s="106">
        <v>0</v>
      </c>
    </row>
    <row r="310" spans="1:12">
      <c r="A310" t="s">
        <v>939</v>
      </c>
      <c r="B310" s="93">
        <v>41364</v>
      </c>
      <c r="C310" t="s">
        <v>977</v>
      </c>
      <c r="D310" t="s">
        <v>993</v>
      </c>
      <c r="E310" s="105">
        <v>816080</v>
      </c>
      <c r="F310" s="105" t="s">
        <v>1063</v>
      </c>
      <c r="G310" s="106">
        <v>0</v>
      </c>
      <c r="H310" s="106">
        <v>0</v>
      </c>
      <c r="I310" s="106">
        <v>47204.57</v>
      </c>
      <c r="J310" s="106">
        <v>1510.71</v>
      </c>
      <c r="K310" s="106">
        <v>45693.86</v>
      </c>
      <c r="L310" s="106">
        <v>0</v>
      </c>
    </row>
    <row r="311" spans="1:12">
      <c r="A311" t="s">
        <v>939</v>
      </c>
      <c r="B311" s="93">
        <v>41364</v>
      </c>
      <c r="C311" t="s">
        <v>1038</v>
      </c>
      <c r="D311" t="s">
        <v>1039</v>
      </c>
      <c r="E311" s="105" t="s">
        <v>766</v>
      </c>
      <c r="F311" s="105" t="s">
        <v>767</v>
      </c>
      <c r="G311" s="106">
        <v>0</v>
      </c>
      <c r="H311" s="106">
        <v>0</v>
      </c>
      <c r="I311" s="106">
        <v>819214186.10000002</v>
      </c>
      <c r="J311" s="106">
        <v>811973721.10000002</v>
      </c>
      <c r="K311" s="106">
        <v>7240465</v>
      </c>
      <c r="L311" s="106">
        <v>0</v>
      </c>
    </row>
    <row r="312" spans="1:12">
      <c r="A312" t="s">
        <v>939</v>
      </c>
      <c r="B312" s="93">
        <v>41364</v>
      </c>
      <c r="C312" t="s">
        <v>1038</v>
      </c>
      <c r="D312" t="s">
        <v>1039</v>
      </c>
      <c r="E312" s="105" t="s">
        <v>429</v>
      </c>
      <c r="F312" s="105" t="s">
        <v>430</v>
      </c>
      <c r="G312" s="106">
        <v>0</v>
      </c>
      <c r="H312" s="106">
        <v>0</v>
      </c>
      <c r="I312" s="106">
        <v>1850638930</v>
      </c>
      <c r="J312" s="106">
        <v>998325000</v>
      </c>
      <c r="K312" s="106">
        <v>852313930</v>
      </c>
      <c r="L312" s="106">
        <v>0</v>
      </c>
    </row>
    <row r="313" spans="1:12">
      <c r="A313" t="s">
        <v>939</v>
      </c>
      <c r="B313" s="93">
        <v>41364</v>
      </c>
      <c r="C313" t="s">
        <v>1038</v>
      </c>
      <c r="D313" t="s">
        <v>1039</v>
      </c>
      <c r="E313" s="105" t="s">
        <v>433</v>
      </c>
      <c r="F313" s="105" t="s">
        <v>434</v>
      </c>
      <c r="G313" s="106">
        <v>0</v>
      </c>
      <c r="H313" s="106">
        <v>0</v>
      </c>
      <c r="I313" s="106">
        <v>930927.14</v>
      </c>
      <c r="J313" s="106">
        <v>0</v>
      </c>
      <c r="K313" s="106">
        <v>930927.14</v>
      </c>
      <c r="L313" s="106">
        <v>0</v>
      </c>
    </row>
    <row r="314" spans="1:12">
      <c r="A314" t="s">
        <v>939</v>
      </c>
      <c r="B314" s="93">
        <v>41364</v>
      </c>
      <c r="C314" t="s">
        <v>1038</v>
      </c>
      <c r="D314" t="s">
        <v>1039</v>
      </c>
      <c r="E314" s="105">
        <v>110047</v>
      </c>
      <c r="F314" s="105" t="s">
        <v>293</v>
      </c>
      <c r="G314" s="106">
        <v>0</v>
      </c>
      <c r="H314" s="106">
        <v>0</v>
      </c>
      <c r="I314" s="106">
        <v>2939607762.5999999</v>
      </c>
      <c r="J314" s="106">
        <v>2939605762.6100001</v>
      </c>
      <c r="K314" s="106">
        <v>1999.99</v>
      </c>
      <c r="L314" s="106">
        <v>0</v>
      </c>
    </row>
    <row r="315" spans="1:12">
      <c r="A315" t="s">
        <v>939</v>
      </c>
      <c r="B315" s="93">
        <v>41364</v>
      </c>
      <c r="C315" t="s">
        <v>1038</v>
      </c>
      <c r="D315" t="s">
        <v>1039</v>
      </c>
      <c r="E315" s="105">
        <v>110074</v>
      </c>
      <c r="F315" s="105" t="s">
        <v>301</v>
      </c>
      <c r="G315" s="106">
        <v>0</v>
      </c>
      <c r="H315" s="106">
        <v>0</v>
      </c>
      <c r="I315" s="106">
        <v>334527531</v>
      </c>
      <c r="J315" s="106">
        <v>334527531</v>
      </c>
      <c r="K315" s="106">
        <v>0</v>
      </c>
      <c r="L315" s="106">
        <v>0</v>
      </c>
    </row>
    <row r="316" spans="1:12">
      <c r="A316" t="s">
        <v>939</v>
      </c>
      <c r="B316" s="93">
        <v>41364</v>
      </c>
      <c r="C316" t="s">
        <v>1038</v>
      </c>
      <c r="D316" t="s">
        <v>1039</v>
      </c>
      <c r="E316" s="105">
        <v>110079</v>
      </c>
      <c r="F316" s="105" t="s">
        <v>303</v>
      </c>
      <c r="G316" s="106">
        <v>0</v>
      </c>
      <c r="H316" s="106">
        <v>0</v>
      </c>
      <c r="I316" s="106">
        <v>810000</v>
      </c>
      <c r="J316" s="106">
        <v>810000</v>
      </c>
      <c r="K316" s="106">
        <v>0</v>
      </c>
      <c r="L316" s="106">
        <v>0</v>
      </c>
    </row>
    <row r="317" spans="1:12">
      <c r="A317" t="s">
        <v>939</v>
      </c>
      <c r="B317" s="93">
        <v>41364</v>
      </c>
      <c r="C317" t="s">
        <v>1038</v>
      </c>
      <c r="D317" t="s">
        <v>1039</v>
      </c>
      <c r="E317" s="105">
        <v>110120</v>
      </c>
      <c r="F317" s="105" t="s">
        <v>304</v>
      </c>
      <c r="G317" s="106">
        <v>0</v>
      </c>
      <c r="H317" s="106">
        <v>0</v>
      </c>
      <c r="I317" s="106">
        <v>2600753430</v>
      </c>
      <c r="J317" s="106">
        <v>2600753430</v>
      </c>
      <c r="K317" s="106">
        <v>0</v>
      </c>
      <c r="L317" s="106">
        <v>0</v>
      </c>
    </row>
    <row r="318" spans="1:12">
      <c r="A318" t="s">
        <v>939</v>
      </c>
      <c r="B318" s="93">
        <v>41364</v>
      </c>
      <c r="C318" t="s">
        <v>1038</v>
      </c>
      <c r="D318" t="s">
        <v>1039</v>
      </c>
      <c r="E318" s="105">
        <v>110156</v>
      </c>
      <c r="F318" s="105" t="s">
        <v>685</v>
      </c>
      <c r="G318" s="106">
        <v>0</v>
      </c>
      <c r="H318" s="106">
        <v>0</v>
      </c>
      <c r="I318" s="106">
        <v>8238.01</v>
      </c>
      <c r="J318" s="106">
        <v>11809.35</v>
      </c>
      <c r="K318" s="106">
        <v>0</v>
      </c>
      <c r="L318" s="106">
        <v>3571.34</v>
      </c>
    </row>
    <row r="319" spans="1:12">
      <c r="A319" t="s">
        <v>939</v>
      </c>
      <c r="B319" s="93">
        <v>41364</v>
      </c>
      <c r="C319" t="s">
        <v>1038</v>
      </c>
      <c r="D319" t="s">
        <v>1039</v>
      </c>
      <c r="E319" s="105">
        <v>110200</v>
      </c>
      <c r="F319" s="105" t="s">
        <v>305</v>
      </c>
      <c r="G319" s="106">
        <v>0</v>
      </c>
      <c r="H319" s="106">
        <v>0</v>
      </c>
      <c r="I319" s="106">
        <v>249566250</v>
      </c>
      <c r="J319" s="106">
        <v>249566250</v>
      </c>
      <c r="K319" s="106">
        <v>0</v>
      </c>
      <c r="L319" s="106">
        <v>0</v>
      </c>
    </row>
    <row r="320" spans="1:12">
      <c r="A320" t="s">
        <v>939</v>
      </c>
      <c r="B320" s="93">
        <v>41364</v>
      </c>
      <c r="C320" t="s">
        <v>1038</v>
      </c>
      <c r="D320" t="s">
        <v>1039</v>
      </c>
      <c r="E320" s="105" t="s">
        <v>768</v>
      </c>
      <c r="F320" s="105" t="s">
        <v>769</v>
      </c>
      <c r="G320" s="106">
        <v>0</v>
      </c>
      <c r="H320" s="106">
        <v>0</v>
      </c>
      <c r="I320" s="106">
        <v>800951889</v>
      </c>
      <c r="J320" s="106">
        <v>800951889</v>
      </c>
      <c r="K320" s="106">
        <v>0</v>
      </c>
      <c r="L320" s="106">
        <v>0</v>
      </c>
    </row>
    <row r="321" spans="1:16">
      <c r="A321" t="s">
        <v>939</v>
      </c>
      <c r="B321" s="93">
        <v>41364</v>
      </c>
      <c r="C321" t="s">
        <v>1038</v>
      </c>
      <c r="D321" t="s">
        <v>1039</v>
      </c>
      <c r="E321" s="105" t="s">
        <v>698</v>
      </c>
      <c r="F321" s="105" t="s">
        <v>699</v>
      </c>
      <c r="G321" s="106">
        <v>0</v>
      </c>
      <c r="H321" s="106">
        <v>0</v>
      </c>
      <c r="I321" s="106">
        <v>500000000</v>
      </c>
      <c r="J321" s="106">
        <v>500000000</v>
      </c>
      <c r="K321" s="106">
        <v>0</v>
      </c>
      <c r="L321" s="106">
        <v>0</v>
      </c>
    </row>
    <row r="322" spans="1:16">
      <c r="A322" t="s">
        <v>939</v>
      </c>
      <c r="B322" s="93">
        <v>41364</v>
      </c>
      <c r="C322" t="s">
        <v>1038</v>
      </c>
      <c r="D322" t="s">
        <v>1039</v>
      </c>
      <c r="E322" s="105">
        <v>110800</v>
      </c>
      <c r="F322" s="105" t="s">
        <v>308</v>
      </c>
      <c r="G322" s="106">
        <v>0</v>
      </c>
      <c r="H322" s="106">
        <v>0</v>
      </c>
      <c r="I322" s="106">
        <v>334527531</v>
      </c>
      <c r="J322" s="106">
        <v>334527531</v>
      </c>
      <c r="K322" s="106">
        <v>0</v>
      </c>
      <c r="L322" s="106">
        <v>0</v>
      </c>
    </row>
    <row r="323" spans="1:16">
      <c r="A323" t="s">
        <v>939</v>
      </c>
      <c r="B323" s="93">
        <v>41364</v>
      </c>
      <c r="C323" t="s">
        <v>1038</v>
      </c>
      <c r="D323" t="s">
        <v>1039</v>
      </c>
      <c r="E323" s="105" t="s">
        <v>770</v>
      </c>
      <c r="F323" s="105" t="s">
        <v>771</v>
      </c>
      <c r="G323" s="106">
        <v>0</v>
      </c>
      <c r="H323" s="106">
        <v>0</v>
      </c>
      <c r="I323" s="106">
        <v>236611.1</v>
      </c>
      <c r="J323" s="106">
        <v>225167.9</v>
      </c>
      <c r="K323" s="106">
        <v>11443.2</v>
      </c>
      <c r="L323" s="106">
        <v>0</v>
      </c>
    </row>
    <row r="324" spans="1:16">
      <c r="A324" t="s">
        <v>939</v>
      </c>
      <c r="B324" s="93">
        <v>41364</v>
      </c>
      <c r="C324" t="s">
        <v>1038</v>
      </c>
      <c r="D324" t="s">
        <v>1039</v>
      </c>
      <c r="E324" s="105" t="s">
        <v>441</v>
      </c>
      <c r="F324" s="105" t="s">
        <v>442</v>
      </c>
      <c r="G324" s="106">
        <v>0</v>
      </c>
      <c r="H324" s="106">
        <v>0</v>
      </c>
      <c r="I324" s="106">
        <v>11013465.77</v>
      </c>
      <c r="J324" s="106">
        <v>644681.81000000006</v>
      </c>
      <c r="K324" s="106">
        <v>10368783.960000001</v>
      </c>
      <c r="L324" s="106">
        <v>0</v>
      </c>
    </row>
    <row r="325" spans="1:16">
      <c r="A325" t="s">
        <v>939</v>
      </c>
      <c r="B325" s="93">
        <v>41364</v>
      </c>
      <c r="C325" t="s">
        <v>1038</v>
      </c>
      <c r="D325" t="s">
        <v>1039</v>
      </c>
      <c r="E325" s="105">
        <v>112011</v>
      </c>
      <c r="F325" s="105" t="s">
        <v>529</v>
      </c>
      <c r="G325" s="106">
        <v>0</v>
      </c>
      <c r="H325" s="106">
        <v>0</v>
      </c>
      <c r="I325" s="106">
        <v>42264.3</v>
      </c>
      <c r="J325" s="106">
        <v>42264.3</v>
      </c>
      <c r="K325" s="106">
        <v>0</v>
      </c>
      <c r="L325" s="106">
        <v>0</v>
      </c>
    </row>
    <row r="326" spans="1:16">
      <c r="A326" t="s">
        <v>939</v>
      </c>
      <c r="B326" s="93">
        <v>41364</v>
      </c>
      <c r="C326" t="s">
        <v>1038</v>
      </c>
      <c r="D326" t="s">
        <v>1039</v>
      </c>
      <c r="E326" s="105">
        <v>210100</v>
      </c>
      <c r="F326" s="105" t="s">
        <v>424</v>
      </c>
      <c r="G326" s="106">
        <v>0</v>
      </c>
      <c r="H326" s="106">
        <v>0</v>
      </c>
      <c r="I326" s="106">
        <v>2919256616.0999999</v>
      </c>
      <c r="J326" s="106">
        <v>2919256616.0999999</v>
      </c>
      <c r="K326" s="106">
        <v>0</v>
      </c>
      <c r="L326" s="106">
        <v>0</v>
      </c>
    </row>
    <row r="327" spans="1:16">
      <c r="A327" t="s">
        <v>939</v>
      </c>
      <c r="B327" s="93">
        <v>41364</v>
      </c>
      <c r="C327" t="s">
        <v>1038</v>
      </c>
      <c r="D327" t="s">
        <v>1039</v>
      </c>
      <c r="E327" s="105">
        <v>211002</v>
      </c>
      <c r="F327" s="105" t="s">
        <v>460</v>
      </c>
      <c r="G327" s="106">
        <v>0</v>
      </c>
      <c r="H327" s="106">
        <v>0</v>
      </c>
      <c r="I327" s="106">
        <v>38749.96</v>
      </c>
      <c r="J327" s="106">
        <v>470.38</v>
      </c>
      <c r="K327" s="106">
        <v>38279.58</v>
      </c>
      <c r="L327" s="106">
        <v>0</v>
      </c>
    </row>
    <row r="328" spans="1:16">
      <c r="A328" t="s">
        <v>939</v>
      </c>
      <c r="B328" s="93">
        <v>41364</v>
      </c>
      <c r="C328" t="s">
        <v>1038</v>
      </c>
      <c r="D328" t="s">
        <v>1039</v>
      </c>
      <c r="E328" s="105">
        <v>211035</v>
      </c>
      <c r="F328" s="105" t="s">
        <v>333</v>
      </c>
      <c r="G328" s="106">
        <v>0</v>
      </c>
      <c r="H328" s="106">
        <v>0</v>
      </c>
      <c r="I328" s="106">
        <v>640</v>
      </c>
      <c r="J328" s="106">
        <v>1947</v>
      </c>
      <c r="K328" s="106">
        <v>0</v>
      </c>
      <c r="L328" s="106">
        <v>1307</v>
      </c>
    </row>
    <row r="329" spans="1:16">
      <c r="A329" t="s">
        <v>939</v>
      </c>
      <c r="B329" s="93">
        <v>41364</v>
      </c>
      <c r="C329" t="s">
        <v>1038</v>
      </c>
      <c r="D329" t="s">
        <v>1039</v>
      </c>
      <c r="E329" s="105">
        <v>212010</v>
      </c>
      <c r="F329" s="105" t="s">
        <v>336</v>
      </c>
      <c r="G329" s="106">
        <v>0</v>
      </c>
      <c r="H329" s="106">
        <v>0</v>
      </c>
      <c r="I329" s="106">
        <v>79489.81</v>
      </c>
      <c r="J329" s="106">
        <v>169569.77</v>
      </c>
      <c r="K329" s="106">
        <v>0</v>
      </c>
      <c r="L329" s="106">
        <v>90079.96</v>
      </c>
    </row>
    <row r="330" spans="1:16">
      <c r="A330" t="s">
        <v>939</v>
      </c>
      <c r="B330" s="93">
        <v>41364</v>
      </c>
      <c r="C330" t="s">
        <v>1038</v>
      </c>
      <c r="D330" t="s">
        <v>1039</v>
      </c>
      <c r="E330" s="105">
        <v>212026</v>
      </c>
      <c r="F330" s="105" t="s">
        <v>339</v>
      </c>
      <c r="G330" s="106">
        <v>0</v>
      </c>
      <c r="H330" s="106">
        <v>0</v>
      </c>
      <c r="I330" s="106">
        <v>3062.59</v>
      </c>
      <c r="J330" s="106">
        <v>35705.879999999997</v>
      </c>
      <c r="K330" s="106">
        <v>0</v>
      </c>
      <c r="L330" s="106">
        <v>32643.29</v>
      </c>
    </row>
    <row r="331" spans="1:16">
      <c r="A331" t="s">
        <v>939</v>
      </c>
      <c r="B331" s="93">
        <v>41364</v>
      </c>
      <c r="C331" t="s">
        <v>1038</v>
      </c>
      <c r="D331" t="s">
        <v>1039</v>
      </c>
      <c r="E331" s="105">
        <v>212080</v>
      </c>
      <c r="F331" s="105" t="s">
        <v>1049</v>
      </c>
      <c r="G331" s="106">
        <v>0</v>
      </c>
      <c r="H331" s="106">
        <v>0</v>
      </c>
      <c r="I331" s="106">
        <v>470.38</v>
      </c>
      <c r="J331" s="106">
        <v>23673.08</v>
      </c>
      <c r="K331" s="106">
        <v>0</v>
      </c>
      <c r="L331" s="106">
        <v>23202.7</v>
      </c>
    </row>
    <row r="332" spans="1:16">
      <c r="A332" t="s">
        <v>939</v>
      </c>
      <c r="B332" s="93">
        <v>41364</v>
      </c>
      <c r="C332" t="s">
        <v>1038</v>
      </c>
      <c r="D332" t="s">
        <v>1039</v>
      </c>
      <c r="E332" s="105">
        <v>212085</v>
      </c>
      <c r="F332" s="105" t="s">
        <v>342</v>
      </c>
      <c r="G332" s="106">
        <v>0</v>
      </c>
      <c r="H332" s="106">
        <v>0</v>
      </c>
      <c r="I332" s="106">
        <v>760088185.20000005</v>
      </c>
      <c r="J332" s="106">
        <v>760088185.20000005</v>
      </c>
      <c r="K332" s="106">
        <v>0</v>
      </c>
      <c r="L332" s="106">
        <v>0</v>
      </c>
    </row>
    <row r="333" spans="1:16">
      <c r="A333" t="s">
        <v>939</v>
      </c>
      <c r="B333" s="93">
        <v>41364</v>
      </c>
      <c r="C333" t="s">
        <v>1038</v>
      </c>
      <c r="D333" t="s">
        <v>1039</v>
      </c>
      <c r="E333" s="105">
        <v>212086</v>
      </c>
      <c r="F333" s="105" t="s">
        <v>343</v>
      </c>
      <c r="G333" s="106">
        <v>0</v>
      </c>
      <c r="H333" s="106">
        <v>0</v>
      </c>
      <c r="I333" s="106">
        <v>30000000</v>
      </c>
      <c r="J333" s="106">
        <v>30000000</v>
      </c>
      <c r="K333" s="106">
        <v>0</v>
      </c>
      <c r="L333" s="106">
        <v>0</v>
      </c>
    </row>
    <row r="334" spans="1:16">
      <c r="A334" t="s">
        <v>939</v>
      </c>
      <c r="B334" s="93">
        <v>41364</v>
      </c>
      <c r="C334" t="s">
        <v>1038</v>
      </c>
      <c r="D334" t="s">
        <v>1039</v>
      </c>
      <c r="E334" s="105" t="s">
        <v>344</v>
      </c>
      <c r="F334" s="105" t="s">
        <v>345</v>
      </c>
      <c r="G334" s="106">
        <v>0</v>
      </c>
      <c r="H334" s="106">
        <v>0</v>
      </c>
      <c r="I334" s="106">
        <v>0</v>
      </c>
      <c r="J334" s="106">
        <v>5000</v>
      </c>
      <c r="K334" s="106">
        <v>0</v>
      </c>
      <c r="L334" s="106">
        <v>5000</v>
      </c>
      <c r="M334" t="s">
        <v>15</v>
      </c>
      <c r="N334" t="str">
        <f>+C334&amp;M334</f>
        <v>FM369XUnit Capital at the end of the period</v>
      </c>
      <c r="O334" s="95">
        <f>L334-K334</f>
        <v>5000</v>
      </c>
      <c r="P334" s="95">
        <f>O334/10000000</f>
        <v>5.0000000000000001E-4</v>
      </c>
    </row>
    <row r="335" spans="1:16">
      <c r="A335" t="s">
        <v>939</v>
      </c>
      <c r="B335" s="93">
        <v>41364</v>
      </c>
      <c r="C335" t="s">
        <v>1038</v>
      </c>
      <c r="D335" t="s">
        <v>1039</v>
      </c>
      <c r="E335" s="105" t="s">
        <v>346</v>
      </c>
      <c r="F335" s="105" t="s">
        <v>347</v>
      </c>
      <c r="G335" s="106">
        <v>0</v>
      </c>
      <c r="H335" s="106">
        <v>0</v>
      </c>
      <c r="I335" s="106">
        <v>0</v>
      </c>
      <c r="J335" s="106">
        <v>103481531</v>
      </c>
      <c r="K335" s="106">
        <v>0</v>
      </c>
      <c r="L335" s="106">
        <v>103481531</v>
      </c>
      <c r="M335" t="s">
        <v>15</v>
      </c>
      <c r="N335" t="str">
        <f>+C335&amp;M335</f>
        <v>FM369XUnit Capital at the end of the period</v>
      </c>
      <c r="O335" s="95">
        <f>L335-K335</f>
        <v>103481531</v>
      </c>
      <c r="P335" s="95">
        <f>O335/10000000</f>
        <v>10.348153099999999</v>
      </c>
    </row>
    <row r="336" spans="1:16">
      <c r="A336" t="s">
        <v>939</v>
      </c>
      <c r="B336" s="93">
        <v>41364</v>
      </c>
      <c r="C336" t="s">
        <v>1038</v>
      </c>
      <c r="D336" t="s">
        <v>1039</v>
      </c>
      <c r="E336" s="105" t="s">
        <v>1050</v>
      </c>
      <c r="F336" s="105" t="s">
        <v>1051</v>
      </c>
      <c r="G336" s="106">
        <v>0</v>
      </c>
      <c r="H336" s="106">
        <v>0</v>
      </c>
      <c r="I336" s="106">
        <v>0</v>
      </c>
      <c r="J336" s="106">
        <v>10000</v>
      </c>
      <c r="K336" s="106">
        <v>0</v>
      </c>
      <c r="L336" s="106">
        <v>10000</v>
      </c>
      <c r="M336" t="s">
        <v>15</v>
      </c>
      <c r="N336" t="str">
        <f>+C336&amp;M336</f>
        <v>FM369XUnit Capital at the end of the period</v>
      </c>
      <c r="O336" s="95">
        <f>L336-K336</f>
        <v>10000</v>
      </c>
      <c r="P336" s="95">
        <f>O336/10000000</f>
        <v>1E-3</v>
      </c>
    </row>
    <row r="337" spans="1:16">
      <c r="A337" t="s">
        <v>939</v>
      </c>
      <c r="B337" s="93">
        <v>41364</v>
      </c>
      <c r="C337" t="s">
        <v>1038</v>
      </c>
      <c r="D337" t="s">
        <v>1039</v>
      </c>
      <c r="E337" s="105" t="s">
        <v>1052</v>
      </c>
      <c r="F337" s="105" t="s">
        <v>1053</v>
      </c>
      <c r="G337" s="106">
        <v>0</v>
      </c>
      <c r="H337" s="106">
        <v>0</v>
      </c>
      <c r="I337" s="106">
        <v>205044092.59999999</v>
      </c>
      <c r="J337" s="106">
        <v>960309182.60000002</v>
      </c>
      <c r="K337" s="106">
        <v>0</v>
      </c>
      <c r="L337" s="106">
        <v>755265090</v>
      </c>
      <c r="M337" t="s">
        <v>15</v>
      </c>
      <c r="N337" t="str">
        <f>+C337&amp;M337</f>
        <v>FM369XUnit Capital at the end of the period</v>
      </c>
      <c r="O337" s="95">
        <f>L337-K337</f>
        <v>755265090</v>
      </c>
      <c r="P337" s="95">
        <f>O337/10000000</f>
        <v>75.526509000000004</v>
      </c>
    </row>
    <row r="338" spans="1:16">
      <c r="A338" t="s">
        <v>939</v>
      </c>
      <c r="B338" s="93">
        <v>41364</v>
      </c>
      <c r="C338" t="s">
        <v>1038</v>
      </c>
      <c r="D338" t="s">
        <v>1039</v>
      </c>
      <c r="E338" s="105" t="s">
        <v>445</v>
      </c>
      <c r="F338" s="105" t="s">
        <v>446</v>
      </c>
      <c r="G338" s="106">
        <v>0</v>
      </c>
      <c r="H338" s="106">
        <v>0</v>
      </c>
      <c r="I338" s="106">
        <v>0</v>
      </c>
      <c r="J338" s="106">
        <v>930927.14</v>
      </c>
      <c r="K338" s="106">
        <v>0</v>
      </c>
      <c r="L338" s="106">
        <v>930927.14</v>
      </c>
    </row>
    <row r="339" spans="1:16">
      <c r="A339" t="s">
        <v>939</v>
      </c>
      <c r="B339" s="93">
        <v>41364</v>
      </c>
      <c r="C339" t="s">
        <v>1038</v>
      </c>
      <c r="D339" t="s">
        <v>1039</v>
      </c>
      <c r="E339" s="105" t="s">
        <v>487</v>
      </c>
      <c r="F339" s="105" t="s">
        <v>488</v>
      </c>
      <c r="G339" s="106">
        <v>0</v>
      </c>
      <c r="H339" s="106">
        <v>0</v>
      </c>
      <c r="I339" s="106">
        <v>0</v>
      </c>
      <c r="J339" s="106">
        <v>68.19</v>
      </c>
      <c r="K339" s="106">
        <v>0</v>
      </c>
      <c r="L339" s="106">
        <v>68.19</v>
      </c>
    </row>
    <row r="340" spans="1:16">
      <c r="A340" t="s">
        <v>939</v>
      </c>
      <c r="B340" s="93">
        <v>41364</v>
      </c>
      <c r="C340" t="s">
        <v>1038</v>
      </c>
      <c r="D340" t="s">
        <v>1039</v>
      </c>
      <c r="E340" s="105" t="s">
        <v>724</v>
      </c>
      <c r="F340" s="105" t="s">
        <v>725</v>
      </c>
      <c r="G340" s="106">
        <v>0</v>
      </c>
      <c r="H340" s="106">
        <v>0</v>
      </c>
      <c r="I340" s="106">
        <v>0</v>
      </c>
      <c r="J340" s="106">
        <v>236611.1</v>
      </c>
      <c r="K340" s="106">
        <v>0</v>
      </c>
      <c r="L340" s="106">
        <v>236611.1</v>
      </c>
    </row>
    <row r="341" spans="1:16">
      <c r="A341" t="s">
        <v>939</v>
      </c>
      <c r="B341" s="93">
        <v>41364</v>
      </c>
      <c r="C341" t="s">
        <v>1038</v>
      </c>
      <c r="D341" t="s">
        <v>1039</v>
      </c>
      <c r="E341" s="105" t="s">
        <v>368</v>
      </c>
      <c r="F341" s="105" t="s">
        <v>369</v>
      </c>
      <c r="G341" s="106">
        <v>0</v>
      </c>
      <c r="H341" s="106">
        <v>0</v>
      </c>
      <c r="I341" s="106">
        <v>0</v>
      </c>
      <c r="J341" s="106">
        <v>11013465.77</v>
      </c>
      <c r="K341" s="106">
        <v>0</v>
      </c>
      <c r="L341" s="106">
        <v>11013465.77</v>
      </c>
    </row>
    <row r="342" spans="1:16">
      <c r="A342" t="s">
        <v>939</v>
      </c>
      <c r="B342" s="93">
        <v>41364</v>
      </c>
      <c r="C342" t="s">
        <v>1038</v>
      </c>
      <c r="D342" t="s">
        <v>1039</v>
      </c>
      <c r="E342" s="105">
        <v>620004</v>
      </c>
      <c r="F342" s="105" t="s">
        <v>426</v>
      </c>
      <c r="G342" s="106">
        <v>0</v>
      </c>
      <c r="H342" s="106">
        <v>0</v>
      </c>
      <c r="I342" s="106">
        <v>42264.3</v>
      </c>
      <c r="J342" s="106">
        <v>42264.3</v>
      </c>
      <c r="K342" s="106">
        <v>0</v>
      </c>
      <c r="L342" s="106">
        <v>0</v>
      </c>
    </row>
    <row r="343" spans="1:16">
      <c r="A343" t="s">
        <v>939</v>
      </c>
      <c r="B343" s="93">
        <v>41364</v>
      </c>
      <c r="C343" t="s">
        <v>1038</v>
      </c>
      <c r="D343" t="s">
        <v>1039</v>
      </c>
      <c r="E343" s="105">
        <v>810300</v>
      </c>
      <c r="F343" s="105" t="s">
        <v>378</v>
      </c>
      <c r="G343" s="106">
        <v>0</v>
      </c>
      <c r="H343" s="106">
        <v>0</v>
      </c>
      <c r="I343" s="106">
        <v>150916.49</v>
      </c>
      <c r="J343" s="106">
        <v>12944.5</v>
      </c>
      <c r="K343" s="106">
        <v>137971.99</v>
      </c>
      <c r="L343" s="106">
        <v>0</v>
      </c>
    </row>
    <row r="344" spans="1:16">
      <c r="A344" t="s">
        <v>939</v>
      </c>
      <c r="B344" s="93">
        <v>41364</v>
      </c>
      <c r="C344" t="s">
        <v>1038</v>
      </c>
      <c r="D344" t="s">
        <v>1039</v>
      </c>
      <c r="E344" s="105">
        <v>810325</v>
      </c>
      <c r="F344" s="105" t="s">
        <v>379</v>
      </c>
      <c r="G344" s="106">
        <v>0</v>
      </c>
      <c r="H344" s="106">
        <v>0</v>
      </c>
      <c r="I344" s="106">
        <v>35705.879999999997</v>
      </c>
      <c r="J344" s="106">
        <v>3062.59</v>
      </c>
      <c r="K344" s="106">
        <v>32643.29</v>
      </c>
      <c r="L344" s="106">
        <v>0</v>
      </c>
    </row>
    <row r="345" spans="1:16">
      <c r="A345" t="s">
        <v>939</v>
      </c>
      <c r="B345" s="93">
        <v>41364</v>
      </c>
      <c r="C345" t="s">
        <v>1038</v>
      </c>
      <c r="D345" t="s">
        <v>1039</v>
      </c>
      <c r="E345" s="105">
        <v>810701</v>
      </c>
      <c r="F345" s="105" t="s">
        <v>381</v>
      </c>
      <c r="G345" s="106">
        <v>0</v>
      </c>
      <c r="H345" s="106">
        <v>0</v>
      </c>
      <c r="I345" s="106">
        <v>18653.28</v>
      </c>
      <c r="J345" s="106">
        <v>1599.94</v>
      </c>
      <c r="K345" s="106">
        <v>17053.34</v>
      </c>
      <c r="L345" s="106">
        <v>0</v>
      </c>
    </row>
    <row r="346" spans="1:16">
      <c r="A346" t="s">
        <v>939</v>
      </c>
      <c r="B346" s="93">
        <v>41364</v>
      </c>
      <c r="C346" t="s">
        <v>1038</v>
      </c>
      <c r="D346" t="s">
        <v>1039</v>
      </c>
      <c r="E346" s="105">
        <v>816000</v>
      </c>
      <c r="F346" s="105" t="s">
        <v>466</v>
      </c>
      <c r="G346" s="106">
        <v>0</v>
      </c>
      <c r="H346" s="106">
        <v>0</v>
      </c>
      <c r="I346" s="106">
        <v>470.38</v>
      </c>
      <c r="J346" s="106">
        <v>38749.96</v>
      </c>
      <c r="K346" s="106">
        <v>0</v>
      </c>
      <c r="L346" s="106">
        <v>38279.58</v>
      </c>
    </row>
    <row r="347" spans="1:16">
      <c r="A347" t="s">
        <v>939</v>
      </c>
      <c r="B347" s="93">
        <v>41364</v>
      </c>
      <c r="C347" t="s">
        <v>1038</v>
      </c>
      <c r="D347" t="s">
        <v>1039</v>
      </c>
      <c r="E347" s="105">
        <v>816003</v>
      </c>
      <c r="F347" s="105" t="s">
        <v>383</v>
      </c>
      <c r="G347" s="106">
        <v>0</v>
      </c>
      <c r="H347" s="106">
        <v>0</v>
      </c>
      <c r="I347" s="106">
        <v>3968.34</v>
      </c>
      <c r="J347" s="106">
        <v>0</v>
      </c>
      <c r="K347" s="106">
        <v>3968.34</v>
      </c>
      <c r="L347" s="106">
        <v>0</v>
      </c>
    </row>
    <row r="348" spans="1:16">
      <c r="A348" t="s">
        <v>939</v>
      </c>
      <c r="B348" s="93">
        <v>41364</v>
      </c>
      <c r="C348" t="s">
        <v>1038</v>
      </c>
      <c r="D348" t="s">
        <v>1039</v>
      </c>
      <c r="E348" s="105">
        <v>816008</v>
      </c>
      <c r="F348" s="105" t="s">
        <v>387</v>
      </c>
      <c r="G348" s="106">
        <v>0</v>
      </c>
      <c r="H348" s="106">
        <v>0</v>
      </c>
      <c r="I348" s="106">
        <v>7841.01</v>
      </c>
      <c r="J348" s="106">
        <v>0</v>
      </c>
      <c r="K348" s="106">
        <v>7841.01</v>
      </c>
      <c r="L348" s="106">
        <v>0</v>
      </c>
    </row>
    <row r="349" spans="1:16">
      <c r="A349" t="s">
        <v>939</v>
      </c>
      <c r="B349" s="93">
        <v>41364</v>
      </c>
      <c r="C349" t="s">
        <v>1038</v>
      </c>
      <c r="D349" t="s">
        <v>1039</v>
      </c>
      <c r="E349" s="105">
        <v>816034</v>
      </c>
      <c r="F349" s="105" t="s">
        <v>407</v>
      </c>
      <c r="G349" s="106">
        <v>0</v>
      </c>
      <c r="H349" s="106">
        <v>0</v>
      </c>
      <c r="I349" s="106">
        <v>2039.23</v>
      </c>
      <c r="J349" s="106">
        <v>0</v>
      </c>
      <c r="K349" s="106">
        <v>2039.23</v>
      </c>
      <c r="L349" s="106">
        <v>0</v>
      </c>
    </row>
    <row r="350" spans="1:16">
      <c r="A350" t="s">
        <v>939</v>
      </c>
      <c r="B350" s="93">
        <v>41364</v>
      </c>
      <c r="C350" t="s">
        <v>1038</v>
      </c>
      <c r="D350" t="s">
        <v>1039</v>
      </c>
      <c r="E350" s="105">
        <v>816036</v>
      </c>
      <c r="F350" s="105" t="s">
        <v>695</v>
      </c>
      <c r="G350" s="106">
        <v>0</v>
      </c>
      <c r="H350" s="106">
        <v>0</v>
      </c>
      <c r="I350" s="106">
        <v>1228.3</v>
      </c>
      <c r="J350" s="106">
        <v>0</v>
      </c>
      <c r="K350" s="106">
        <v>1228.3</v>
      </c>
      <c r="L350" s="106">
        <v>0</v>
      </c>
    </row>
    <row r="351" spans="1:16">
      <c r="A351" t="s">
        <v>939</v>
      </c>
      <c r="B351" s="93">
        <v>41364</v>
      </c>
      <c r="C351" t="s">
        <v>1038</v>
      </c>
      <c r="D351" t="s">
        <v>1039</v>
      </c>
      <c r="E351" s="105">
        <v>816080</v>
      </c>
      <c r="F351" s="105" t="s">
        <v>1063</v>
      </c>
      <c r="G351" s="106">
        <v>0</v>
      </c>
      <c r="H351" s="106">
        <v>0</v>
      </c>
      <c r="I351" s="106">
        <v>23673.08</v>
      </c>
      <c r="J351" s="106">
        <v>470.38</v>
      </c>
      <c r="K351" s="106">
        <v>23202.7</v>
      </c>
      <c r="L351" s="106">
        <v>0</v>
      </c>
    </row>
    <row r="352" spans="1:16">
      <c r="A352" t="s">
        <v>939</v>
      </c>
      <c r="B352" s="93">
        <v>41364</v>
      </c>
      <c r="C352" t="s">
        <v>271</v>
      </c>
      <c r="D352" t="s">
        <v>941</v>
      </c>
      <c r="E352" s="105">
        <v>110047</v>
      </c>
      <c r="F352" s="105" t="s">
        <v>293</v>
      </c>
      <c r="G352" s="106">
        <v>5069.59</v>
      </c>
      <c r="H352" s="106">
        <v>0</v>
      </c>
      <c r="I352" s="106">
        <v>0.01</v>
      </c>
      <c r="J352" s="106">
        <v>5069.6000000000004</v>
      </c>
      <c r="K352" s="106">
        <v>0</v>
      </c>
      <c r="L352" s="106">
        <v>0</v>
      </c>
    </row>
    <row r="353" spans="1:12">
      <c r="A353" t="s">
        <v>939</v>
      </c>
      <c r="B353" s="93">
        <v>41364</v>
      </c>
      <c r="C353" t="s">
        <v>271</v>
      </c>
      <c r="D353" t="s">
        <v>941</v>
      </c>
      <c r="E353" s="105">
        <v>110156</v>
      </c>
      <c r="F353" s="105" t="s">
        <v>685</v>
      </c>
      <c r="G353" s="106">
        <v>0</v>
      </c>
      <c r="H353" s="106">
        <v>0</v>
      </c>
      <c r="I353" s="106">
        <v>5056</v>
      </c>
      <c r="J353" s="106">
        <v>5056</v>
      </c>
      <c r="K353" s="106">
        <v>0</v>
      </c>
      <c r="L353" s="106">
        <v>0</v>
      </c>
    </row>
    <row r="354" spans="1:12">
      <c r="A354" t="s">
        <v>939</v>
      </c>
      <c r="B354" s="93">
        <v>41364</v>
      </c>
      <c r="C354" t="s">
        <v>271</v>
      </c>
      <c r="D354" t="s">
        <v>941</v>
      </c>
      <c r="E354" s="105">
        <v>112000</v>
      </c>
      <c r="F354" s="105" t="s">
        <v>314</v>
      </c>
      <c r="G354" s="106">
        <v>0</v>
      </c>
      <c r="H354" s="106">
        <v>0</v>
      </c>
      <c r="I354" s="106">
        <v>13.6</v>
      </c>
      <c r="J354" s="106">
        <v>13.6</v>
      </c>
      <c r="K354" s="106">
        <v>0</v>
      </c>
      <c r="L354" s="106">
        <v>0</v>
      </c>
    </row>
    <row r="355" spans="1:12">
      <c r="A355" t="s">
        <v>939</v>
      </c>
      <c r="B355" s="93">
        <v>41364</v>
      </c>
      <c r="C355" t="s">
        <v>271</v>
      </c>
      <c r="D355" t="s">
        <v>941</v>
      </c>
      <c r="E355" s="105">
        <v>211028</v>
      </c>
      <c r="F355" s="105" t="s">
        <v>329</v>
      </c>
      <c r="G355" s="106">
        <v>0</v>
      </c>
      <c r="H355" s="106">
        <v>13.6</v>
      </c>
      <c r="I355" s="106">
        <v>13.6</v>
      </c>
      <c r="J355" s="106">
        <v>0</v>
      </c>
      <c r="K355" s="106">
        <v>0</v>
      </c>
      <c r="L355" s="106">
        <v>0</v>
      </c>
    </row>
    <row r="356" spans="1:12">
      <c r="A356" t="s">
        <v>939</v>
      </c>
      <c r="B356" s="93">
        <v>41364</v>
      </c>
      <c r="C356" t="s">
        <v>271</v>
      </c>
      <c r="D356" t="s">
        <v>941</v>
      </c>
      <c r="E356" s="105">
        <v>211032</v>
      </c>
      <c r="F356" s="105" t="s">
        <v>331</v>
      </c>
      <c r="G356" s="106">
        <v>0</v>
      </c>
      <c r="H356" s="106">
        <v>5056</v>
      </c>
      <c r="I356" s="106">
        <v>5056</v>
      </c>
      <c r="J356" s="106">
        <v>0</v>
      </c>
      <c r="K356" s="106">
        <v>0</v>
      </c>
      <c r="L356" s="106">
        <v>0</v>
      </c>
    </row>
    <row r="357" spans="1:12">
      <c r="A357" t="s">
        <v>939</v>
      </c>
      <c r="B357" s="93">
        <v>41364</v>
      </c>
      <c r="C357" t="s">
        <v>271</v>
      </c>
      <c r="D357" t="s">
        <v>941</v>
      </c>
      <c r="E357" s="105">
        <v>310200</v>
      </c>
      <c r="F357" s="105" t="s">
        <v>356</v>
      </c>
      <c r="G357" s="106">
        <v>0.01</v>
      </c>
      <c r="H357" s="106">
        <v>0</v>
      </c>
      <c r="I357" s="106">
        <v>0</v>
      </c>
      <c r="J357" s="106">
        <v>0.01</v>
      </c>
      <c r="K357" s="106">
        <v>0</v>
      </c>
      <c r="L357" s="106">
        <v>0</v>
      </c>
    </row>
    <row r="358" spans="1:12">
      <c r="A358" t="s">
        <v>939</v>
      </c>
      <c r="B358" s="93">
        <v>41364</v>
      </c>
      <c r="C358" t="s">
        <v>704</v>
      </c>
      <c r="D358" t="s">
        <v>808</v>
      </c>
      <c r="E358" s="105">
        <v>110047</v>
      </c>
      <c r="F358" s="105" t="s">
        <v>293</v>
      </c>
      <c r="G358" s="106">
        <v>12094.21</v>
      </c>
      <c r="H358" s="106">
        <v>0</v>
      </c>
      <c r="I358" s="106">
        <v>0</v>
      </c>
      <c r="J358" s="106">
        <v>12094.21</v>
      </c>
      <c r="K358" s="106">
        <v>0</v>
      </c>
      <c r="L358" s="106">
        <v>0</v>
      </c>
    </row>
    <row r="359" spans="1:12">
      <c r="A359" t="s">
        <v>939</v>
      </c>
      <c r="B359" s="93">
        <v>41364</v>
      </c>
      <c r="C359" t="s">
        <v>704</v>
      </c>
      <c r="D359" t="s">
        <v>808</v>
      </c>
      <c r="E359" s="105">
        <v>110156</v>
      </c>
      <c r="F359" s="105" t="s">
        <v>685</v>
      </c>
      <c r="G359" s="106">
        <v>0</v>
      </c>
      <c r="H359" s="106">
        <v>0.01</v>
      </c>
      <c r="I359" s="106">
        <v>5056.01</v>
      </c>
      <c r="J359" s="106">
        <v>5056</v>
      </c>
      <c r="K359" s="106">
        <v>0</v>
      </c>
      <c r="L359" s="106">
        <v>0</v>
      </c>
    </row>
    <row r="360" spans="1:12">
      <c r="A360" t="s">
        <v>939</v>
      </c>
      <c r="B360" s="93">
        <v>41364</v>
      </c>
      <c r="C360" t="s">
        <v>704</v>
      </c>
      <c r="D360" t="s">
        <v>808</v>
      </c>
      <c r="E360" s="105">
        <v>112000</v>
      </c>
      <c r="F360" s="105" t="s">
        <v>314</v>
      </c>
      <c r="G360" s="106">
        <v>0</v>
      </c>
      <c r="H360" s="106">
        <v>7038.2</v>
      </c>
      <c r="I360" s="106">
        <v>7038.2</v>
      </c>
      <c r="J360" s="106">
        <v>0</v>
      </c>
      <c r="K360" s="106">
        <v>0</v>
      </c>
      <c r="L360" s="106">
        <v>0</v>
      </c>
    </row>
    <row r="361" spans="1:12">
      <c r="A361" t="s">
        <v>939</v>
      </c>
      <c r="B361" s="93">
        <v>41364</v>
      </c>
      <c r="C361" t="s">
        <v>704</v>
      </c>
      <c r="D361" t="s">
        <v>808</v>
      </c>
      <c r="E361" s="105">
        <v>211032</v>
      </c>
      <c r="F361" s="105" t="s">
        <v>331</v>
      </c>
      <c r="G361" s="106">
        <v>0</v>
      </c>
      <c r="H361" s="106">
        <v>5056</v>
      </c>
      <c r="I361" s="106">
        <v>5056</v>
      </c>
      <c r="J361" s="106">
        <v>0</v>
      </c>
      <c r="K361" s="106">
        <v>0</v>
      </c>
      <c r="L361" s="106">
        <v>0</v>
      </c>
    </row>
    <row r="362" spans="1:12">
      <c r="A362" t="s">
        <v>939</v>
      </c>
      <c r="B362" s="93">
        <v>41364</v>
      </c>
      <c r="C362" t="s">
        <v>760</v>
      </c>
      <c r="D362" t="s">
        <v>811</v>
      </c>
      <c r="E362" s="105">
        <v>110047</v>
      </c>
      <c r="F362" s="105" t="s">
        <v>293</v>
      </c>
      <c r="G362" s="106">
        <v>0</v>
      </c>
      <c r="H362" s="106">
        <v>5432.31</v>
      </c>
      <c r="I362" s="106">
        <v>27911.63</v>
      </c>
      <c r="J362" s="106">
        <v>22897.78</v>
      </c>
      <c r="K362" s="106">
        <v>0</v>
      </c>
      <c r="L362" s="106">
        <v>418.46</v>
      </c>
    </row>
    <row r="363" spans="1:12">
      <c r="A363" t="s">
        <v>939</v>
      </c>
      <c r="B363" s="93">
        <v>41364</v>
      </c>
      <c r="C363" t="s">
        <v>760</v>
      </c>
      <c r="D363" t="s">
        <v>811</v>
      </c>
      <c r="E363" s="105">
        <v>110156</v>
      </c>
      <c r="F363" s="105" t="s">
        <v>685</v>
      </c>
      <c r="G363" s="106">
        <v>0</v>
      </c>
      <c r="H363" s="106">
        <v>0</v>
      </c>
      <c r="I363" s="106">
        <v>16442.080000000002</v>
      </c>
      <c r="J363" s="106">
        <v>16442.080000000002</v>
      </c>
      <c r="K363" s="106">
        <v>0</v>
      </c>
      <c r="L363" s="106">
        <v>0</v>
      </c>
    </row>
    <row r="364" spans="1:12">
      <c r="A364" t="s">
        <v>939</v>
      </c>
      <c r="B364" s="93">
        <v>41364</v>
      </c>
      <c r="C364" t="s">
        <v>760</v>
      </c>
      <c r="D364" t="s">
        <v>811</v>
      </c>
      <c r="E364" s="105">
        <v>112000</v>
      </c>
      <c r="F364" s="105" t="s">
        <v>314</v>
      </c>
      <c r="G364" s="106">
        <v>7.0000000000000007E-2</v>
      </c>
      <c r="H364" s="106">
        <v>0</v>
      </c>
      <c r="I364" s="106">
        <v>20896.48</v>
      </c>
      <c r="J364" s="106">
        <v>20896.55</v>
      </c>
      <c r="K364" s="106">
        <v>0</v>
      </c>
      <c r="L364" s="106">
        <v>0</v>
      </c>
    </row>
    <row r="365" spans="1:12">
      <c r="A365" t="s">
        <v>939</v>
      </c>
      <c r="B365" s="93">
        <v>41364</v>
      </c>
      <c r="C365" t="s">
        <v>760</v>
      </c>
      <c r="D365" t="s">
        <v>811</v>
      </c>
      <c r="E365" s="105">
        <v>210800</v>
      </c>
      <c r="F365" s="105" t="s">
        <v>317</v>
      </c>
      <c r="G365" s="106">
        <v>0</v>
      </c>
      <c r="H365" s="106">
        <v>1</v>
      </c>
      <c r="I365" s="106">
        <v>1</v>
      </c>
      <c r="J365" s="106">
        <v>0</v>
      </c>
      <c r="K365" s="106">
        <v>0</v>
      </c>
      <c r="L365" s="106">
        <v>0</v>
      </c>
    </row>
    <row r="366" spans="1:12">
      <c r="A366" t="s">
        <v>939</v>
      </c>
      <c r="B366" s="93">
        <v>41364</v>
      </c>
      <c r="C366" t="s">
        <v>760</v>
      </c>
      <c r="D366" t="s">
        <v>811</v>
      </c>
      <c r="E366" s="105">
        <v>211002</v>
      </c>
      <c r="F366" s="105" t="s">
        <v>460</v>
      </c>
      <c r="G366" s="106">
        <v>58876.47</v>
      </c>
      <c r="H366" s="106">
        <v>0</v>
      </c>
      <c r="I366" s="106">
        <v>12216.24</v>
      </c>
      <c r="J366" s="106">
        <v>21875.16</v>
      </c>
      <c r="K366" s="106">
        <v>49217.55</v>
      </c>
      <c r="L366" s="106">
        <v>0</v>
      </c>
    </row>
    <row r="367" spans="1:12">
      <c r="A367" t="s">
        <v>939</v>
      </c>
      <c r="B367" s="93">
        <v>41364</v>
      </c>
      <c r="C367" t="s">
        <v>760</v>
      </c>
      <c r="D367" t="s">
        <v>811</v>
      </c>
      <c r="E367" s="105">
        <v>211032</v>
      </c>
      <c r="F367" s="105" t="s">
        <v>331</v>
      </c>
      <c r="G367" s="106">
        <v>0</v>
      </c>
      <c r="H367" s="106">
        <v>5206.08</v>
      </c>
      <c r="I367" s="106">
        <v>10824.86</v>
      </c>
      <c r="J367" s="106">
        <v>5618.78</v>
      </c>
      <c r="K367" s="106">
        <v>0</v>
      </c>
      <c r="L367" s="106">
        <v>0</v>
      </c>
    </row>
    <row r="368" spans="1:12">
      <c r="A368" t="s">
        <v>939</v>
      </c>
      <c r="B368" s="93">
        <v>41364</v>
      </c>
      <c r="C368" t="s">
        <v>760</v>
      </c>
      <c r="D368" t="s">
        <v>811</v>
      </c>
      <c r="E368" s="105">
        <v>211035</v>
      </c>
      <c r="F368" s="105" t="s">
        <v>333</v>
      </c>
      <c r="G368" s="106">
        <v>0</v>
      </c>
      <c r="H368" s="106">
        <v>0</v>
      </c>
      <c r="I368" s="106">
        <v>561</v>
      </c>
      <c r="J368" s="106">
        <v>1122</v>
      </c>
      <c r="K368" s="106">
        <v>0</v>
      </c>
      <c r="L368" s="106">
        <v>561</v>
      </c>
    </row>
    <row r="369" spans="1:12">
      <c r="A369" t="s">
        <v>939</v>
      </c>
      <c r="B369" s="93">
        <v>41364</v>
      </c>
      <c r="C369" t="s">
        <v>760</v>
      </c>
      <c r="D369" t="s">
        <v>811</v>
      </c>
      <c r="E369" s="105">
        <v>212026</v>
      </c>
      <c r="F369" s="105" t="s">
        <v>339</v>
      </c>
      <c r="G369" s="106">
        <v>0</v>
      </c>
      <c r="H369" s="106">
        <v>49217.55</v>
      </c>
      <c r="I369" s="106">
        <v>0</v>
      </c>
      <c r="J369" s="106">
        <v>0</v>
      </c>
      <c r="K369" s="106">
        <v>0</v>
      </c>
      <c r="L369" s="106">
        <v>49217.55</v>
      </c>
    </row>
    <row r="370" spans="1:12">
      <c r="A370" t="s">
        <v>939</v>
      </c>
      <c r="B370" s="93">
        <v>41364</v>
      </c>
      <c r="C370" t="s">
        <v>760</v>
      </c>
      <c r="D370" t="s">
        <v>811</v>
      </c>
      <c r="E370" s="105" t="s">
        <v>350</v>
      </c>
      <c r="F370" s="105" t="s">
        <v>351</v>
      </c>
      <c r="G370" s="106">
        <v>40253989.310000002</v>
      </c>
      <c r="H370" s="106">
        <v>0</v>
      </c>
      <c r="I370" s="106">
        <v>0</v>
      </c>
      <c r="J370" s="106">
        <v>0</v>
      </c>
      <c r="K370" s="106">
        <v>40253989.310000002</v>
      </c>
      <c r="L370" s="106">
        <v>0</v>
      </c>
    </row>
    <row r="371" spans="1:12">
      <c r="A371" t="s">
        <v>939</v>
      </c>
      <c r="B371" s="93">
        <v>41364</v>
      </c>
      <c r="C371" t="s">
        <v>760</v>
      </c>
      <c r="D371" t="s">
        <v>811</v>
      </c>
      <c r="E371" s="105">
        <v>310200</v>
      </c>
      <c r="F371" s="105" t="s">
        <v>356</v>
      </c>
      <c r="G371" s="106">
        <v>0</v>
      </c>
      <c r="H371" s="106">
        <v>31474743.879999999</v>
      </c>
      <c r="I371" s="106">
        <v>0</v>
      </c>
      <c r="J371" s="106">
        <v>0.01</v>
      </c>
      <c r="K371" s="106">
        <v>0</v>
      </c>
      <c r="L371" s="106">
        <v>31474743.890000001</v>
      </c>
    </row>
    <row r="372" spans="1:12">
      <c r="A372" t="s">
        <v>939</v>
      </c>
      <c r="B372" s="93">
        <v>41364</v>
      </c>
      <c r="C372" t="s">
        <v>760</v>
      </c>
      <c r="D372" t="s">
        <v>811</v>
      </c>
      <c r="E372" s="105" t="s">
        <v>500</v>
      </c>
      <c r="F372" s="105" t="s">
        <v>501</v>
      </c>
      <c r="G372" s="106">
        <v>28616.03</v>
      </c>
      <c r="H372" s="106">
        <v>0</v>
      </c>
      <c r="I372" s="106">
        <v>0</v>
      </c>
      <c r="J372" s="106">
        <v>0</v>
      </c>
      <c r="K372" s="106">
        <v>28616.03</v>
      </c>
      <c r="L372" s="106">
        <v>0</v>
      </c>
    </row>
    <row r="373" spans="1:12">
      <c r="A373" t="s">
        <v>939</v>
      </c>
      <c r="B373" s="93">
        <v>41364</v>
      </c>
      <c r="C373" t="s">
        <v>760</v>
      </c>
      <c r="D373" t="s">
        <v>811</v>
      </c>
      <c r="E373" s="105" t="s">
        <v>502</v>
      </c>
      <c r="F373" s="105" t="s">
        <v>503</v>
      </c>
      <c r="G373" s="106">
        <v>3869</v>
      </c>
      <c r="H373" s="106">
        <v>0</v>
      </c>
      <c r="I373" s="106">
        <v>0</v>
      </c>
      <c r="J373" s="106">
        <v>0</v>
      </c>
      <c r="K373" s="106">
        <v>3869</v>
      </c>
      <c r="L373" s="106">
        <v>0</v>
      </c>
    </row>
    <row r="374" spans="1:12">
      <c r="A374" t="s">
        <v>939</v>
      </c>
      <c r="B374" s="93">
        <v>41364</v>
      </c>
      <c r="C374" t="s">
        <v>760</v>
      </c>
      <c r="D374" t="s">
        <v>811</v>
      </c>
      <c r="E374" s="105" t="s">
        <v>569</v>
      </c>
      <c r="F374" s="105" t="s">
        <v>570</v>
      </c>
      <c r="G374" s="106">
        <v>0</v>
      </c>
      <c r="H374" s="106">
        <v>36051.22</v>
      </c>
      <c r="I374" s="106">
        <v>0</v>
      </c>
      <c r="J374" s="106">
        <v>0</v>
      </c>
      <c r="K374" s="106">
        <v>0</v>
      </c>
      <c r="L374" s="106">
        <v>36051.22</v>
      </c>
    </row>
    <row r="375" spans="1:12">
      <c r="A375" t="s">
        <v>939</v>
      </c>
      <c r="B375" s="93">
        <v>41364</v>
      </c>
      <c r="C375" t="s">
        <v>760</v>
      </c>
      <c r="D375" t="s">
        <v>811</v>
      </c>
      <c r="E375" s="105" t="s">
        <v>724</v>
      </c>
      <c r="F375" s="105" t="s">
        <v>725</v>
      </c>
      <c r="G375" s="106">
        <v>0</v>
      </c>
      <c r="H375" s="106">
        <v>420498.72</v>
      </c>
      <c r="I375" s="106">
        <v>0</v>
      </c>
      <c r="J375" s="106">
        <v>0</v>
      </c>
      <c r="K375" s="106">
        <v>0</v>
      </c>
      <c r="L375" s="106">
        <v>420498.72</v>
      </c>
    </row>
    <row r="376" spans="1:12">
      <c r="A376" t="s">
        <v>939</v>
      </c>
      <c r="B376" s="93">
        <v>41364</v>
      </c>
      <c r="C376" t="s">
        <v>760</v>
      </c>
      <c r="D376" t="s">
        <v>811</v>
      </c>
      <c r="E376" s="105" t="s">
        <v>368</v>
      </c>
      <c r="F376" s="105" t="s">
        <v>369</v>
      </c>
      <c r="G376" s="106">
        <v>0</v>
      </c>
      <c r="H376" s="106">
        <v>8551069.9499999993</v>
      </c>
      <c r="I376" s="106">
        <v>0</v>
      </c>
      <c r="J376" s="106">
        <v>0</v>
      </c>
      <c r="K376" s="106">
        <v>0</v>
      </c>
      <c r="L376" s="106">
        <v>8551069.9499999993</v>
      </c>
    </row>
    <row r="377" spans="1:12">
      <c r="A377" t="s">
        <v>939</v>
      </c>
      <c r="B377" s="93">
        <v>41364</v>
      </c>
      <c r="C377" t="s">
        <v>760</v>
      </c>
      <c r="D377" t="s">
        <v>811</v>
      </c>
      <c r="E377" s="105">
        <v>620006</v>
      </c>
      <c r="F377" s="105" t="s">
        <v>871</v>
      </c>
      <c r="G377" s="106">
        <v>0</v>
      </c>
      <c r="H377" s="106">
        <v>39857.69</v>
      </c>
      <c r="I377" s="106">
        <v>0.78</v>
      </c>
      <c r="J377" s="106">
        <v>14297.46</v>
      </c>
      <c r="K377" s="106">
        <v>0</v>
      </c>
      <c r="L377" s="106">
        <v>54154.37</v>
      </c>
    </row>
    <row r="378" spans="1:12">
      <c r="A378" t="s">
        <v>939</v>
      </c>
      <c r="B378" s="93">
        <v>41364</v>
      </c>
      <c r="C378" t="s">
        <v>760</v>
      </c>
      <c r="D378" t="s">
        <v>811</v>
      </c>
      <c r="E378" s="105" t="s">
        <v>451</v>
      </c>
      <c r="F378" s="105" t="s">
        <v>452</v>
      </c>
      <c r="G378" s="106">
        <v>446.81</v>
      </c>
      <c r="H378" s="106">
        <v>0</v>
      </c>
      <c r="I378" s="106">
        <v>0</v>
      </c>
      <c r="J378" s="106">
        <v>0</v>
      </c>
      <c r="K378" s="106">
        <v>446.81</v>
      </c>
      <c r="L378" s="106">
        <v>0</v>
      </c>
    </row>
    <row r="379" spans="1:12">
      <c r="A379" t="s">
        <v>939</v>
      </c>
      <c r="B379" s="93">
        <v>41364</v>
      </c>
      <c r="C379" t="s">
        <v>760</v>
      </c>
      <c r="D379" t="s">
        <v>811</v>
      </c>
      <c r="E379" s="105" t="s">
        <v>453</v>
      </c>
      <c r="F379" s="105" t="s">
        <v>454</v>
      </c>
      <c r="G379" s="106">
        <v>147205.47</v>
      </c>
      <c r="H379" s="106">
        <v>0</v>
      </c>
      <c r="I379" s="106">
        <v>0</v>
      </c>
      <c r="J379" s="106">
        <v>0</v>
      </c>
      <c r="K379" s="106">
        <v>147205.47</v>
      </c>
      <c r="L379" s="106">
        <v>0</v>
      </c>
    </row>
    <row r="380" spans="1:12">
      <c r="A380" t="s">
        <v>939</v>
      </c>
      <c r="B380" s="93">
        <v>41364</v>
      </c>
      <c r="C380" t="s">
        <v>760</v>
      </c>
      <c r="D380" t="s">
        <v>811</v>
      </c>
      <c r="E380" s="105" t="s">
        <v>455</v>
      </c>
      <c r="F380" s="105" t="s">
        <v>456</v>
      </c>
      <c r="G380" s="106">
        <v>148.94</v>
      </c>
      <c r="H380" s="106">
        <v>0</v>
      </c>
      <c r="I380" s="106">
        <v>0</v>
      </c>
      <c r="J380" s="106">
        <v>0</v>
      </c>
      <c r="K380" s="106">
        <v>148.94</v>
      </c>
      <c r="L380" s="106">
        <v>0</v>
      </c>
    </row>
    <row r="381" spans="1:12">
      <c r="A381" t="s">
        <v>939</v>
      </c>
      <c r="B381" s="93">
        <v>41364</v>
      </c>
      <c r="C381" t="s">
        <v>760</v>
      </c>
      <c r="D381" t="s">
        <v>811</v>
      </c>
      <c r="E381" s="105" t="s">
        <v>457</v>
      </c>
      <c r="F381" s="105" t="s">
        <v>458</v>
      </c>
      <c r="G381" s="106">
        <v>49068.61</v>
      </c>
      <c r="H381" s="106">
        <v>0</v>
      </c>
      <c r="I381" s="106">
        <v>0</v>
      </c>
      <c r="J381" s="106">
        <v>0</v>
      </c>
      <c r="K381" s="106">
        <v>49068.61</v>
      </c>
      <c r="L381" s="106">
        <v>0</v>
      </c>
    </row>
    <row r="382" spans="1:12">
      <c r="A382" t="s">
        <v>939</v>
      </c>
      <c r="B382" s="93">
        <v>41364</v>
      </c>
      <c r="C382" t="s">
        <v>760</v>
      </c>
      <c r="D382" t="s">
        <v>811</v>
      </c>
      <c r="E382" s="105">
        <v>816000</v>
      </c>
      <c r="F382" s="105" t="s">
        <v>466</v>
      </c>
      <c r="G382" s="106">
        <v>0</v>
      </c>
      <c r="H382" s="106">
        <v>58876.47</v>
      </c>
      <c r="I382" s="106">
        <v>16257.23</v>
      </c>
      <c r="J382" s="106">
        <v>6599.24</v>
      </c>
      <c r="K382" s="106">
        <v>0</v>
      </c>
      <c r="L382" s="106">
        <v>49218.48</v>
      </c>
    </row>
    <row r="383" spans="1:12">
      <c r="A383" t="s">
        <v>939</v>
      </c>
      <c r="B383" s="93">
        <v>41364</v>
      </c>
      <c r="C383" t="s">
        <v>760</v>
      </c>
      <c r="D383" t="s">
        <v>811</v>
      </c>
      <c r="E383" s="105">
        <v>816003</v>
      </c>
      <c r="F383" s="105" t="s">
        <v>383</v>
      </c>
      <c r="G383" s="106">
        <v>11758.47</v>
      </c>
      <c r="H383" s="106">
        <v>0</v>
      </c>
      <c r="I383" s="106">
        <v>0</v>
      </c>
      <c r="J383" s="106">
        <v>0</v>
      </c>
      <c r="K383" s="106">
        <v>11758.47</v>
      </c>
      <c r="L383" s="106">
        <v>0</v>
      </c>
    </row>
    <row r="384" spans="1:12">
      <c r="A384" t="s">
        <v>939</v>
      </c>
      <c r="B384" s="93">
        <v>41364</v>
      </c>
      <c r="C384" t="s">
        <v>760</v>
      </c>
      <c r="D384" t="s">
        <v>811</v>
      </c>
      <c r="E384" s="105">
        <v>816005</v>
      </c>
      <c r="F384" s="105" t="s">
        <v>693</v>
      </c>
      <c r="G384" s="106">
        <v>0</v>
      </c>
      <c r="H384" s="106">
        <v>0</v>
      </c>
      <c r="I384" s="106">
        <v>5618</v>
      </c>
      <c r="J384" s="106">
        <v>0</v>
      </c>
      <c r="K384" s="106">
        <v>5618</v>
      </c>
      <c r="L384" s="106">
        <v>0</v>
      </c>
    </row>
    <row r="385" spans="1:12">
      <c r="A385" t="s">
        <v>939</v>
      </c>
      <c r="B385" s="93">
        <v>41364</v>
      </c>
      <c r="C385" t="s">
        <v>760</v>
      </c>
      <c r="D385" t="s">
        <v>811</v>
      </c>
      <c r="E385" s="105">
        <v>816007</v>
      </c>
      <c r="F385" s="105" t="s">
        <v>385</v>
      </c>
      <c r="G385" s="106">
        <v>5399.35</v>
      </c>
      <c r="H385" s="106">
        <v>0</v>
      </c>
      <c r="I385" s="106">
        <v>0</v>
      </c>
      <c r="J385" s="106">
        <v>0</v>
      </c>
      <c r="K385" s="106">
        <v>5399.35</v>
      </c>
      <c r="L385" s="106">
        <v>0</v>
      </c>
    </row>
    <row r="386" spans="1:12">
      <c r="A386" t="s">
        <v>939</v>
      </c>
      <c r="B386" s="93">
        <v>41364</v>
      </c>
      <c r="C386" t="s">
        <v>760</v>
      </c>
      <c r="D386" t="s">
        <v>811</v>
      </c>
      <c r="E386" s="105">
        <v>816008</v>
      </c>
      <c r="F386" s="105" t="s">
        <v>387</v>
      </c>
      <c r="G386" s="106">
        <v>10587.76</v>
      </c>
      <c r="H386" s="106">
        <v>0</v>
      </c>
      <c r="I386" s="106">
        <v>0</v>
      </c>
      <c r="J386" s="106">
        <v>0</v>
      </c>
      <c r="K386" s="106">
        <v>10587.76</v>
      </c>
      <c r="L386" s="106">
        <v>0</v>
      </c>
    </row>
    <row r="387" spans="1:12">
      <c r="A387" t="s">
        <v>939</v>
      </c>
      <c r="B387" s="93">
        <v>41364</v>
      </c>
      <c r="C387" t="s">
        <v>760</v>
      </c>
      <c r="D387" t="s">
        <v>811</v>
      </c>
      <c r="E387" s="105">
        <v>816012</v>
      </c>
      <c r="F387" s="105" t="s">
        <v>389</v>
      </c>
      <c r="G387" s="106">
        <v>22.2</v>
      </c>
      <c r="H387" s="106">
        <v>0</v>
      </c>
      <c r="I387" s="106">
        <v>0</v>
      </c>
      <c r="J387" s="106">
        <v>0</v>
      </c>
      <c r="K387" s="106">
        <v>22.2</v>
      </c>
      <c r="L387" s="106">
        <v>0</v>
      </c>
    </row>
    <row r="388" spans="1:12">
      <c r="A388" t="s">
        <v>939</v>
      </c>
      <c r="B388" s="93">
        <v>41364</v>
      </c>
      <c r="C388" t="s">
        <v>760</v>
      </c>
      <c r="D388" t="s">
        <v>811</v>
      </c>
      <c r="E388" s="105">
        <v>816015</v>
      </c>
      <c r="F388" s="105" t="s">
        <v>393</v>
      </c>
      <c r="G388" s="106">
        <v>0</v>
      </c>
      <c r="H388" s="106">
        <v>0</v>
      </c>
      <c r="I388" s="106">
        <v>0</v>
      </c>
      <c r="J388" s="106">
        <v>0.78</v>
      </c>
      <c r="K388" s="106">
        <v>0</v>
      </c>
      <c r="L388" s="106">
        <v>0.78</v>
      </c>
    </row>
    <row r="389" spans="1:12">
      <c r="A389" t="s">
        <v>939</v>
      </c>
      <c r="B389" s="93">
        <v>41364</v>
      </c>
      <c r="C389" t="s">
        <v>760</v>
      </c>
      <c r="D389" t="s">
        <v>811</v>
      </c>
      <c r="E389" s="105">
        <v>816021</v>
      </c>
      <c r="F389" s="105" t="s">
        <v>399</v>
      </c>
      <c r="G389" s="106">
        <v>45862.75</v>
      </c>
      <c r="H389" s="106">
        <v>0</v>
      </c>
      <c r="I389" s="106">
        <v>0</v>
      </c>
      <c r="J389" s="106">
        <v>0</v>
      </c>
      <c r="K389" s="106">
        <v>45862.75</v>
      </c>
      <c r="L389" s="106">
        <v>0</v>
      </c>
    </row>
    <row r="390" spans="1:12">
      <c r="A390" t="s">
        <v>939</v>
      </c>
      <c r="B390" s="93">
        <v>41364</v>
      </c>
      <c r="C390" t="s">
        <v>760</v>
      </c>
      <c r="D390" t="s">
        <v>811</v>
      </c>
      <c r="E390" s="105">
        <v>816033</v>
      </c>
      <c r="F390" s="105" t="s">
        <v>405</v>
      </c>
      <c r="G390" s="106">
        <v>126.86</v>
      </c>
      <c r="H390" s="106">
        <v>0</v>
      </c>
      <c r="I390" s="106">
        <v>0</v>
      </c>
      <c r="J390" s="106">
        <v>0</v>
      </c>
      <c r="K390" s="106">
        <v>126.86</v>
      </c>
      <c r="L390" s="106">
        <v>0</v>
      </c>
    </row>
    <row r="391" spans="1:12">
      <c r="A391" t="s">
        <v>939</v>
      </c>
      <c r="B391" s="93">
        <v>41364</v>
      </c>
      <c r="C391" t="s">
        <v>760</v>
      </c>
      <c r="D391" t="s">
        <v>811</v>
      </c>
      <c r="E391" s="105">
        <v>816034</v>
      </c>
      <c r="F391" s="105" t="s">
        <v>407</v>
      </c>
      <c r="G391" s="106">
        <v>4270.76</v>
      </c>
      <c r="H391" s="106">
        <v>0</v>
      </c>
      <c r="I391" s="106">
        <v>979.46</v>
      </c>
      <c r="J391" s="106">
        <v>1958.92</v>
      </c>
      <c r="K391" s="106">
        <v>3291.3</v>
      </c>
      <c r="L391" s="106">
        <v>0</v>
      </c>
    </row>
    <row r="392" spans="1:12">
      <c r="A392" t="s">
        <v>939</v>
      </c>
      <c r="B392" s="93">
        <v>41364</v>
      </c>
      <c r="C392" t="s">
        <v>760</v>
      </c>
      <c r="D392" t="s">
        <v>811</v>
      </c>
      <c r="E392" s="105">
        <v>816036</v>
      </c>
      <c r="F392" s="105" t="s">
        <v>695</v>
      </c>
      <c r="G392" s="106">
        <v>2456.0100000000002</v>
      </c>
      <c r="H392" s="106">
        <v>0</v>
      </c>
      <c r="I392" s="106">
        <v>0</v>
      </c>
      <c r="J392" s="106">
        <v>0</v>
      </c>
      <c r="K392" s="106">
        <v>2456.0100000000002</v>
      </c>
      <c r="L392" s="106">
        <v>0</v>
      </c>
    </row>
    <row r="393" spans="1:12">
      <c r="A393" t="s">
        <v>939</v>
      </c>
      <c r="B393" s="93">
        <v>41364</v>
      </c>
      <c r="C393" t="s">
        <v>760</v>
      </c>
      <c r="D393" t="s">
        <v>811</v>
      </c>
      <c r="E393" s="105">
        <v>816061</v>
      </c>
      <c r="F393" s="105" t="s">
        <v>903</v>
      </c>
      <c r="G393" s="106">
        <v>18250</v>
      </c>
      <c r="H393" s="106">
        <v>0</v>
      </c>
      <c r="I393" s="106">
        <v>0</v>
      </c>
      <c r="J393" s="106">
        <v>0</v>
      </c>
      <c r="K393" s="106">
        <v>18250</v>
      </c>
      <c r="L393" s="106">
        <v>0</v>
      </c>
    </row>
    <row r="394" spans="1:12">
      <c r="A394" t="s">
        <v>939</v>
      </c>
      <c r="B394" s="93">
        <v>41364</v>
      </c>
      <c r="C394" t="s">
        <v>890</v>
      </c>
      <c r="D394" t="s">
        <v>920</v>
      </c>
      <c r="E394" s="105" t="s">
        <v>766</v>
      </c>
      <c r="F394" s="105" t="s">
        <v>767</v>
      </c>
      <c r="G394" s="106">
        <v>4060428</v>
      </c>
      <c r="H394" s="106">
        <v>0</v>
      </c>
      <c r="I394" s="106">
        <v>2215889521.4200001</v>
      </c>
      <c r="J394" s="106">
        <v>2219949949.4200001</v>
      </c>
      <c r="K394" s="106">
        <v>0</v>
      </c>
      <c r="L394" s="106">
        <v>0</v>
      </c>
    </row>
    <row r="395" spans="1:12">
      <c r="A395" t="s">
        <v>939</v>
      </c>
      <c r="B395" s="93">
        <v>41364</v>
      </c>
      <c r="C395" t="s">
        <v>890</v>
      </c>
      <c r="D395" t="s">
        <v>920</v>
      </c>
      <c r="E395" s="105" t="s">
        <v>429</v>
      </c>
      <c r="F395" s="105" t="s">
        <v>430</v>
      </c>
      <c r="G395" s="106">
        <v>352579573</v>
      </c>
      <c r="H395" s="106">
        <v>0</v>
      </c>
      <c r="I395" s="106">
        <v>0</v>
      </c>
      <c r="J395" s="106">
        <v>352579573</v>
      </c>
      <c r="K395" s="106">
        <v>0</v>
      </c>
      <c r="L395" s="106">
        <v>0</v>
      </c>
    </row>
    <row r="396" spans="1:12">
      <c r="A396" t="s">
        <v>939</v>
      </c>
      <c r="B396" s="93">
        <v>41364</v>
      </c>
      <c r="C396" t="s">
        <v>890</v>
      </c>
      <c r="D396" t="s">
        <v>920</v>
      </c>
      <c r="E396" s="105" t="s">
        <v>433</v>
      </c>
      <c r="F396" s="105" t="s">
        <v>434</v>
      </c>
      <c r="G396" s="106">
        <v>984432.89</v>
      </c>
      <c r="H396" s="106">
        <v>0</v>
      </c>
      <c r="I396" s="106">
        <v>0</v>
      </c>
      <c r="J396" s="106">
        <v>984432.89</v>
      </c>
      <c r="K396" s="106">
        <v>0</v>
      </c>
      <c r="L396" s="106">
        <v>0</v>
      </c>
    </row>
    <row r="397" spans="1:12">
      <c r="A397" t="s">
        <v>939</v>
      </c>
      <c r="B397" s="93">
        <v>41364</v>
      </c>
      <c r="C397" t="s">
        <v>890</v>
      </c>
      <c r="D397" t="s">
        <v>920</v>
      </c>
      <c r="E397" s="105">
        <v>110014</v>
      </c>
      <c r="F397" s="105" t="s">
        <v>289</v>
      </c>
      <c r="G397" s="106">
        <v>0</v>
      </c>
      <c r="H397" s="106">
        <v>0</v>
      </c>
      <c r="I397" s="106">
        <v>255508775.44999999</v>
      </c>
      <c r="J397" s="106">
        <v>255508775.44999999</v>
      </c>
      <c r="K397" s="106">
        <v>0</v>
      </c>
      <c r="L397" s="106">
        <v>0</v>
      </c>
    </row>
    <row r="398" spans="1:12">
      <c r="A398" t="s">
        <v>939</v>
      </c>
      <c r="B398" s="93">
        <v>41364</v>
      </c>
      <c r="C398" t="s">
        <v>890</v>
      </c>
      <c r="D398" t="s">
        <v>920</v>
      </c>
      <c r="E398" s="105">
        <v>110047</v>
      </c>
      <c r="F398" s="105" t="s">
        <v>293</v>
      </c>
      <c r="G398" s="106">
        <v>0</v>
      </c>
      <c r="H398" s="106">
        <v>0</v>
      </c>
      <c r="I398" s="106">
        <v>2608044867.0999999</v>
      </c>
      <c r="J398" s="106">
        <v>2608032499.8200002</v>
      </c>
      <c r="K398" s="106">
        <v>12367.28</v>
      </c>
      <c r="L398" s="106">
        <v>0</v>
      </c>
    </row>
    <row r="399" spans="1:12">
      <c r="A399" t="s">
        <v>939</v>
      </c>
      <c r="B399" s="93">
        <v>41364</v>
      </c>
      <c r="C399" t="s">
        <v>890</v>
      </c>
      <c r="D399" t="s">
        <v>920</v>
      </c>
      <c r="E399" s="105">
        <v>110120</v>
      </c>
      <c r="F399" s="105" t="s">
        <v>304</v>
      </c>
      <c r="G399" s="106">
        <v>0</v>
      </c>
      <c r="H399" s="106">
        <v>0</v>
      </c>
      <c r="I399" s="106">
        <v>387500000</v>
      </c>
      <c r="J399" s="106">
        <v>387500000</v>
      </c>
      <c r="K399" s="106">
        <v>0</v>
      </c>
      <c r="L399" s="106">
        <v>0</v>
      </c>
    </row>
    <row r="400" spans="1:12">
      <c r="A400" t="s">
        <v>939</v>
      </c>
      <c r="B400" s="93">
        <v>41364</v>
      </c>
      <c r="C400" t="s">
        <v>890</v>
      </c>
      <c r="D400" t="s">
        <v>920</v>
      </c>
      <c r="E400" s="105">
        <v>110156</v>
      </c>
      <c r="F400" s="105" t="s">
        <v>685</v>
      </c>
      <c r="G400" s="106">
        <v>0</v>
      </c>
      <c r="H400" s="106">
        <v>0</v>
      </c>
      <c r="I400" s="106">
        <v>69020.63</v>
      </c>
      <c r="J400" s="106">
        <v>70320.460000000006</v>
      </c>
      <c r="K400" s="106">
        <v>0</v>
      </c>
      <c r="L400" s="106">
        <v>1299.83</v>
      </c>
    </row>
    <row r="401" spans="1:12">
      <c r="A401" t="s">
        <v>939</v>
      </c>
      <c r="B401" s="93">
        <v>41364</v>
      </c>
      <c r="C401" t="s">
        <v>890</v>
      </c>
      <c r="D401" t="s">
        <v>920</v>
      </c>
      <c r="E401" s="105" t="s">
        <v>768</v>
      </c>
      <c r="F401" s="105" t="s">
        <v>769</v>
      </c>
      <c r="G401" s="106">
        <v>0</v>
      </c>
      <c r="H401" s="106">
        <v>0</v>
      </c>
      <c r="I401" s="106">
        <v>2212426609</v>
      </c>
      <c r="J401" s="106">
        <v>2212426609</v>
      </c>
      <c r="K401" s="106">
        <v>0</v>
      </c>
      <c r="L401" s="106">
        <v>0</v>
      </c>
    </row>
    <row r="402" spans="1:12">
      <c r="A402" t="s">
        <v>939</v>
      </c>
      <c r="B402" s="93">
        <v>41364</v>
      </c>
      <c r="C402" t="s">
        <v>890</v>
      </c>
      <c r="D402" t="s">
        <v>920</v>
      </c>
      <c r="E402" s="105" t="s">
        <v>698</v>
      </c>
      <c r="F402" s="105" t="s">
        <v>699</v>
      </c>
      <c r="G402" s="106">
        <v>0</v>
      </c>
      <c r="H402" s="106">
        <v>0</v>
      </c>
      <c r="I402" s="106">
        <v>387500000</v>
      </c>
      <c r="J402" s="106">
        <v>387500000</v>
      </c>
      <c r="K402" s="106">
        <v>0</v>
      </c>
      <c r="L402" s="106">
        <v>0</v>
      </c>
    </row>
    <row r="403" spans="1:12">
      <c r="A403" t="s">
        <v>939</v>
      </c>
      <c r="B403" s="93">
        <v>41364</v>
      </c>
      <c r="C403" t="s">
        <v>890</v>
      </c>
      <c r="D403" t="s">
        <v>920</v>
      </c>
      <c r="E403" s="105" t="s">
        <v>770</v>
      </c>
      <c r="F403" s="105" t="s">
        <v>771</v>
      </c>
      <c r="G403" s="106">
        <v>2669</v>
      </c>
      <c r="H403" s="106">
        <v>0</v>
      </c>
      <c r="I403" s="106">
        <v>587983.63</v>
      </c>
      <c r="J403" s="106">
        <v>590652.63</v>
      </c>
      <c r="K403" s="106">
        <v>0</v>
      </c>
      <c r="L403" s="106">
        <v>0</v>
      </c>
    </row>
    <row r="404" spans="1:12">
      <c r="A404" t="s">
        <v>939</v>
      </c>
      <c r="B404" s="93">
        <v>41364</v>
      </c>
      <c r="C404" t="s">
        <v>890</v>
      </c>
      <c r="D404" t="s">
        <v>920</v>
      </c>
      <c r="E404" s="105" t="s">
        <v>441</v>
      </c>
      <c r="F404" s="105" t="s">
        <v>442</v>
      </c>
      <c r="G404" s="106">
        <v>23062936.739999998</v>
      </c>
      <c r="H404" s="106">
        <v>0</v>
      </c>
      <c r="I404" s="106">
        <v>11857490.26</v>
      </c>
      <c r="J404" s="106">
        <v>34920427</v>
      </c>
      <c r="K404" s="106">
        <v>0</v>
      </c>
      <c r="L404" s="106">
        <v>0</v>
      </c>
    </row>
    <row r="405" spans="1:12">
      <c r="A405" t="s">
        <v>939</v>
      </c>
      <c r="B405" s="93">
        <v>41364</v>
      </c>
      <c r="C405" t="s">
        <v>890</v>
      </c>
      <c r="D405" t="s">
        <v>920</v>
      </c>
      <c r="E405" s="105">
        <v>112000</v>
      </c>
      <c r="F405" s="105" t="s">
        <v>314</v>
      </c>
      <c r="G405" s="106">
        <v>0</v>
      </c>
      <c r="H405" s="106">
        <v>0</v>
      </c>
      <c r="I405" s="106">
        <v>1546.46</v>
      </c>
      <c r="J405" s="106">
        <v>1546.46</v>
      </c>
      <c r="K405" s="106">
        <v>0</v>
      </c>
      <c r="L405" s="106">
        <v>0</v>
      </c>
    </row>
    <row r="406" spans="1:12">
      <c r="A406" t="s">
        <v>939</v>
      </c>
      <c r="B406" s="93">
        <v>41364</v>
      </c>
      <c r="C406" t="s">
        <v>890</v>
      </c>
      <c r="D406" t="s">
        <v>920</v>
      </c>
      <c r="E406" s="105">
        <v>210100</v>
      </c>
      <c r="F406" s="105" t="s">
        <v>424</v>
      </c>
      <c r="G406" s="106">
        <v>0</v>
      </c>
      <c r="H406" s="106">
        <v>0</v>
      </c>
      <c r="I406" s="106">
        <v>2223999951.5100002</v>
      </c>
      <c r="J406" s="106">
        <v>2223999951.5100002</v>
      </c>
      <c r="K406" s="106">
        <v>0</v>
      </c>
      <c r="L406" s="106">
        <v>0</v>
      </c>
    </row>
    <row r="407" spans="1:12">
      <c r="A407" t="s">
        <v>939</v>
      </c>
      <c r="B407" s="93">
        <v>41364</v>
      </c>
      <c r="C407" t="s">
        <v>890</v>
      </c>
      <c r="D407" t="s">
        <v>920</v>
      </c>
      <c r="E407" s="105">
        <v>210800</v>
      </c>
      <c r="F407" s="105" t="s">
        <v>317</v>
      </c>
      <c r="G407" s="106">
        <v>0</v>
      </c>
      <c r="H407" s="106">
        <v>0</v>
      </c>
      <c r="I407" s="106">
        <v>255508790.44999999</v>
      </c>
      <c r="J407" s="106">
        <v>255508790.44999999</v>
      </c>
      <c r="K407" s="106">
        <v>0</v>
      </c>
      <c r="L407" s="106">
        <v>0</v>
      </c>
    </row>
    <row r="408" spans="1:12">
      <c r="A408" t="s">
        <v>939</v>
      </c>
      <c r="B408" s="93">
        <v>41364</v>
      </c>
      <c r="C408" t="s">
        <v>890</v>
      </c>
      <c r="D408" t="s">
        <v>920</v>
      </c>
      <c r="E408" s="105">
        <v>211002</v>
      </c>
      <c r="F408" s="105" t="s">
        <v>460</v>
      </c>
      <c r="G408" s="106">
        <v>80672.87</v>
      </c>
      <c r="H408" s="106">
        <v>0</v>
      </c>
      <c r="I408" s="106">
        <v>108142.9</v>
      </c>
      <c r="J408" s="106">
        <v>9186.01</v>
      </c>
      <c r="K408" s="106">
        <v>179629.76</v>
      </c>
      <c r="L408" s="106">
        <v>0</v>
      </c>
    </row>
    <row r="409" spans="1:12">
      <c r="A409" t="s">
        <v>939</v>
      </c>
      <c r="B409" s="93">
        <v>41364</v>
      </c>
      <c r="C409" t="s">
        <v>890</v>
      </c>
      <c r="D409" t="s">
        <v>920</v>
      </c>
      <c r="E409" s="105">
        <v>211014</v>
      </c>
      <c r="F409" s="105" t="s">
        <v>498</v>
      </c>
      <c r="G409" s="106">
        <v>0</v>
      </c>
      <c r="H409" s="106">
        <v>0</v>
      </c>
      <c r="I409" s="106">
        <v>1033486</v>
      </c>
      <c r="J409" s="106">
        <v>1033486</v>
      </c>
      <c r="K409" s="106">
        <v>0</v>
      </c>
      <c r="L409" s="106">
        <v>0</v>
      </c>
    </row>
    <row r="410" spans="1:12">
      <c r="A410" t="s">
        <v>939</v>
      </c>
      <c r="B410" s="93">
        <v>41364</v>
      </c>
      <c r="C410" t="s">
        <v>890</v>
      </c>
      <c r="D410" t="s">
        <v>920</v>
      </c>
      <c r="E410" s="105">
        <v>211032</v>
      </c>
      <c r="F410" s="105" t="s">
        <v>331</v>
      </c>
      <c r="G410" s="106">
        <v>0</v>
      </c>
      <c r="H410" s="106">
        <v>5145.29</v>
      </c>
      <c r="I410" s="106">
        <v>10763.72</v>
      </c>
      <c r="J410" s="106">
        <v>5618.43</v>
      </c>
      <c r="K410" s="106">
        <v>0</v>
      </c>
      <c r="L410" s="106">
        <v>0</v>
      </c>
    </row>
    <row r="411" spans="1:12">
      <c r="A411" t="s">
        <v>939</v>
      </c>
      <c r="B411" s="93">
        <v>41364</v>
      </c>
      <c r="C411" t="s">
        <v>890</v>
      </c>
      <c r="D411" t="s">
        <v>920</v>
      </c>
      <c r="E411" s="105">
        <v>211035</v>
      </c>
      <c r="F411" s="105" t="s">
        <v>333</v>
      </c>
      <c r="G411" s="106">
        <v>0</v>
      </c>
      <c r="H411" s="106">
        <v>175</v>
      </c>
      <c r="I411" s="106">
        <v>3300</v>
      </c>
      <c r="J411" s="106">
        <v>4332</v>
      </c>
      <c r="K411" s="106">
        <v>0</v>
      </c>
      <c r="L411" s="106">
        <v>1207</v>
      </c>
    </row>
    <row r="412" spans="1:12">
      <c r="A412" t="s">
        <v>939</v>
      </c>
      <c r="B412" s="93">
        <v>41364</v>
      </c>
      <c r="C412" t="s">
        <v>890</v>
      </c>
      <c r="D412" t="s">
        <v>920</v>
      </c>
      <c r="E412" s="105">
        <v>211040</v>
      </c>
      <c r="F412" s="105" t="s">
        <v>1046</v>
      </c>
      <c r="G412" s="106">
        <v>0</v>
      </c>
      <c r="H412" s="106">
        <v>0</v>
      </c>
      <c r="I412" s="106">
        <v>128.91999999999999</v>
      </c>
      <c r="J412" s="106">
        <v>128.91999999999999</v>
      </c>
      <c r="K412" s="106">
        <v>0</v>
      </c>
      <c r="L412" s="106">
        <v>0</v>
      </c>
    </row>
    <row r="413" spans="1:12">
      <c r="A413" t="s">
        <v>939</v>
      </c>
      <c r="B413" s="93">
        <v>41364</v>
      </c>
      <c r="C413" t="s">
        <v>890</v>
      </c>
      <c r="D413" t="s">
        <v>920</v>
      </c>
      <c r="E413" s="105">
        <v>212010</v>
      </c>
      <c r="F413" s="105" t="s">
        <v>336</v>
      </c>
      <c r="G413" s="106">
        <v>0</v>
      </c>
      <c r="H413" s="106">
        <v>17341.310000000001</v>
      </c>
      <c r="I413" s="106">
        <v>102998.16</v>
      </c>
      <c r="J413" s="106">
        <v>85656.29</v>
      </c>
      <c r="K413" s="106">
        <v>0.56000000000000005</v>
      </c>
      <c r="L413" s="106">
        <v>0</v>
      </c>
    </row>
    <row r="414" spans="1:12">
      <c r="A414" t="s">
        <v>939</v>
      </c>
      <c r="B414" s="93">
        <v>41364</v>
      </c>
      <c r="C414" t="s">
        <v>890</v>
      </c>
      <c r="D414" t="s">
        <v>920</v>
      </c>
      <c r="E414" s="105">
        <v>212026</v>
      </c>
      <c r="F414" s="105" t="s">
        <v>339</v>
      </c>
      <c r="G414" s="106">
        <v>0</v>
      </c>
      <c r="H414" s="106">
        <v>93048.59</v>
      </c>
      <c r="I414" s="106">
        <v>4248.1099999999997</v>
      </c>
      <c r="J414" s="106">
        <v>72520.25</v>
      </c>
      <c r="K414" s="106">
        <v>0</v>
      </c>
      <c r="L414" s="106">
        <v>161320.73000000001</v>
      </c>
    </row>
    <row r="415" spans="1:12">
      <c r="A415" t="s">
        <v>939</v>
      </c>
      <c r="B415" s="93">
        <v>41364</v>
      </c>
      <c r="C415" t="s">
        <v>890</v>
      </c>
      <c r="D415" t="s">
        <v>920</v>
      </c>
      <c r="E415" s="105">
        <v>212027</v>
      </c>
      <c r="F415" s="105" t="s">
        <v>340</v>
      </c>
      <c r="G415" s="106">
        <v>0</v>
      </c>
      <c r="H415" s="106">
        <v>0</v>
      </c>
      <c r="I415" s="106">
        <v>15</v>
      </c>
      <c r="J415" s="106">
        <v>15</v>
      </c>
      <c r="K415" s="106">
        <v>0</v>
      </c>
      <c r="L415" s="106">
        <v>0</v>
      </c>
    </row>
    <row r="416" spans="1:12">
      <c r="A416" t="s">
        <v>939</v>
      </c>
      <c r="B416" s="93">
        <v>41364</v>
      </c>
      <c r="C416" t="s">
        <v>890</v>
      </c>
      <c r="D416" t="s">
        <v>920</v>
      </c>
      <c r="E416" s="105">
        <v>212030</v>
      </c>
      <c r="F416" s="105" t="s">
        <v>1048</v>
      </c>
      <c r="G416" s="106">
        <v>0</v>
      </c>
      <c r="H416" s="106">
        <v>0</v>
      </c>
      <c r="I416" s="106">
        <v>6491.9</v>
      </c>
      <c r="J416" s="106">
        <v>6491.9</v>
      </c>
      <c r="K416" s="106">
        <v>0</v>
      </c>
      <c r="L416" s="106">
        <v>0</v>
      </c>
    </row>
    <row r="417" spans="1:16">
      <c r="A417" t="s">
        <v>939</v>
      </c>
      <c r="B417" s="93">
        <v>41364</v>
      </c>
      <c r="C417" t="s">
        <v>890</v>
      </c>
      <c r="D417" t="s">
        <v>920</v>
      </c>
      <c r="E417" s="105">
        <v>212080</v>
      </c>
      <c r="F417" s="105" t="s">
        <v>1049</v>
      </c>
      <c r="G417" s="106">
        <v>0</v>
      </c>
      <c r="H417" s="106">
        <v>0</v>
      </c>
      <c r="I417" s="106">
        <v>1281.5899999999999</v>
      </c>
      <c r="J417" s="106">
        <v>28590.45</v>
      </c>
      <c r="K417" s="106">
        <v>0</v>
      </c>
      <c r="L417" s="106">
        <v>27308.86</v>
      </c>
    </row>
    <row r="418" spans="1:16">
      <c r="A418" t="s">
        <v>939</v>
      </c>
      <c r="B418" s="93">
        <v>41364</v>
      </c>
      <c r="C418" t="s">
        <v>890</v>
      </c>
      <c r="D418" t="s">
        <v>920</v>
      </c>
      <c r="E418" s="105">
        <v>212086</v>
      </c>
      <c r="F418" s="105" t="s">
        <v>343</v>
      </c>
      <c r="G418" s="106">
        <v>0</v>
      </c>
      <c r="H418" s="106">
        <v>0</v>
      </c>
      <c r="I418" s="106">
        <v>135665360</v>
      </c>
      <c r="J418" s="106">
        <v>135665360</v>
      </c>
      <c r="K418" s="106">
        <v>0</v>
      </c>
      <c r="L418" s="106">
        <v>0</v>
      </c>
    </row>
    <row r="419" spans="1:16">
      <c r="A419" t="s">
        <v>939</v>
      </c>
      <c r="B419" s="93">
        <v>41364</v>
      </c>
      <c r="C419" t="s">
        <v>890</v>
      </c>
      <c r="D419" t="s">
        <v>920</v>
      </c>
      <c r="E419" s="105">
        <v>213100</v>
      </c>
      <c r="F419" s="105" t="s">
        <v>499</v>
      </c>
      <c r="G419" s="106">
        <v>0</v>
      </c>
      <c r="H419" s="106">
        <v>0</v>
      </c>
      <c r="I419" s="106">
        <v>7644830.5199999996</v>
      </c>
      <c r="J419" s="106">
        <v>7644830.5199999996</v>
      </c>
      <c r="K419" s="106">
        <v>0</v>
      </c>
      <c r="L419" s="106">
        <v>0</v>
      </c>
    </row>
    <row r="420" spans="1:16">
      <c r="A420" t="s">
        <v>939</v>
      </c>
      <c r="B420" s="93">
        <v>41364</v>
      </c>
      <c r="C420" t="s">
        <v>890</v>
      </c>
      <c r="D420" t="s">
        <v>920</v>
      </c>
      <c r="E420" s="105" t="s">
        <v>344</v>
      </c>
      <c r="F420" s="105" t="s">
        <v>345</v>
      </c>
      <c r="G420" s="106">
        <v>0</v>
      </c>
      <c r="H420" s="106">
        <v>100005000</v>
      </c>
      <c r="I420" s="106">
        <v>100005000</v>
      </c>
      <c r="J420" s="106">
        <v>0</v>
      </c>
      <c r="K420" s="106">
        <v>0</v>
      </c>
      <c r="L420" s="106">
        <v>0</v>
      </c>
      <c r="M420" t="s">
        <v>15</v>
      </c>
      <c r="N420" t="str">
        <f>+C420&amp;M420</f>
        <v>FM370MUnit Capital at the end of the period</v>
      </c>
      <c r="O420" s="95">
        <f>L420-K420</f>
        <v>0</v>
      </c>
      <c r="P420" s="95">
        <f>O420/10000000</f>
        <v>0</v>
      </c>
    </row>
    <row r="421" spans="1:16">
      <c r="A421" t="s">
        <v>939</v>
      </c>
      <c r="B421" s="93">
        <v>41364</v>
      </c>
      <c r="C421" t="s">
        <v>890</v>
      </c>
      <c r="D421" t="s">
        <v>920</v>
      </c>
      <c r="E421" s="105" t="s">
        <v>346</v>
      </c>
      <c r="F421" s="105" t="s">
        <v>347</v>
      </c>
      <c r="G421" s="106">
        <v>0</v>
      </c>
      <c r="H421" s="106">
        <v>257652090.02000001</v>
      </c>
      <c r="I421" s="106">
        <v>283546125.39999998</v>
      </c>
      <c r="J421" s="106">
        <v>25894035.379999999</v>
      </c>
      <c r="K421" s="106">
        <v>0</v>
      </c>
      <c r="L421" s="106">
        <v>0</v>
      </c>
      <c r="M421" t="s">
        <v>15</v>
      </c>
      <c r="N421" t="str">
        <f>+C421&amp;M421</f>
        <v>FM370MUnit Capital at the end of the period</v>
      </c>
      <c r="O421" s="95">
        <f>L421-K421</f>
        <v>0</v>
      </c>
      <c r="P421" s="95">
        <f>O421/10000000</f>
        <v>0</v>
      </c>
    </row>
    <row r="422" spans="1:16">
      <c r="A422" t="s">
        <v>939</v>
      </c>
      <c r="B422" s="93">
        <v>41364</v>
      </c>
      <c r="C422" t="s">
        <v>890</v>
      </c>
      <c r="D422" t="s">
        <v>920</v>
      </c>
      <c r="E422" s="105" t="s">
        <v>350</v>
      </c>
      <c r="F422" s="105" t="s">
        <v>351</v>
      </c>
      <c r="G422" s="106">
        <v>0</v>
      </c>
      <c r="H422" s="106">
        <v>0</v>
      </c>
      <c r="I422" s="106">
        <v>25653035.379999999</v>
      </c>
      <c r="J422" s="106">
        <v>21805.47</v>
      </c>
      <c r="K422" s="106">
        <v>25631229.91</v>
      </c>
      <c r="L422" s="106">
        <v>0</v>
      </c>
    </row>
    <row r="423" spans="1:16">
      <c r="A423" t="s">
        <v>939</v>
      </c>
      <c r="B423" s="93">
        <v>41364</v>
      </c>
      <c r="C423" t="s">
        <v>890</v>
      </c>
      <c r="D423" t="s">
        <v>920</v>
      </c>
      <c r="E423" s="105">
        <v>310200</v>
      </c>
      <c r="F423" s="105" t="s">
        <v>356</v>
      </c>
      <c r="G423" s="106">
        <v>0</v>
      </c>
      <c r="H423" s="106">
        <v>4422131.18</v>
      </c>
      <c r="I423" s="106">
        <v>0</v>
      </c>
      <c r="J423" s="106">
        <v>0</v>
      </c>
      <c r="K423" s="106">
        <v>0</v>
      </c>
      <c r="L423" s="106">
        <v>4422131.18</v>
      </c>
    </row>
    <row r="424" spans="1:16">
      <c r="A424" t="s">
        <v>939</v>
      </c>
      <c r="B424" s="93">
        <v>41364</v>
      </c>
      <c r="C424" t="s">
        <v>890</v>
      </c>
      <c r="D424" t="s">
        <v>920</v>
      </c>
      <c r="E424" s="105" t="s">
        <v>500</v>
      </c>
      <c r="F424" s="105" t="s">
        <v>501</v>
      </c>
      <c r="G424" s="106">
        <v>0</v>
      </c>
      <c r="H424" s="106">
        <v>0</v>
      </c>
      <c r="I424" s="106">
        <v>7644830.5199999996</v>
      </c>
      <c r="J424" s="106">
        <v>0</v>
      </c>
      <c r="K424" s="106">
        <v>7644830.5199999996</v>
      </c>
      <c r="L424" s="106">
        <v>0</v>
      </c>
    </row>
    <row r="425" spans="1:16">
      <c r="A425" t="s">
        <v>939</v>
      </c>
      <c r="B425" s="93">
        <v>41364</v>
      </c>
      <c r="C425" t="s">
        <v>890</v>
      </c>
      <c r="D425" t="s">
        <v>920</v>
      </c>
      <c r="E425" s="105" t="s">
        <v>502</v>
      </c>
      <c r="F425" s="105" t="s">
        <v>503</v>
      </c>
      <c r="G425" s="106">
        <v>0</v>
      </c>
      <c r="H425" s="106">
        <v>0</v>
      </c>
      <c r="I425" s="106">
        <v>1033486</v>
      </c>
      <c r="J425" s="106">
        <v>0</v>
      </c>
      <c r="K425" s="106">
        <v>1033486</v>
      </c>
      <c r="L425" s="106">
        <v>0</v>
      </c>
    </row>
    <row r="426" spans="1:16">
      <c r="A426" t="s">
        <v>939</v>
      </c>
      <c r="B426" s="93">
        <v>41364</v>
      </c>
      <c r="C426" t="s">
        <v>890</v>
      </c>
      <c r="D426" t="s">
        <v>920</v>
      </c>
      <c r="E426" s="105" t="s">
        <v>445</v>
      </c>
      <c r="F426" s="105" t="s">
        <v>446</v>
      </c>
      <c r="G426" s="106">
        <v>0</v>
      </c>
      <c r="H426" s="106">
        <v>984432.89</v>
      </c>
      <c r="I426" s="106">
        <v>984432.89</v>
      </c>
      <c r="J426" s="106">
        <v>0</v>
      </c>
      <c r="K426" s="106">
        <v>0</v>
      </c>
      <c r="L426" s="106">
        <v>0</v>
      </c>
    </row>
    <row r="427" spans="1:16">
      <c r="A427" t="s">
        <v>939</v>
      </c>
      <c r="B427" s="93">
        <v>41364</v>
      </c>
      <c r="C427" t="s">
        <v>890</v>
      </c>
      <c r="D427" t="s">
        <v>920</v>
      </c>
      <c r="E427" s="105" t="s">
        <v>724</v>
      </c>
      <c r="F427" s="105" t="s">
        <v>725</v>
      </c>
      <c r="G427" s="106">
        <v>0</v>
      </c>
      <c r="H427" s="106">
        <v>158896.23000000001</v>
      </c>
      <c r="I427" s="106">
        <v>3562.96</v>
      </c>
      <c r="J427" s="106">
        <v>587983.63</v>
      </c>
      <c r="K427" s="106">
        <v>0</v>
      </c>
      <c r="L427" s="106">
        <v>743316.9</v>
      </c>
    </row>
    <row r="428" spans="1:16">
      <c r="A428" t="s">
        <v>939</v>
      </c>
      <c r="B428" s="93">
        <v>41364</v>
      </c>
      <c r="C428" t="s">
        <v>890</v>
      </c>
      <c r="D428" t="s">
        <v>920</v>
      </c>
      <c r="E428" s="105" t="s">
        <v>368</v>
      </c>
      <c r="F428" s="105" t="s">
        <v>369</v>
      </c>
      <c r="G428" s="106">
        <v>0</v>
      </c>
      <c r="H428" s="106">
        <v>17618549.170000002</v>
      </c>
      <c r="I428" s="106">
        <v>0</v>
      </c>
      <c r="J428" s="106">
        <v>11857490.26</v>
      </c>
      <c r="K428" s="106">
        <v>0</v>
      </c>
      <c r="L428" s="106">
        <v>29476039.43</v>
      </c>
    </row>
    <row r="429" spans="1:16">
      <c r="A429" t="s">
        <v>939</v>
      </c>
      <c r="B429" s="93">
        <v>41364</v>
      </c>
      <c r="C429" t="s">
        <v>890</v>
      </c>
      <c r="D429" t="s">
        <v>920</v>
      </c>
      <c r="E429" s="105">
        <v>620006</v>
      </c>
      <c r="F429" s="105" t="s">
        <v>871</v>
      </c>
      <c r="G429" s="106">
        <v>0</v>
      </c>
      <c r="H429" s="106">
        <v>1024.42</v>
      </c>
      <c r="I429" s="106">
        <v>1024.42</v>
      </c>
      <c r="J429" s="106">
        <v>261.02</v>
      </c>
      <c r="K429" s="106">
        <v>0</v>
      </c>
      <c r="L429" s="106">
        <v>261.02</v>
      </c>
    </row>
    <row r="430" spans="1:16">
      <c r="A430" t="s">
        <v>939</v>
      </c>
      <c r="B430" s="93">
        <v>41364</v>
      </c>
      <c r="C430" t="s">
        <v>890</v>
      </c>
      <c r="D430" t="s">
        <v>920</v>
      </c>
      <c r="E430" s="105">
        <v>810300</v>
      </c>
      <c r="F430" s="105" t="s">
        <v>378</v>
      </c>
      <c r="G430" s="106">
        <v>93048.59</v>
      </c>
      <c r="H430" s="106">
        <v>0</v>
      </c>
      <c r="I430" s="106">
        <v>72520.25</v>
      </c>
      <c r="J430" s="106">
        <v>4248.1099999999997</v>
      </c>
      <c r="K430" s="106">
        <v>161320.73000000001</v>
      </c>
      <c r="L430" s="106">
        <v>0</v>
      </c>
    </row>
    <row r="431" spans="1:16">
      <c r="A431" t="s">
        <v>939</v>
      </c>
      <c r="B431" s="93">
        <v>41364</v>
      </c>
      <c r="C431" t="s">
        <v>890</v>
      </c>
      <c r="D431" t="s">
        <v>920</v>
      </c>
      <c r="E431" s="105">
        <v>810325</v>
      </c>
      <c r="F431" s="105" t="s">
        <v>379</v>
      </c>
      <c r="G431" s="106">
        <v>93048.59</v>
      </c>
      <c r="H431" s="106">
        <v>0</v>
      </c>
      <c r="I431" s="106">
        <v>72520.25</v>
      </c>
      <c r="J431" s="106">
        <v>4248.1099999999997</v>
      </c>
      <c r="K431" s="106">
        <v>161320.73000000001</v>
      </c>
      <c r="L431" s="106">
        <v>0</v>
      </c>
    </row>
    <row r="432" spans="1:16">
      <c r="A432" t="s">
        <v>939</v>
      </c>
      <c r="B432" s="93">
        <v>41364</v>
      </c>
      <c r="C432" t="s">
        <v>890</v>
      </c>
      <c r="D432" t="s">
        <v>920</v>
      </c>
      <c r="E432" s="105">
        <v>810701</v>
      </c>
      <c r="F432" s="105" t="s">
        <v>381</v>
      </c>
      <c r="G432" s="106">
        <v>0</v>
      </c>
      <c r="H432" s="106">
        <v>0</v>
      </c>
      <c r="I432" s="106">
        <v>8963.5</v>
      </c>
      <c r="J432" s="106">
        <v>525.05999999999995</v>
      </c>
      <c r="K432" s="106">
        <v>8438.44</v>
      </c>
      <c r="L432" s="106">
        <v>0</v>
      </c>
    </row>
    <row r="433" spans="1:12">
      <c r="A433" t="s">
        <v>939</v>
      </c>
      <c r="B433" s="93">
        <v>41364</v>
      </c>
      <c r="C433" t="s">
        <v>890</v>
      </c>
      <c r="D433" t="s">
        <v>920</v>
      </c>
      <c r="E433" s="105">
        <v>816000</v>
      </c>
      <c r="F433" s="105" t="s">
        <v>466</v>
      </c>
      <c r="G433" s="106">
        <v>0</v>
      </c>
      <c r="H433" s="106">
        <v>80672.87</v>
      </c>
      <c r="I433" s="106">
        <v>3568.01</v>
      </c>
      <c r="J433" s="106">
        <v>102524.9</v>
      </c>
      <c r="K433" s="106">
        <v>0</v>
      </c>
      <c r="L433" s="106">
        <v>179629.76</v>
      </c>
    </row>
    <row r="434" spans="1:12">
      <c r="A434" t="s">
        <v>939</v>
      </c>
      <c r="B434" s="93">
        <v>41364</v>
      </c>
      <c r="C434" t="s">
        <v>890</v>
      </c>
      <c r="D434" t="s">
        <v>920</v>
      </c>
      <c r="E434" s="105">
        <v>816003</v>
      </c>
      <c r="F434" s="105" t="s">
        <v>383</v>
      </c>
      <c r="G434" s="106">
        <v>13643.88</v>
      </c>
      <c r="H434" s="106">
        <v>0</v>
      </c>
      <c r="I434" s="106">
        <v>23125.32</v>
      </c>
      <c r="J434" s="106">
        <v>0</v>
      </c>
      <c r="K434" s="106">
        <v>36769.199999999997</v>
      </c>
      <c r="L434" s="106">
        <v>0</v>
      </c>
    </row>
    <row r="435" spans="1:12">
      <c r="A435" t="s">
        <v>939</v>
      </c>
      <c r="B435" s="93">
        <v>41364</v>
      </c>
      <c r="C435" t="s">
        <v>890</v>
      </c>
      <c r="D435" t="s">
        <v>920</v>
      </c>
      <c r="E435" s="105">
        <v>816005</v>
      </c>
      <c r="F435" s="105" t="s">
        <v>693</v>
      </c>
      <c r="G435" s="106">
        <v>0</v>
      </c>
      <c r="H435" s="106">
        <v>0</v>
      </c>
      <c r="I435" s="106">
        <v>5618</v>
      </c>
      <c r="J435" s="106">
        <v>0</v>
      </c>
      <c r="K435" s="106">
        <v>5618</v>
      </c>
      <c r="L435" s="106">
        <v>0</v>
      </c>
    </row>
    <row r="436" spans="1:12">
      <c r="A436" t="s">
        <v>939</v>
      </c>
      <c r="B436" s="93">
        <v>41364</v>
      </c>
      <c r="C436" t="s">
        <v>890</v>
      </c>
      <c r="D436" t="s">
        <v>920</v>
      </c>
      <c r="E436" s="105">
        <v>816007</v>
      </c>
      <c r="F436" s="105" t="s">
        <v>385</v>
      </c>
      <c r="G436" s="106">
        <v>37.409999999999997</v>
      </c>
      <c r="H436" s="106">
        <v>0</v>
      </c>
      <c r="I436" s="106">
        <v>6425.6</v>
      </c>
      <c r="J436" s="106">
        <v>0</v>
      </c>
      <c r="K436" s="106">
        <v>6463.01</v>
      </c>
      <c r="L436" s="106">
        <v>0</v>
      </c>
    </row>
    <row r="437" spans="1:12">
      <c r="A437" t="s">
        <v>939</v>
      </c>
      <c r="B437" s="93">
        <v>41364</v>
      </c>
      <c r="C437" t="s">
        <v>890</v>
      </c>
      <c r="D437" t="s">
        <v>920</v>
      </c>
      <c r="E437" s="105">
        <v>816008</v>
      </c>
      <c r="F437" s="105" t="s">
        <v>387</v>
      </c>
      <c r="G437" s="106">
        <v>14552.92</v>
      </c>
      <c r="H437" s="106">
        <v>0</v>
      </c>
      <c r="I437" s="106">
        <v>21579.25</v>
      </c>
      <c r="J437" s="106">
        <v>0</v>
      </c>
      <c r="K437" s="106">
        <v>36132.17</v>
      </c>
      <c r="L437" s="106">
        <v>0</v>
      </c>
    </row>
    <row r="438" spans="1:12">
      <c r="A438" t="s">
        <v>939</v>
      </c>
      <c r="B438" s="93">
        <v>41364</v>
      </c>
      <c r="C438" t="s">
        <v>890</v>
      </c>
      <c r="D438" t="s">
        <v>920</v>
      </c>
      <c r="E438" s="105">
        <v>816012</v>
      </c>
      <c r="F438" s="105" t="s">
        <v>389</v>
      </c>
      <c r="G438" s="106">
        <v>13.32</v>
      </c>
      <c r="H438" s="106">
        <v>0</v>
      </c>
      <c r="I438" s="106">
        <v>0</v>
      </c>
      <c r="J438" s="106">
        <v>0</v>
      </c>
      <c r="K438" s="106">
        <v>13.32</v>
      </c>
      <c r="L438" s="106">
        <v>0</v>
      </c>
    </row>
    <row r="439" spans="1:12">
      <c r="A439" t="s">
        <v>939</v>
      </c>
      <c r="B439" s="93">
        <v>41364</v>
      </c>
      <c r="C439" t="s">
        <v>890</v>
      </c>
      <c r="D439" t="s">
        <v>920</v>
      </c>
      <c r="E439" s="105">
        <v>816015</v>
      </c>
      <c r="F439" s="105" t="s">
        <v>393</v>
      </c>
      <c r="G439" s="106">
        <v>0</v>
      </c>
      <c r="H439" s="106">
        <v>0</v>
      </c>
      <c r="I439" s="106">
        <v>2809</v>
      </c>
      <c r="J439" s="106">
        <v>0.43</v>
      </c>
      <c r="K439" s="106">
        <v>2808.57</v>
      </c>
      <c r="L439" s="106">
        <v>0</v>
      </c>
    </row>
    <row r="440" spans="1:12">
      <c r="A440" t="s">
        <v>939</v>
      </c>
      <c r="B440" s="93">
        <v>41364</v>
      </c>
      <c r="C440" t="s">
        <v>890</v>
      </c>
      <c r="D440" t="s">
        <v>920</v>
      </c>
      <c r="E440" s="105">
        <v>816021</v>
      </c>
      <c r="F440" s="105" t="s">
        <v>399</v>
      </c>
      <c r="G440" s="106">
        <v>40186.71</v>
      </c>
      <c r="H440" s="106">
        <v>0</v>
      </c>
      <c r="I440" s="106">
        <v>0</v>
      </c>
      <c r="J440" s="106">
        <v>0</v>
      </c>
      <c r="K440" s="106">
        <v>40186.71</v>
      </c>
      <c r="L440" s="106">
        <v>0</v>
      </c>
    </row>
    <row r="441" spans="1:12">
      <c r="A441" t="s">
        <v>939</v>
      </c>
      <c r="B441" s="93">
        <v>41364</v>
      </c>
      <c r="C441" t="s">
        <v>890</v>
      </c>
      <c r="D441" t="s">
        <v>920</v>
      </c>
      <c r="E441" s="105">
        <v>816033</v>
      </c>
      <c r="F441" s="105" t="s">
        <v>405</v>
      </c>
      <c r="G441" s="106">
        <v>76.14</v>
      </c>
      <c r="H441" s="106">
        <v>0</v>
      </c>
      <c r="I441" s="106">
        <v>0</v>
      </c>
      <c r="J441" s="106">
        <v>0</v>
      </c>
      <c r="K441" s="106">
        <v>76.14</v>
      </c>
      <c r="L441" s="106">
        <v>0</v>
      </c>
    </row>
    <row r="442" spans="1:12">
      <c r="A442" t="s">
        <v>939</v>
      </c>
      <c r="B442" s="93">
        <v>41364</v>
      </c>
      <c r="C442" t="s">
        <v>890</v>
      </c>
      <c r="D442" t="s">
        <v>920</v>
      </c>
      <c r="E442" s="105">
        <v>816034</v>
      </c>
      <c r="F442" s="105" t="s">
        <v>407</v>
      </c>
      <c r="G442" s="106">
        <v>966.42</v>
      </c>
      <c r="H442" s="106">
        <v>0</v>
      </c>
      <c r="I442" s="106">
        <v>7171.57</v>
      </c>
      <c r="J442" s="106">
        <v>0</v>
      </c>
      <c r="K442" s="106">
        <v>8137.99</v>
      </c>
      <c r="L442" s="106">
        <v>0</v>
      </c>
    </row>
    <row r="443" spans="1:12">
      <c r="A443" t="s">
        <v>939</v>
      </c>
      <c r="B443" s="93">
        <v>41364</v>
      </c>
      <c r="C443" t="s">
        <v>890</v>
      </c>
      <c r="D443" t="s">
        <v>920</v>
      </c>
      <c r="E443" s="105">
        <v>816036</v>
      </c>
      <c r="F443" s="105" t="s">
        <v>695</v>
      </c>
      <c r="G443" s="106">
        <v>718.49</v>
      </c>
      <c r="H443" s="106">
        <v>0</v>
      </c>
      <c r="I443" s="106">
        <v>4175.29</v>
      </c>
      <c r="J443" s="106">
        <v>18.97</v>
      </c>
      <c r="K443" s="106">
        <v>4874.8100000000004</v>
      </c>
      <c r="L443" s="106">
        <v>0</v>
      </c>
    </row>
    <row r="444" spans="1:12">
      <c r="A444" t="s">
        <v>939</v>
      </c>
      <c r="B444" s="93">
        <v>41364</v>
      </c>
      <c r="C444" t="s">
        <v>890</v>
      </c>
      <c r="D444" t="s">
        <v>920</v>
      </c>
      <c r="E444" s="105">
        <v>816047</v>
      </c>
      <c r="F444" s="105" t="s">
        <v>1062</v>
      </c>
      <c r="G444" s="106">
        <v>0</v>
      </c>
      <c r="H444" s="106">
        <v>0</v>
      </c>
      <c r="I444" s="106">
        <v>6491.9</v>
      </c>
      <c r="J444" s="106">
        <v>6491.9</v>
      </c>
      <c r="K444" s="106">
        <v>0</v>
      </c>
      <c r="L444" s="106">
        <v>0</v>
      </c>
    </row>
    <row r="445" spans="1:12">
      <c r="A445" t="s">
        <v>939</v>
      </c>
      <c r="B445" s="93">
        <v>41364</v>
      </c>
      <c r="C445" t="s">
        <v>890</v>
      </c>
      <c r="D445" t="s">
        <v>920</v>
      </c>
      <c r="E445" s="105">
        <v>816061</v>
      </c>
      <c r="F445" s="105" t="s">
        <v>903</v>
      </c>
      <c r="G445" s="106">
        <v>11502</v>
      </c>
      <c r="H445" s="106">
        <v>0</v>
      </c>
      <c r="I445" s="106">
        <v>2006</v>
      </c>
      <c r="J445" s="106">
        <v>2006</v>
      </c>
      <c r="K445" s="106">
        <v>11502</v>
      </c>
      <c r="L445" s="106">
        <v>0</v>
      </c>
    </row>
    <row r="446" spans="1:12">
      <c r="A446" t="s">
        <v>939</v>
      </c>
      <c r="B446" s="93">
        <v>41364</v>
      </c>
      <c r="C446" t="s">
        <v>890</v>
      </c>
      <c r="D446" t="s">
        <v>920</v>
      </c>
      <c r="E446" s="105">
        <v>816080</v>
      </c>
      <c r="F446" s="105" t="s">
        <v>1063</v>
      </c>
      <c r="G446" s="106">
        <v>0</v>
      </c>
      <c r="H446" s="106">
        <v>0</v>
      </c>
      <c r="I446" s="106">
        <v>28590.45</v>
      </c>
      <c r="J446" s="106">
        <v>1281.5899999999999</v>
      </c>
      <c r="K446" s="106">
        <v>27308.86</v>
      </c>
      <c r="L446" s="106">
        <v>0</v>
      </c>
    </row>
    <row r="447" spans="1:12">
      <c r="A447" t="s">
        <v>939</v>
      </c>
      <c r="B447" s="93">
        <v>41364</v>
      </c>
      <c r="C447" t="s">
        <v>976</v>
      </c>
      <c r="D447" t="s">
        <v>994</v>
      </c>
      <c r="E447" s="105" t="s">
        <v>766</v>
      </c>
      <c r="F447" s="105" t="s">
        <v>767</v>
      </c>
      <c r="G447" s="106">
        <v>2808303</v>
      </c>
      <c r="H447" s="106">
        <v>0</v>
      </c>
      <c r="I447" s="106">
        <v>433073745.95999998</v>
      </c>
      <c r="J447" s="106">
        <v>430199947.95999998</v>
      </c>
      <c r="K447" s="106">
        <v>5682101</v>
      </c>
      <c r="L447" s="106">
        <v>0</v>
      </c>
    </row>
    <row r="448" spans="1:12">
      <c r="A448" t="s">
        <v>939</v>
      </c>
      <c r="B448" s="93">
        <v>41364</v>
      </c>
      <c r="C448" t="s">
        <v>976</v>
      </c>
      <c r="D448" t="s">
        <v>994</v>
      </c>
      <c r="E448" s="105" t="s">
        <v>429</v>
      </c>
      <c r="F448" s="105" t="s">
        <v>430</v>
      </c>
      <c r="G448" s="106">
        <v>411845395.5</v>
      </c>
      <c r="H448" s="106">
        <v>0</v>
      </c>
      <c r="I448" s="106">
        <v>146554050</v>
      </c>
      <c r="J448" s="106">
        <v>138842695.5</v>
      </c>
      <c r="K448" s="106">
        <v>419556750</v>
      </c>
      <c r="L448" s="106">
        <v>0</v>
      </c>
    </row>
    <row r="449" spans="1:12">
      <c r="A449" t="s">
        <v>939</v>
      </c>
      <c r="B449" s="93">
        <v>41364</v>
      </c>
      <c r="C449" t="s">
        <v>976</v>
      </c>
      <c r="D449" t="s">
        <v>994</v>
      </c>
      <c r="E449" s="105" t="s">
        <v>433</v>
      </c>
      <c r="F449" s="105" t="s">
        <v>434</v>
      </c>
      <c r="G449" s="106">
        <v>2204650.5499999998</v>
      </c>
      <c r="H449" s="106">
        <v>0</v>
      </c>
      <c r="I449" s="106">
        <v>0</v>
      </c>
      <c r="J449" s="106">
        <v>2099856.08</v>
      </c>
      <c r="K449" s="106">
        <v>104794.47</v>
      </c>
      <c r="L449" s="106">
        <v>0</v>
      </c>
    </row>
    <row r="450" spans="1:12">
      <c r="A450" t="s">
        <v>939</v>
      </c>
      <c r="B450" s="93">
        <v>41364</v>
      </c>
      <c r="C450" t="s">
        <v>976</v>
      </c>
      <c r="D450" t="s">
        <v>994</v>
      </c>
      <c r="E450" s="105">
        <v>110047</v>
      </c>
      <c r="F450" s="105" t="s">
        <v>293</v>
      </c>
      <c r="G450" s="106">
        <v>0</v>
      </c>
      <c r="H450" s="106">
        <v>0</v>
      </c>
      <c r="I450" s="106">
        <v>580028318.46000004</v>
      </c>
      <c r="J450" s="106">
        <v>580026318.45000005</v>
      </c>
      <c r="K450" s="106">
        <v>2000.01</v>
      </c>
      <c r="L450" s="106">
        <v>0</v>
      </c>
    </row>
    <row r="451" spans="1:12">
      <c r="A451" t="s">
        <v>939</v>
      </c>
      <c r="B451" s="93">
        <v>41364</v>
      </c>
      <c r="C451" t="s">
        <v>976</v>
      </c>
      <c r="D451" t="s">
        <v>994</v>
      </c>
      <c r="E451" s="105">
        <v>110120</v>
      </c>
      <c r="F451" s="105" t="s">
        <v>304</v>
      </c>
      <c r="G451" s="106">
        <v>0</v>
      </c>
      <c r="H451" s="106">
        <v>0</v>
      </c>
      <c r="I451" s="106">
        <v>146554050</v>
      </c>
      <c r="J451" s="106">
        <v>146554050</v>
      </c>
      <c r="K451" s="106">
        <v>0</v>
      </c>
      <c r="L451" s="106">
        <v>0</v>
      </c>
    </row>
    <row r="452" spans="1:12">
      <c r="A452" t="s">
        <v>939</v>
      </c>
      <c r="B452" s="93">
        <v>41364</v>
      </c>
      <c r="C452" t="s">
        <v>976</v>
      </c>
      <c r="D452" t="s">
        <v>994</v>
      </c>
      <c r="E452" s="105">
        <v>110156</v>
      </c>
      <c r="F452" s="105" t="s">
        <v>685</v>
      </c>
      <c r="G452" s="106">
        <v>0</v>
      </c>
      <c r="H452" s="106">
        <v>0</v>
      </c>
      <c r="I452" s="106">
        <v>56136.78</v>
      </c>
      <c r="J452" s="106">
        <v>59961.24</v>
      </c>
      <c r="K452" s="106">
        <v>0</v>
      </c>
      <c r="L452" s="106">
        <v>3824.46</v>
      </c>
    </row>
    <row r="453" spans="1:12">
      <c r="A453" t="s">
        <v>939</v>
      </c>
      <c r="B453" s="93">
        <v>41364</v>
      </c>
      <c r="C453" t="s">
        <v>976</v>
      </c>
      <c r="D453" t="s">
        <v>994</v>
      </c>
      <c r="E453" s="105">
        <v>110200</v>
      </c>
      <c r="F453" s="105" t="s">
        <v>305</v>
      </c>
      <c r="G453" s="106">
        <v>0</v>
      </c>
      <c r="H453" s="106">
        <v>0</v>
      </c>
      <c r="I453" s="106">
        <v>149676720</v>
      </c>
      <c r="J453" s="106">
        <v>149676720</v>
      </c>
      <c r="K453" s="106">
        <v>0</v>
      </c>
      <c r="L453" s="106">
        <v>0</v>
      </c>
    </row>
    <row r="454" spans="1:12">
      <c r="A454" t="s">
        <v>939</v>
      </c>
      <c r="B454" s="93">
        <v>41364</v>
      </c>
      <c r="C454" t="s">
        <v>976</v>
      </c>
      <c r="D454" t="s">
        <v>994</v>
      </c>
      <c r="E454" s="105" t="s">
        <v>768</v>
      </c>
      <c r="F454" s="105" t="s">
        <v>769</v>
      </c>
      <c r="G454" s="106">
        <v>0</v>
      </c>
      <c r="H454" s="106">
        <v>0</v>
      </c>
      <c r="I454" s="106">
        <v>424774597</v>
      </c>
      <c r="J454" s="106">
        <v>424774597</v>
      </c>
      <c r="K454" s="106">
        <v>0</v>
      </c>
      <c r="L454" s="106">
        <v>0</v>
      </c>
    </row>
    <row r="455" spans="1:12">
      <c r="A455" t="s">
        <v>939</v>
      </c>
      <c r="B455" s="93">
        <v>41364</v>
      </c>
      <c r="C455" t="s">
        <v>976</v>
      </c>
      <c r="D455" t="s">
        <v>994</v>
      </c>
      <c r="E455" s="105" t="s">
        <v>770</v>
      </c>
      <c r="F455" s="105" t="s">
        <v>771</v>
      </c>
      <c r="G455" s="106">
        <v>1846</v>
      </c>
      <c r="H455" s="106">
        <v>0</v>
      </c>
      <c r="I455" s="106">
        <v>142337.06</v>
      </c>
      <c r="J455" s="106">
        <v>135203.06</v>
      </c>
      <c r="K455" s="106">
        <v>8980</v>
      </c>
      <c r="L455" s="106">
        <v>0</v>
      </c>
    </row>
    <row r="456" spans="1:12">
      <c r="A456" t="s">
        <v>939</v>
      </c>
      <c r="B456" s="93">
        <v>41364</v>
      </c>
      <c r="C456" t="s">
        <v>976</v>
      </c>
      <c r="D456" t="s">
        <v>994</v>
      </c>
      <c r="E456" s="105" t="s">
        <v>441</v>
      </c>
      <c r="F456" s="105" t="s">
        <v>442</v>
      </c>
      <c r="G456" s="106">
        <v>15527384.34</v>
      </c>
      <c r="H456" s="106">
        <v>0</v>
      </c>
      <c r="I456" s="106">
        <v>20456252.18</v>
      </c>
      <c r="J456" s="106">
        <v>10700463.49</v>
      </c>
      <c r="K456" s="106">
        <v>25283173.030000001</v>
      </c>
      <c r="L456" s="106">
        <v>0</v>
      </c>
    </row>
    <row r="457" spans="1:12">
      <c r="A457" t="s">
        <v>939</v>
      </c>
      <c r="B457" s="93">
        <v>41364</v>
      </c>
      <c r="C457" t="s">
        <v>976</v>
      </c>
      <c r="D457" t="s">
        <v>994</v>
      </c>
      <c r="E457" s="105">
        <v>112000</v>
      </c>
      <c r="F457" s="105" t="s">
        <v>314</v>
      </c>
      <c r="G457" s="106">
        <v>0</v>
      </c>
      <c r="H457" s="106">
        <v>0</v>
      </c>
      <c r="I457" s="106">
        <v>15326.78</v>
      </c>
      <c r="J457" s="106">
        <v>15326.78</v>
      </c>
      <c r="K457" s="106">
        <v>0</v>
      </c>
      <c r="L457" s="106">
        <v>0</v>
      </c>
    </row>
    <row r="458" spans="1:12">
      <c r="A458" t="s">
        <v>939</v>
      </c>
      <c r="B458" s="93">
        <v>41364</v>
      </c>
      <c r="C458" t="s">
        <v>976</v>
      </c>
      <c r="D458" t="s">
        <v>994</v>
      </c>
      <c r="E458" s="105">
        <v>210100</v>
      </c>
      <c r="F458" s="105" t="s">
        <v>424</v>
      </c>
      <c r="G458" s="106">
        <v>0</v>
      </c>
      <c r="H458" s="106">
        <v>0</v>
      </c>
      <c r="I458" s="106">
        <v>585185907.99000001</v>
      </c>
      <c r="J458" s="106">
        <v>585185907.99000001</v>
      </c>
      <c r="K458" s="106">
        <v>0</v>
      </c>
      <c r="L458" s="106">
        <v>0</v>
      </c>
    </row>
    <row r="459" spans="1:12">
      <c r="A459" t="s">
        <v>939</v>
      </c>
      <c r="B459" s="93">
        <v>41364</v>
      </c>
      <c r="C459" t="s">
        <v>976</v>
      </c>
      <c r="D459" t="s">
        <v>994</v>
      </c>
      <c r="E459" s="105">
        <v>211002</v>
      </c>
      <c r="F459" s="105" t="s">
        <v>460</v>
      </c>
      <c r="G459" s="106">
        <v>34468.97</v>
      </c>
      <c r="H459" s="106">
        <v>0</v>
      </c>
      <c r="I459" s="106">
        <v>110668.87</v>
      </c>
      <c r="J459" s="106">
        <v>19987.36</v>
      </c>
      <c r="K459" s="106">
        <v>125150.48</v>
      </c>
      <c r="L459" s="106">
        <v>0</v>
      </c>
    </row>
    <row r="460" spans="1:12">
      <c r="A460" t="s">
        <v>939</v>
      </c>
      <c r="B460" s="93">
        <v>41364</v>
      </c>
      <c r="C460" t="s">
        <v>976</v>
      </c>
      <c r="D460" t="s">
        <v>994</v>
      </c>
      <c r="E460" s="105">
        <v>211014</v>
      </c>
      <c r="F460" s="105" t="s">
        <v>498</v>
      </c>
      <c r="G460" s="106">
        <v>0</v>
      </c>
      <c r="H460" s="106">
        <v>0</v>
      </c>
      <c r="I460" s="106">
        <v>45060</v>
      </c>
      <c r="J460" s="106">
        <v>67590</v>
      </c>
      <c r="K460" s="106">
        <v>0</v>
      </c>
      <c r="L460" s="106">
        <v>22530</v>
      </c>
    </row>
    <row r="461" spans="1:12">
      <c r="A461" t="s">
        <v>939</v>
      </c>
      <c r="B461" s="93">
        <v>41364</v>
      </c>
      <c r="C461" t="s">
        <v>976</v>
      </c>
      <c r="D461" t="s">
        <v>994</v>
      </c>
      <c r="E461" s="105">
        <v>211035</v>
      </c>
      <c r="F461" s="105" t="s">
        <v>333</v>
      </c>
      <c r="G461" s="106">
        <v>0</v>
      </c>
      <c r="H461" s="106">
        <v>278</v>
      </c>
      <c r="I461" s="106">
        <v>3751</v>
      </c>
      <c r="J461" s="106">
        <v>4620</v>
      </c>
      <c r="K461" s="106">
        <v>0</v>
      </c>
      <c r="L461" s="106">
        <v>1147</v>
      </c>
    </row>
    <row r="462" spans="1:12">
      <c r="A462" t="s">
        <v>939</v>
      </c>
      <c r="B462" s="93">
        <v>41364</v>
      </c>
      <c r="C462" t="s">
        <v>976</v>
      </c>
      <c r="D462" t="s">
        <v>994</v>
      </c>
      <c r="E462" s="105">
        <v>211040</v>
      </c>
      <c r="F462" s="105" t="s">
        <v>1046</v>
      </c>
      <c r="G462" s="106">
        <v>0</v>
      </c>
      <c r="H462" s="106">
        <v>0</v>
      </c>
      <c r="I462" s="106">
        <v>205.02</v>
      </c>
      <c r="J462" s="106">
        <v>205.02</v>
      </c>
      <c r="K462" s="106">
        <v>0</v>
      </c>
      <c r="L462" s="106">
        <v>0</v>
      </c>
    </row>
    <row r="463" spans="1:12">
      <c r="A463" t="s">
        <v>939</v>
      </c>
      <c r="B463" s="93">
        <v>41364</v>
      </c>
      <c r="C463" t="s">
        <v>976</v>
      </c>
      <c r="D463" t="s">
        <v>994</v>
      </c>
      <c r="E463" s="105">
        <v>212010</v>
      </c>
      <c r="F463" s="105" t="s">
        <v>336</v>
      </c>
      <c r="G463" s="106">
        <v>0</v>
      </c>
      <c r="H463" s="106">
        <v>27558.49</v>
      </c>
      <c r="I463" s="106">
        <v>185245.82</v>
      </c>
      <c r="J463" s="106">
        <v>187375.62</v>
      </c>
      <c r="K463" s="106">
        <v>0</v>
      </c>
      <c r="L463" s="106">
        <v>29688.29</v>
      </c>
    </row>
    <row r="464" spans="1:12">
      <c r="A464" t="s">
        <v>939</v>
      </c>
      <c r="B464" s="93">
        <v>41364</v>
      </c>
      <c r="C464" t="s">
        <v>976</v>
      </c>
      <c r="D464" t="s">
        <v>994</v>
      </c>
      <c r="E464" s="105">
        <v>212026</v>
      </c>
      <c r="F464" s="105" t="s">
        <v>339</v>
      </c>
      <c r="G464" s="106">
        <v>0</v>
      </c>
      <c r="H464" s="106">
        <v>48420.53</v>
      </c>
      <c r="I464" s="106">
        <v>2894.94</v>
      </c>
      <c r="J464" s="106">
        <v>68937.95</v>
      </c>
      <c r="K464" s="106">
        <v>0</v>
      </c>
      <c r="L464" s="106">
        <v>114463.54</v>
      </c>
    </row>
    <row r="465" spans="1:16">
      <c r="A465" t="s">
        <v>939</v>
      </c>
      <c r="B465" s="93">
        <v>41364</v>
      </c>
      <c r="C465" t="s">
        <v>976</v>
      </c>
      <c r="D465" t="s">
        <v>994</v>
      </c>
      <c r="E465" s="105">
        <v>212030</v>
      </c>
      <c r="F465" s="105" t="s">
        <v>1048</v>
      </c>
      <c r="G465" s="106">
        <v>0</v>
      </c>
      <c r="H465" s="106">
        <v>0</v>
      </c>
      <c r="I465" s="106">
        <v>7377.52</v>
      </c>
      <c r="J465" s="106">
        <v>7377.52</v>
      </c>
      <c r="K465" s="106">
        <v>0</v>
      </c>
      <c r="L465" s="106">
        <v>0</v>
      </c>
    </row>
    <row r="466" spans="1:16">
      <c r="A466" t="s">
        <v>939</v>
      </c>
      <c r="B466" s="93">
        <v>41364</v>
      </c>
      <c r="C466" t="s">
        <v>976</v>
      </c>
      <c r="D466" t="s">
        <v>994</v>
      </c>
      <c r="E466" s="105">
        <v>212080</v>
      </c>
      <c r="F466" s="105" t="s">
        <v>1049</v>
      </c>
      <c r="G466" s="106">
        <v>0</v>
      </c>
      <c r="H466" s="106">
        <v>0</v>
      </c>
      <c r="I466" s="106">
        <v>1455.45</v>
      </c>
      <c r="J466" s="106">
        <v>45484.13</v>
      </c>
      <c r="K466" s="106">
        <v>0</v>
      </c>
      <c r="L466" s="106">
        <v>44028.68</v>
      </c>
    </row>
    <row r="467" spans="1:16">
      <c r="A467" t="s">
        <v>939</v>
      </c>
      <c r="B467" s="93">
        <v>41364</v>
      </c>
      <c r="C467" t="s">
        <v>976</v>
      </c>
      <c r="D467" t="s">
        <v>994</v>
      </c>
      <c r="E467" s="105">
        <v>213100</v>
      </c>
      <c r="F467" s="105" t="s">
        <v>499</v>
      </c>
      <c r="G467" s="106">
        <v>0</v>
      </c>
      <c r="H467" s="106">
        <v>0</v>
      </c>
      <c r="I467" s="106">
        <v>499969.78</v>
      </c>
      <c r="J467" s="106">
        <v>499969.77</v>
      </c>
      <c r="K467" s="106">
        <v>0.01</v>
      </c>
      <c r="L467" s="106">
        <v>0</v>
      </c>
    </row>
    <row r="468" spans="1:16">
      <c r="A468" t="s">
        <v>939</v>
      </c>
      <c r="B468" s="93">
        <v>41364</v>
      </c>
      <c r="C468" t="s">
        <v>976</v>
      </c>
      <c r="D468" t="s">
        <v>994</v>
      </c>
      <c r="E468" s="105" t="s">
        <v>344</v>
      </c>
      <c r="F468" s="105" t="s">
        <v>345</v>
      </c>
      <c r="G468" s="106">
        <v>0</v>
      </c>
      <c r="H468" s="106">
        <v>2225000</v>
      </c>
      <c r="I468" s="106">
        <v>0</v>
      </c>
      <c r="J468" s="106">
        <v>0</v>
      </c>
      <c r="K468" s="106">
        <v>0</v>
      </c>
      <c r="L468" s="106">
        <v>2225000</v>
      </c>
      <c r="M468" t="s">
        <v>15</v>
      </c>
      <c r="N468" t="str">
        <f>+C468&amp;M468</f>
        <v>FM374SUnit Capital at the end of the period</v>
      </c>
      <c r="O468" s="95">
        <f>L468-K468</f>
        <v>2225000</v>
      </c>
      <c r="P468" s="95">
        <f>O468/10000000</f>
        <v>0.2225</v>
      </c>
    </row>
    <row r="469" spans="1:16">
      <c r="A469" t="s">
        <v>939</v>
      </c>
      <c r="B469" s="93">
        <v>41364</v>
      </c>
      <c r="C469" t="s">
        <v>976</v>
      </c>
      <c r="D469" t="s">
        <v>994</v>
      </c>
      <c r="E469" s="105" t="s">
        <v>346</v>
      </c>
      <c r="F469" s="105" t="s">
        <v>347</v>
      </c>
      <c r="G469" s="106">
        <v>0</v>
      </c>
      <c r="H469" s="106">
        <v>412469800</v>
      </c>
      <c r="I469" s="106">
        <v>0</v>
      </c>
      <c r="J469" s="106">
        <v>0</v>
      </c>
      <c r="K469" s="106">
        <v>0</v>
      </c>
      <c r="L469" s="106">
        <v>412469800</v>
      </c>
      <c r="M469" t="s">
        <v>15</v>
      </c>
      <c r="N469" t="str">
        <f>+C469&amp;M469</f>
        <v>FM374SUnit Capital at the end of the period</v>
      </c>
      <c r="O469" s="95">
        <f>L469-K469</f>
        <v>412469800</v>
      </c>
      <c r="P469" s="95">
        <f>O469/10000000</f>
        <v>41.246980000000001</v>
      </c>
    </row>
    <row r="470" spans="1:16">
      <c r="A470" t="s">
        <v>939</v>
      </c>
      <c r="B470" s="93">
        <v>41364</v>
      </c>
      <c r="C470" t="s">
        <v>976</v>
      </c>
      <c r="D470" t="s">
        <v>994</v>
      </c>
      <c r="E470" s="105" t="s">
        <v>500</v>
      </c>
      <c r="F470" s="105" t="s">
        <v>501</v>
      </c>
      <c r="G470" s="106">
        <v>0</v>
      </c>
      <c r="H470" s="106">
        <v>0</v>
      </c>
      <c r="I470" s="106">
        <v>166656.59</v>
      </c>
      <c r="J470" s="106">
        <v>0</v>
      </c>
      <c r="K470" s="106">
        <v>166656.59</v>
      </c>
      <c r="L470" s="106">
        <v>0</v>
      </c>
    </row>
    <row r="471" spans="1:16">
      <c r="A471" t="s">
        <v>939</v>
      </c>
      <c r="B471" s="93">
        <v>41364</v>
      </c>
      <c r="C471" t="s">
        <v>976</v>
      </c>
      <c r="D471" t="s">
        <v>994</v>
      </c>
      <c r="E471" s="105" t="s">
        <v>1064</v>
      </c>
      <c r="F471" s="105" t="s">
        <v>1065</v>
      </c>
      <c r="G471" s="106">
        <v>0</v>
      </c>
      <c r="H471" s="106">
        <v>0</v>
      </c>
      <c r="I471" s="106">
        <v>333313.18</v>
      </c>
      <c r="J471" s="106">
        <v>333313.18</v>
      </c>
      <c r="K471" s="106">
        <v>0</v>
      </c>
      <c r="L471" s="106">
        <v>0</v>
      </c>
    </row>
    <row r="472" spans="1:16">
      <c r="A472" t="s">
        <v>939</v>
      </c>
      <c r="B472" s="93">
        <v>41364</v>
      </c>
      <c r="C472" t="s">
        <v>976</v>
      </c>
      <c r="D472" t="s">
        <v>994</v>
      </c>
      <c r="E472" s="105" t="s">
        <v>502</v>
      </c>
      <c r="F472" s="105" t="s">
        <v>503</v>
      </c>
      <c r="G472" s="106">
        <v>0</v>
      </c>
      <c r="H472" s="106">
        <v>0</v>
      </c>
      <c r="I472" s="106">
        <v>22530</v>
      </c>
      <c r="J472" s="106">
        <v>0</v>
      </c>
      <c r="K472" s="106">
        <v>22530</v>
      </c>
      <c r="L472" s="106">
        <v>0</v>
      </c>
    </row>
    <row r="473" spans="1:16">
      <c r="A473" t="s">
        <v>939</v>
      </c>
      <c r="B473" s="93">
        <v>41364</v>
      </c>
      <c r="C473" t="s">
        <v>976</v>
      </c>
      <c r="D473" t="s">
        <v>994</v>
      </c>
      <c r="E473" s="105" t="s">
        <v>1066</v>
      </c>
      <c r="F473" s="105" t="s">
        <v>1067</v>
      </c>
      <c r="G473" s="106">
        <v>0</v>
      </c>
      <c r="H473" s="106">
        <v>0</v>
      </c>
      <c r="I473" s="106">
        <v>45060</v>
      </c>
      <c r="J473" s="106">
        <v>45060</v>
      </c>
      <c r="K473" s="106">
        <v>0</v>
      </c>
      <c r="L473" s="106">
        <v>0</v>
      </c>
    </row>
    <row r="474" spans="1:16">
      <c r="A474" t="s">
        <v>939</v>
      </c>
      <c r="B474" s="93">
        <v>41364</v>
      </c>
      <c r="C474" t="s">
        <v>976</v>
      </c>
      <c r="D474" t="s">
        <v>994</v>
      </c>
      <c r="E474" s="105" t="s">
        <v>445</v>
      </c>
      <c r="F474" s="105" t="s">
        <v>446</v>
      </c>
      <c r="G474" s="106">
        <v>0</v>
      </c>
      <c r="H474" s="106">
        <v>2204650.5499999998</v>
      </c>
      <c r="I474" s="106">
        <v>2099856.08</v>
      </c>
      <c r="J474" s="106">
        <v>0</v>
      </c>
      <c r="K474" s="106">
        <v>0</v>
      </c>
      <c r="L474" s="106">
        <v>104794.47</v>
      </c>
    </row>
    <row r="475" spans="1:16">
      <c r="A475" t="s">
        <v>939</v>
      </c>
      <c r="B475" s="93">
        <v>41364</v>
      </c>
      <c r="C475" t="s">
        <v>976</v>
      </c>
      <c r="D475" t="s">
        <v>994</v>
      </c>
      <c r="E475" s="105" t="s">
        <v>487</v>
      </c>
      <c r="F475" s="105" t="s">
        <v>488</v>
      </c>
      <c r="G475" s="106">
        <v>0</v>
      </c>
      <c r="H475" s="106">
        <v>0</v>
      </c>
      <c r="I475" s="106">
        <v>0</v>
      </c>
      <c r="J475" s="106">
        <v>133561.01</v>
      </c>
      <c r="K475" s="106">
        <v>0</v>
      </c>
      <c r="L475" s="106">
        <v>133561.01</v>
      </c>
    </row>
    <row r="476" spans="1:16">
      <c r="A476" t="s">
        <v>939</v>
      </c>
      <c r="B476" s="93">
        <v>41364</v>
      </c>
      <c r="C476" t="s">
        <v>976</v>
      </c>
      <c r="D476" t="s">
        <v>994</v>
      </c>
      <c r="E476" s="105" t="s">
        <v>724</v>
      </c>
      <c r="F476" s="105" t="s">
        <v>725</v>
      </c>
      <c r="G476" s="106">
        <v>0</v>
      </c>
      <c r="H476" s="106">
        <v>80358.16</v>
      </c>
      <c r="I476" s="106">
        <v>2441.9899999999998</v>
      </c>
      <c r="J476" s="106">
        <v>142337.06</v>
      </c>
      <c r="K476" s="106">
        <v>0</v>
      </c>
      <c r="L476" s="106">
        <v>220253.23</v>
      </c>
    </row>
    <row r="477" spans="1:16">
      <c r="A477" t="s">
        <v>939</v>
      </c>
      <c r="B477" s="93">
        <v>41364</v>
      </c>
      <c r="C477" t="s">
        <v>976</v>
      </c>
      <c r="D477" t="s">
        <v>994</v>
      </c>
      <c r="E477" s="105" t="s">
        <v>368</v>
      </c>
      <c r="F477" s="105" t="s">
        <v>369</v>
      </c>
      <c r="G477" s="106">
        <v>0</v>
      </c>
      <c r="H477" s="106">
        <v>15527384.34</v>
      </c>
      <c r="I477" s="106">
        <v>0</v>
      </c>
      <c r="J477" s="106">
        <v>20456252.18</v>
      </c>
      <c r="K477" s="106">
        <v>0</v>
      </c>
      <c r="L477" s="106">
        <v>35983636.520000003</v>
      </c>
    </row>
    <row r="478" spans="1:16">
      <c r="A478" t="s">
        <v>939</v>
      </c>
      <c r="B478" s="93">
        <v>41364</v>
      </c>
      <c r="C478" t="s">
        <v>976</v>
      </c>
      <c r="D478" t="s">
        <v>994</v>
      </c>
      <c r="E478" s="105">
        <v>620006</v>
      </c>
      <c r="F478" s="105" t="s">
        <v>871</v>
      </c>
      <c r="G478" s="106">
        <v>0</v>
      </c>
      <c r="H478" s="106">
        <v>0</v>
      </c>
      <c r="I478" s="106">
        <v>0</v>
      </c>
      <c r="J478" s="106">
        <v>15326.78</v>
      </c>
      <c r="K478" s="106">
        <v>0</v>
      </c>
      <c r="L478" s="106">
        <v>15326.78</v>
      </c>
    </row>
    <row r="479" spans="1:16">
      <c r="A479" t="s">
        <v>939</v>
      </c>
      <c r="B479" s="93">
        <v>41364</v>
      </c>
      <c r="C479" t="s">
        <v>976</v>
      </c>
      <c r="D479" t="s">
        <v>994</v>
      </c>
      <c r="E479" s="105">
        <v>810300</v>
      </c>
      <c r="F479" s="105" t="s">
        <v>378</v>
      </c>
      <c r="G479" s="106">
        <v>112981.18</v>
      </c>
      <c r="H479" s="106">
        <v>0</v>
      </c>
      <c r="I479" s="106">
        <v>160854.93</v>
      </c>
      <c r="J479" s="106">
        <v>6754.83</v>
      </c>
      <c r="K479" s="106">
        <v>267081.28000000003</v>
      </c>
      <c r="L479" s="106">
        <v>0</v>
      </c>
    </row>
    <row r="480" spans="1:16">
      <c r="A480" t="s">
        <v>939</v>
      </c>
      <c r="B480" s="93">
        <v>41364</v>
      </c>
      <c r="C480" t="s">
        <v>976</v>
      </c>
      <c r="D480" t="s">
        <v>994</v>
      </c>
      <c r="E480" s="105">
        <v>810325</v>
      </c>
      <c r="F480" s="105" t="s">
        <v>379</v>
      </c>
      <c r="G480" s="106">
        <v>48420.53</v>
      </c>
      <c r="H480" s="106">
        <v>0</v>
      </c>
      <c r="I480" s="106">
        <v>68937.95</v>
      </c>
      <c r="J480" s="106">
        <v>2894.94</v>
      </c>
      <c r="K480" s="106">
        <v>114463.54</v>
      </c>
      <c r="L480" s="106">
        <v>0</v>
      </c>
    </row>
    <row r="481" spans="1:12">
      <c r="A481" t="s">
        <v>939</v>
      </c>
      <c r="B481" s="93">
        <v>41364</v>
      </c>
      <c r="C481" t="s">
        <v>976</v>
      </c>
      <c r="D481" t="s">
        <v>994</v>
      </c>
      <c r="E481" s="105">
        <v>810701</v>
      </c>
      <c r="F481" s="105" t="s">
        <v>381</v>
      </c>
      <c r="G481" s="106">
        <v>0</v>
      </c>
      <c r="H481" s="106">
        <v>0</v>
      </c>
      <c r="I481" s="106">
        <v>19881.68</v>
      </c>
      <c r="J481" s="106">
        <v>834.89</v>
      </c>
      <c r="K481" s="106">
        <v>19046.79</v>
      </c>
      <c r="L481" s="106">
        <v>0</v>
      </c>
    </row>
    <row r="482" spans="1:12">
      <c r="A482" t="s">
        <v>939</v>
      </c>
      <c r="B482" s="93">
        <v>41364</v>
      </c>
      <c r="C482" t="s">
        <v>976</v>
      </c>
      <c r="D482" t="s">
        <v>994</v>
      </c>
      <c r="E482" s="105">
        <v>816000</v>
      </c>
      <c r="F482" s="105" t="s">
        <v>466</v>
      </c>
      <c r="G482" s="106">
        <v>0</v>
      </c>
      <c r="H482" s="106">
        <v>34468.97</v>
      </c>
      <c r="I482" s="106">
        <v>19987.36</v>
      </c>
      <c r="J482" s="106">
        <v>110668.87</v>
      </c>
      <c r="K482" s="106">
        <v>0</v>
      </c>
      <c r="L482" s="106">
        <v>125150.48</v>
      </c>
    </row>
    <row r="483" spans="1:12">
      <c r="A483" t="s">
        <v>939</v>
      </c>
      <c r="B483" s="93">
        <v>41364</v>
      </c>
      <c r="C483" t="s">
        <v>976</v>
      </c>
      <c r="D483" t="s">
        <v>994</v>
      </c>
      <c r="E483" s="105">
        <v>816003</v>
      </c>
      <c r="F483" s="105" t="s">
        <v>383</v>
      </c>
      <c r="G483" s="106">
        <v>9041.61</v>
      </c>
      <c r="H483" s="106">
        <v>0</v>
      </c>
      <c r="I483" s="106">
        <v>28873.15</v>
      </c>
      <c r="J483" s="106">
        <v>0</v>
      </c>
      <c r="K483" s="106">
        <v>37914.76</v>
      </c>
      <c r="L483" s="106">
        <v>0</v>
      </c>
    </row>
    <row r="484" spans="1:12">
      <c r="A484" t="s">
        <v>939</v>
      </c>
      <c r="B484" s="93">
        <v>41364</v>
      </c>
      <c r="C484" t="s">
        <v>976</v>
      </c>
      <c r="D484" t="s">
        <v>994</v>
      </c>
      <c r="E484" s="105">
        <v>816007</v>
      </c>
      <c r="F484" s="105" t="s">
        <v>385</v>
      </c>
      <c r="G484" s="106">
        <v>0</v>
      </c>
      <c r="H484" s="106">
        <v>0</v>
      </c>
      <c r="I484" s="106">
        <v>0.62</v>
      </c>
      <c r="J484" s="106">
        <v>0</v>
      </c>
      <c r="K484" s="106">
        <v>0.62</v>
      </c>
      <c r="L484" s="106">
        <v>0</v>
      </c>
    </row>
    <row r="485" spans="1:12">
      <c r="A485" t="s">
        <v>939</v>
      </c>
      <c r="B485" s="93">
        <v>41364</v>
      </c>
      <c r="C485" t="s">
        <v>976</v>
      </c>
      <c r="D485" t="s">
        <v>994</v>
      </c>
      <c r="E485" s="105">
        <v>816008</v>
      </c>
      <c r="F485" s="105" t="s">
        <v>387</v>
      </c>
      <c r="G485" s="106">
        <v>10678.34</v>
      </c>
      <c r="H485" s="106">
        <v>0</v>
      </c>
      <c r="I485" s="106">
        <v>31087.47</v>
      </c>
      <c r="J485" s="106">
        <v>0</v>
      </c>
      <c r="K485" s="106">
        <v>41765.81</v>
      </c>
      <c r="L485" s="106">
        <v>0</v>
      </c>
    </row>
    <row r="486" spans="1:12">
      <c r="A486" t="s">
        <v>939</v>
      </c>
      <c r="B486" s="93">
        <v>41364</v>
      </c>
      <c r="C486" t="s">
        <v>976</v>
      </c>
      <c r="D486" t="s">
        <v>994</v>
      </c>
      <c r="E486" s="105">
        <v>816034</v>
      </c>
      <c r="F486" s="105" t="s">
        <v>407</v>
      </c>
      <c r="G486" s="106">
        <v>423.35</v>
      </c>
      <c r="H486" s="106">
        <v>0</v>
      </c>
      <c r="I486" s="106">
        <v>1330.57</v>
      </c>
      <c r="J486" s="106">
        <v>0</v>
      </c>
      <c r="K486" s="106">
        <v>1753.92</v>
      </c>
      <c r="L486" s="106">
        <v>0</v>
      </c>
    </row>
    <row r="487" spans="1:12">
      <c r="A487" t="s">
        <v>939</v>
      </c>
      <c r="B487" s="93">
        <v>41364</v>
      </c>
      <c r="C487" t="s">
        <v>976</v>
      </c>
      <c r="D487" t="s">
        <v>994</v>
      </c>
      <c r="E487" s="105">
        <v>816036</v>
      </c>
      <c r="F487" s="105" t="s">
        <v>695</v>
      </c>
      <c r="G487" s="106">
        <v>361.67</v>
      </c>
      <c r="H487" s="106">
        <v>0</v>
      </c>
      <c r="I487" s="106">
        <v>700.93</v>
      </c>
      <c r="J487" s="106">
        <v>13.13</v>
      </c>
      <c r="K487" s="106">
        <v>1049.47</v>
      </c>
      <c r="L487" s="106">
        <v>0</v>
      </c>
    </row>
    <row r="488" spans="1:12">
      <c r="A488" t="s">
        <v>939</v>
      </c>
      <c r="B488" s="93">
        <v>41364</v>
      </c>
      <c r="C488" t="s">
        <v>976</v>
      </c>
      <c r="D488" t="s">
        <v>994</v>
      </c>
      <c r="E488" s="105">
        <v>816047</v>
      </c>
      <c r="F488" s="105" t="s">
        <v>1062</v>
      </c>
      <c r="G488" s="106">
        <v>0</v>
      </c>
      <c r="H488" s="106">
        <v>0</v>
      </c>
      <c r="I488" s="106">
        <v>7377.52</v>
      </c>
      <c r="J488" s="106">
        <v>7377.52</v>
      </c>
      <c r="K488" s="106">
        <v>0</v>
      </c>
      <c r="L488" s="106">
        <v>0</v>
      </c>
    </row>
    <row r="489" spans="1:12">
      <c r="A489" t="s">
        <v>939</v>
      </c>
      <c r="B489" s="93">
        <v>41364</v>
      </c>
      <c r="C489" t="s">
        <v>976</v>
      </c>
      <c r="D489" t="s">
        <v>994</v>
      </c>
      <c r="E489" s="105">
        <v>816061</v>
      </c>
      <c r="F489" s="105" t="s">
        <v>903</v>
      </c>
      <c r="G489" s="106">
        <v>13964</v>
      </c>
      <c r="H489" s="106">
        <v>0</v>
      </c>
      <c r="I489" s="106">
        <v>3192</v>
      </c>
      <c r="J489" s="106">
        <v>3192</v>
      </c>
      <c r="K489" s="106">
        <v>13964</v>
      </c>
      <c r="L489" s="106">
        <v>0</v>
      </c>
    </row>
    <row r="490" spans="1:12">
      <c r="A490" t="s">
        <v>939</v>
      </c>
      <c r="B490" s="93">
        <v>41364</v>
      </c>
      <c r="C490" t="s">
        <v>976</v>
      </c>
      <c r="D490" t="s">
        <v>994</v>
      </c>
      <c r="E490" s="105">
        <v>816080</v>
      </c>
      <c r="F490" s="105" t="s">
        <v>1063</v>
      </c>
      <c r="G490" s="106">
        <v>0</v>
      </c>
      <c r="H490" s="106">
        <v>0</v>
      </c>
      <c r="I490" s="106">
        <v>45484.13</v>
      </c>
      <c r="J490" s="106">
        <v>1455.45</v>
      </c>
      <c r="K490" s="106">
        <v>44028.68</v>
      </c>
      <c r="L490" s="106">
        <v>0</v>
      </c>
    </row>
    <row r="491" spans="1:12">
      <c r="A491" t="s">
        <v>939</v>
      </c>
      <c r="B491" s="93">
        <v>41364</v>
      </c>
      <c r="C491" t="s">
        <v>1044</v>
      </c>
      <c r="D491" t="s">
        <v>1119</v>
      </c>
      <c r="E491" s="105" t="s">
        <v>766</v>
      </c>
      <c r="F491" s="105" t="s">
        <v>767</v>
      </c>
      <c r="G491" s="106">
        <v>0</v>
      </c>
      <c r="H491" s="106">
        <v>0</v>
      </c>
      <c r="I491" s="106">
        <v>202827666.63999999</v>
      </c>
      <c r="J491" s="106">
        <v>198390158.63999999</v>
      </c>
      <c r="K491" s="106">
        <v>4437508</v>
      </c>
      <c r="L491" s="106">
        <v>0</v>
      </c>
    </row>
    <row r="492" spans="1:12">
      <c r="A492" t="s">
        <v>939</v>
      </c>
      <c r="B492" s="93">
        <v>41364</v>
      </c>
      <c r="C492" t="s">
        <v>1044</v>
      </c>
      <c r="D492" t="s">
        <v>1119</v>
      </c>
      <c r="E492" s="105" t="s">
        <v>429</v>
      </c>
      <c r="F492" s="105" t="s">
        <v>430</v>
      </c>
      <c r="G492" s="106">
        <v>0</v>
      </c>
      <c r="H492" s="106">
        <v>0</v>
      </c>
      <c r="I492" s="106">
        <v>197540360</v>
      </c>
      <c r="J492" s="106">
        <v>0</v>
      </c>
      <c r="K492" s="106">
        <v>197540360</v>
      </c>
      <c r="L492" s="106">
        <v>0</v>
      </c>
    </row>
    <row r="493" spans="1:12">
      <c r="A493" t="s">
        <v>939</v>
      </c>
      <c r="B493" s="93">
        <v>41364</v>
      </c>
      <c r="C493" t="s">
        <v>1044</v>
      </c>
      <c r="D493" t="s">
        <v>1119</v>
      </c>
      <c r="E493" s="105" t="s">
        <v>433</v>
      </c>
      <c r="F493" s="105" t="s">
        <v>434</v>
      </c>
      <c r="G493" s="106">
        <v>0</v>
      </c>
      <c r="H493" s="106">
        <v>0</v>
      </c>
      <c r="I493" s="106">
        <v>0</v>
      </c>
      <c r="J493" s="106">
        <v>141258.46</v>
      </c>
      <c r="K493" s="106">
        <v>0</v>
      </c>
      <c r="L493" s="106">
        <v>141258.46</v>
      </c>
    </row>
    <row r="494" spans="1:12">
      <c r="A494" t="s">
        <v>939</v>
      </c>
      <c r="B494" s="93">
        <v>41364</v>
      </c>
      <c r="C494" t="s">
        <v>1044</v>
      </c>
      <c r="D494" t="s">
        <v>1119</v>
      </c>
      <c r="E494" s="105">
        <v>110047</v>
      </c>
      <c r="F494" s="105" t="s">
        <v>293</v>
      </c>
      <c r="G494" s="106">
        <v>0</v>
      </c>
      <c r="H494" s="106">
        <v>0</v>
      </c>
      <c r="I494" s="106">
        <v>590250049.32000005</v>
      </c>
      <c r="J494" s="106">
        <v>590248049.32000005</v>
      </c>
      <c r="K494" s="106">
        <v>2000</v>
      </c>
      <c r="L494" s="106">
        <v>0</v>
      </c>
    </row>
    <row r="495" spans="1:12">
      <c r="A495" t="s">
        <v>939</v>
      </c>
      <c r="B495" s="93">
        <v>41364</v>
      </c>
      <c r="C495" t="s">
        <v>1044</v>
      </c>
      <c r="D495" t="s">
        <v>1119</v>
      </c>
      <c r="E495" s="105">
        <v>110074</v>
      </c>
      <c r="F495" s="105" t="s">
        <v>301</v>
      </c>
      <c r="G495" s="106">
        <v>0</v>
      </c>
      <c r="H495" s="106">
        <v>0</v>
      </c>
      <c r="I495" s="106">
        <v>100356000</v>
      </c>
      <c r="J495" s="106">
        <v>100356000</v>
      </c>
      <c r="K495" s="106">
        <v>0</v>
      </c>
      <c r="L495" s="106">
        <v>0</v>
      </c>
    </row>
    <row r="496" spans="1:12">
      <c r="A496" t="s">
        <v>939</v>
      </c>
      <c r="B496" s="93">
        <v>41364</v>
      </c>
      <c r="C496" t="s">
        <v>1044</v>
      </c>
      <c r="D496" t="s">
        <v>1119</v>
      </c>
      <c r="E496" s="105">
        <v>110079</v>
      </c>
      <c r="F496" s="105" t="s">
        <v>303</v>
      </c>
      <c r="G496" s="106">
        <v>0</v>
      </c>
      <c r="H496" s="106">
        <v>0</v>
      </c>
      <c r="I496" s="106">
        <v>47000</v>
      </c>
      <c r="J496" s="106">
        <v>47000</v>
      </c>
      <c r="K496" s="106">
        <v>0</v>
      </c>
      <c r="L496" s="106">
        <v>0</v>
      </c>
    </row>
    <row r="497" spans="1:16">
      <c r="A497" t="s">
        <v>939</v>
      </c>
      <c r="B497" s="93">
        <v>41364</v>
      </c>
      <c r="C497" t="s">
        <v>1044</v>
      </c>
      <c r="D497" t="s">
        <v>1119</v>
      </c>
      <c r="E497" s="105" t="s">
        <v>768</v>
      </c>
      <c r="F497" s="105" t="s">
        <v>769</v>
      </c>
      <c r="G497" s="106">
        <v>0</v>
      </c>
      <c r="H497" s="106">
        <v>0</v>
      </c>
      <c r="I497" s="106">
        <v>483240530</v>
      </c>
      <c r="J497" s="106">
        <v>483240530</v>
      </c>
      <c r="K497" s="106">
        <v>0</v>
      </c>
      <c r="L497" s="106">
        <v>0</v>
      </c>
    </row>
    <row r="498" spans="1:16">
      <c r="A498" t="s">
        <v>939</v>
      </c>
      <c r="B498" s="93">
        <v>41364</v>
      </c>
      <c r="C498" t="s">
        <v>1044</v>
      </c>
      <c r="D498" t="s">
        <v>1119</v>
      </c>
      <c r="E498" s="105">
        <v>110800</v>
      </c>
      <c r="F498" s="105" t="s">
        <v>308</v>
      </c>
      <c r="G498" s="106">
        <v>0</v>
      </c>
      <c r="H498" s="106">
        <v>0</v>
      </c>
      <c r="I498" s="106">
        <v>100453000</v>
      </c>
      <c r="J498" s="106">
        <v>100403000</v>
      </c>
      <c r="K498" s="106">
        <v>50000</v>
      </c>
      <c r="L498" s="106">
        <v>0</v>
      </c>
    </row>
    <row r="499" spans="1:16">
      <c r="A499" t="s">
        <v>939</v>
      </c>
      <c r="B499" s="93">
        <v>41364</v>
      </c>
      <c r="C499" t="s">
        <v>1044</v>
      </c>
      <c r="D499" t="s">
        <v>1119</v>
      </c>
      <c r="E499" s="105" t="s">
        <v>770</v>
      </c>
      <c r="F499" s="105" t="s">
        <v>771</v>
      </c>
      <c r="G499" s="106">
        <v>0</v>
      </c>
      <c r="H499" s="106">
        <v>0</v>
      </c>
      <c r="I499" s="106">
        <v>174577.84</v>
      </c>
      <c r="J499" s="106">
        <v>167565.04</v>
      </c>
      <c r="K499" s="106">
        <v>7012.8</v>
      </c>
      <c r="L499" s="106">
        <v>0</v>
      </c>
    </row>
    <row r="500" spans="1:16">
      <c r="A500" t="s">
        <v>939</v>
      </c>
      <c r="B500" s="93">
        <v>41364</v>
      </c>
      <c r="C500" t="s">
        <v>1044</v>
      </c>
      <c r="D500" t="s">
        <v>1119</v>
      </c>
      <c r="E500" s="105" t="s">
        <v>441</v>
      </c>
      <c r="F500" s="105" t="s">
        <v>442</v>
      </c>
      <c r="G500" s="106">
        <v>0</v>
      </c>
      <c r="H500" s="106">
        <v>0</v>
      </c>
      <c r="I500" s="106">
        <v>518096.82</v>
      </c>
      <c r="J500" s="106">
        <v>100610.36</v>
      </c>
      <c r="K500" s="106">
        <v>417486.46</v>
      </c>
      <c r="L500" s="106">
        <v>0</v>
      </c>
    </row>
    <row r="501" spans="1:16">
      <c r="A501" t="s">
        <v>939</v>
      </c>
      <c r="B501" s="93">
        <v>41364</v>
      </c>
      <c r="C501" t="s">
        <v>1044</v>
      </c>
      <c r="D501" t="s">
        <v>1119</v>
      </c>
      <c r="E501" s="105">
        <v>210100</v>
      </c>
      <c r="F501" s="105" t="s">
        <v>424</v>
      </c>
      <c r="G501" s="106">
        <v>0</v>
      </c>
      <c r="H501" s="106">
        <v>0</v>
      </c>
      <c r="I501" s="106">
        <v>305509826.31999999</v>
      </c>
      <c r="J501" s="106">
        <v>305509826.31999999</v>
      </c>
      <c r="K501" s="106">
        <v>0</v>
      </c>
      <c r="L501" s="106">
        <v>0</v>
      </c>
    </row>
    <row r="502" spans="1:16">
      <c r="A502" t="s">
        <v>939</v>
      </c>
      <c r="B502" s="93">
        <v>41364</v>
      </c>
      <c r="C502" t="s">
        <v>1044</v>
      </c>
      <c r="D502" t="s">
        <v>1119</v>
      </c>
      <c r="E502" s="105">
        <v>212085</v>
      </c>
      <c r="F502" s="105" t="s">
        <v>342</v>
      </c>
      <c r="G502" s="106">
        <v>0</v>
      </c>
      <c r="H502" s="106">
        <v>0</v>
      </c>
      <c r="I502" s="106">
        <v>101519260.31999999</v>
      </c>
      <c r="J502" s="106">
        <v>101519260.31999999</v>
      </c>
      <c r="K502" s="106">
        <v>0</v>
      </c>
      <c r="L502" s="106">
        <v>0</v>
      </c>
    </row>
    <row r="503" spans="1:16">
      <c r="A503" t="s">
        <v>939</v>
      </c>
      <c r="B503" s="93">
        <v>41364</v>
      </c>
      <c r="C503" t="s">
        <v>1044</v>
      </c>
      <c r="D503" t="s">
        <v>1119</v>
      </c>
      <c r="E503" s="105" t="s">
        <v>344</v>
      </c>
      <c r="F503" s="105" t="s">
        <v>345</v>
      </c>
      <c r="G503" s="106">
        <v>0</v>
      </c>
      <c r="H503" s="106">
        <v>0</v>
      </c>
      <c r="I503" s="106">
        <v>0</v>
      </c>
      <c r="J503" s="106">
        <v>50000</v>
      </c>
      <c r="K503" s="106">
        <v>0</v>
      </c>
      <c r="L503" s="106">
        <v>50000</v>
      </c>
      <c r="M503" t="s">
        <v>15</v>
      </c>
      <c r="N503" t="str">
        <f>+C503&amp;M503</f>
        <v>FM377ZUnit Capital at the end of the period</v>
      </c>
      <c r="O503" s="95">
        <f>L503-K503</f>
        <v>50000</v>
      </c>
      <c r="P503" s="95">
        <f>O503/10000000</f>
        <v>5.0000000000000001E-3</v>
      </c>
    </row>
    <row r="504" spans="1:16">
      <c r="A504" t="s">
        <v>939</v>
      </c>
      <c r="B504" s="93">
        <v>41364</v>
      </c>
      <c r="C504" t="s">
        <v>1044</v>
      </c>
      <c r="D504" t="s">
        <v>1119</v>
      </c>
      <c r="E504" s="105" t="s">
        <v>346</v>
      </c>
      <c r="F504" s="105" t="s">
        <v>347</v>
      </c>
      <c r="G504" s="106">
        <v>0</v>
      </c>
      <c r="H504" s="106">
        <v>0</v>
      </c>
      <c r="I504" s="106">
        <v>0</v>
      </c>
      <c r="J504" s="106">
        <v>133000</v>
      </c>
      <c r="K504" s="106">
        <v>0</v>
      </c>
      <c r="L504" s="106">
        <v>133000</v>
      </c>
      <c r="M504" t="s">
        <v>15</v>
      </c>
      <c r="N504" t="str">
        <f>+C504&amp;M504</f>
        <v>FM377ZUnit Capital at the end of the period</v>
      </c>
      <c r="O504" s="95">
        <f>L504-K504</f>
        <v>133000</v>
      </c>
      <c r="P504" s="95">
        <f>O504/10000000</f>
        <v>1.3299999999999999E-2</v>
      </c>
    </row>
    <row r="505" spans="1:16">
      <c r="A505" t="s">
        <v>939</v>
      </c>
      <c r="B505" s="93">
        <v>41364</v>
      </c>
      <c r="C505" t="s">
        <v>1044</v>
      </c>
      <c r="D505" t="s">
        <v>1119</v>
      </c>
      <c r="E505" s="105" t="s">
        <v>1050</v>
      </c>
      <c r="F505" s="105" t="s">
        <v>1051</v>
      </c>
      <c r="G505" s="106">
        <v>0</v>
      </c>
      <c r="H505" s="106">
        <v>0</v>
      </c>
      <c r="I505" s="106">
        <v>0</v>
      </c>
      <c r="J505" s="106">
        <v>115000</v>
      </c>
      <c r="K505" s="106">
        <v>0</v>
      </c>
      <c r="L505" s="106">
        <v>115000</v>
      </c>
      <c r="M505" t="s">
        <v>15</v>
      </c>
      <c r="N505" t="str">
        <f>+C505&amp;M505</f>
        <v>FM377ZUnit Capital at the end of the period</v>
      </c>
      <c r="O505" s="95">
        <f>L505-K505</f>
        <v>115000</v>
      </c>
      <c r="P505" s="95">
        <f>O505/10000000</f>
        <v>1.15E-2</v>
      </c>
    </row>
    <row r="506" spans="1:16">
      <c r="A506" t="s">
        <v>939</v>
      </c>
      <c r="B506" s="93">
        <v>41364</v>
      </c>
      <c r="C506" t="s">
        <v>1044</v>
      </c>
      <c r="D506" t="s">
        <v>1119</v>
      </c>
      <c r="E506" s="105" t="s">
        <v>1052</v>
      </c>
      <c r="F506" s="105" t="s">
        <v>1053</v>
      </c>
      <c r="G506" s="106">
        <v>0</v>
      </c>
      <c r="H506" s="106">
        <v>0</v>
      </c>
      <c r="I506" s="106">
        <v>0</v>
      </c>
      <c r="J506" s="106">
        <v>201674260.31999999</v>
      </c>
      <c r="K506" s="106">
        <v>0</v>
      </c>
      <c r="L506" s="106">
        <v>201674260.31999999</v>
      </c>
      <c r="M506" t="s">
        <v>15</v>
      </c>
      <c r="N506" t="str">
        <f>+C506&amp;M506</f>
        <v>FM377ZUnit Capital at the end of the period</v>
      </c>
      <c r="O506" s="95">
        <f>L506-K506</f>
        <v>201674260.31999999</v>
      </c>
      <c r="P506" s="95">
        <f>O506/10000000</f>
        <v>20.167426031999998</v>
      </c>
    </row>
    <row r="507" spans="1:16">
      <c r="A507" t="s">
        <v>939</v>
      </c>
      <c r="B507" s="93">
        <v>41364</v>
      </c>
      <c r="C507" t="s">
        <v>1044</v>
      </c>
      <c r="D507" t="s">
        <v>1119</v>
      </c>
      <c r="E507" s="105" t="s">
        <v>445</v>
      </c>
      <c r="F507" s="105" t="s">
        <v>446</v>
      </c>
      <c r="G507" s="106">
        <v>0</v>
      </c>
      <c r="H507" s="106">
        <v>0</v>
      </c>
      <c r="I507" s="106">
        <v>141258.46</v>
      </c>
      <c r="J507" s="106">
        <v>0</v>
      </c>
      <c r="K507" s="106">
        <v>141258.46</v>
      </c>
      <c r="L507" s="106">
        <v>0</v>
      </c>
    </row>
    <row r="508" spans="1:16">
      <c r="A508" t="s">
        <v>939</v>
      </c>
      <c r="B508" s="93">
        <v>41364</v>
      </c>
      <c r="C508" t="s">
        <v>1044</v>
      </c>
      <c r="D508" t="s">
        <v>1119</v>
      </c>
      <c r="E508" s="105" t="s">
        <v>724</v>
      </c>
      <c r="F508" s="105" t="s">
        <v>725</v>
      </c>
      <c r="G508" s="106">
        <v>0</v>
      </c>
      <c r="H508" s="106">
        <v>0</v>
      </c>
      <c r="I508" s="106">
        <v>55416.68</v>
      </c>
      <c r="J508" s="106">
        <v>120037.16</v>
      </c>
      <c r="K508" s="106">
        <v>0</v>
      </c>
      <c r="L508" s="106">
        <v>64620.480000000003</v>
      </c>
    </row>
    <row r="509" spans="1:16">
      <c r="A509" t="s">
        <v>939</v>
      </c>
      <c r="B509" s="93">
        <v>41364</v>
      </c>
      <c r="C509" t="s">
        <v>1044</v>
      </c>
      <c r="D509" t="s">
        <v>1119</v>
      </c>
      <c r="E509" s="105" t="s">
        <v>368</v>
      </c>
      <c r="F509" s="105" t="s">
        <v>369</v>
      </c>
      <c r="G509" s="106">
        <v>0</v>
      </c>
      <c r="H509" s="106">
        <v>0</v>
      </c>
      <c r="I509" s="106">
        <v>100610.36</v>
      </c>
      <c r="J509" s="106">
        <v>518096.82</v>
      </c>
      <c r="K509" s="106">
        <v>0</v>
      </c>
      <c r="L509" s="106">
        <v>417486.46</v>
      </c>
    </row>
    <row r="510" spans="1:16">
      <c r="A510" t="s">
        <v>939</v>
      </c>
      <c r="B510" s="93">
        <v>41364</v>
      </c>
      <c r="C510" t="s">
        <v>886</v>
      </c>
      <c r="D510" t="s">
        <v>924</v>
      </c>
      <c r="E510" s="105" t="s">
        <v>766</v>
      </c>
      <c r="F510" s="105" t="s">
        <v>767</v>
      </c>
      <c r="G510" s="106">
        <v>256481</v>
      </c>
      <c r="H510" s="106">
        <v>0</v>
      </c>
      <c r="I510" s="106">
        <v>102818712.47</v>
      </c>
      <c r="J510" s="106">
        <v>101348003.47</v>
      </c>
      <c r="K510" s="106">
        <v>1727190</v>
      </c>
      <c r="L510" s="106">
        <v>0</v>
      </c>
    </row>
    <row r="511" spans="1:16">
      <c r="A511" t="s">
        <v>939</v>
      </c>
      <c r="B511" s="93">
        <v>41364</v>
      </c>
      <c r="C511" t="s">
        <v>886</v>
      </c>
      <c r="D511" t="s">
        <v>924</v>
      </c>
      <c r="E511" s="105" t="s">
        <v>429</v>
      </c>
      <c r="F511" s="105" t="s">
        <v>430</v>
      </c>
      <c r="G511" s="106">
        <v>306789035.39999998</v>
      </c>
      <c r="H511" s="106">
        <v>0</v>
      </c>
      <c r="I511" s="106">
        <v>384894106</v>
      </c>
      <c r="J511" s="106">
        <v>356591335.39999998</v>
      </c>
      <c r="K511" s="106">
        <v>335091806</v>
      </c>
      <c r="L511" s="106">
        <v>0</v>
      </c>
    </row>
    <row r="512" spans="1:16">
      <c r="A512" t="s">
        <v>939</v>
      </c>
      <c r="B512" s="93">
        <v>41364</v>
      </c>
      <c r="C512" t="s">
        <v>886</v>
      </c>
      <c r="D512" t="s">
        <v>924</v>
      </c>
      <c r="E512" s="105" t="s">
        <v>433</v>
      </c>
      <c r="F512" s="105" t="s">
        <v>434</v>
      </c>
      <c r="G512" s="106">
        <v>1917764.49</v>
      </c>
      <c r="H512" s="106">
        <v>0</v>
      </c>
      <c r="I512" s="106">
        <v>0</v>
      </c>
      <c r="J512" s="106">
        <v>1917729.67</v>
      </c>
      <c r="K512" s="106">
        <v>34.82</v>
      </c>
      <c r="L512" s="106">
        <v>0</v>
      </c>
    </row>
    <row r="513" spans="1:12">
      <c r="A513" t="s">
        <v>939</v>
      </c>
      <c r="B513" s="93">
        <v>41364</v>
      </c>
      <c r="C513" t="s">
        <v>886</v>
      </c>
      <c r="D513" t="s">
        <v>924</v>
      </c>
      <c r="E513" s="105">
        <v>110047</v>
      </c>
      <c r="F513" s="105" t="s">
        <v>293</v>
      </c>
      <c r="G513" s="106">
        <v>0</v>
      </c>
      <c r="H513" s="106">
        <v>0</v>
      </c>
      <c r="I513" s="106">
        <v>487900774.35000002</v>
      </c>
      <c r="J513" s="106">
        <v>487898774.35000002</v>
      </c>
      <c r="K513" s="106">
        <v>2000</v>
      </c>
      <c r="L513" s="106">
        <v>0</v>
      </c>
    </row>
    <row r="514" spans="1:12">
      <c r="A514" t="s">
        <v>939</v>
      </c>
      <c r="B514" s="93">
        <v>41364</v>
      </c>
      <c r="C514" t="s">
        <v>886</v>
      </c>
      <c r="D514" t="s">
        <v>924</v>
      </c>
      <c r="E514" s="105">
        <v>110120</v>
      </c>
      <c r="F514" s="105" t="s">
        <v>304</v>
      </c>
      <c r="G514" s="106">
        <v>0</v>
      </c>
      <c r="H514" s="106">
        <v>0</v>
      </c>
      <c r="I514" s="106">
        <v>285741506</v>
      </c>
      <c r="J514" s="106">
        <v>285741506</v>
      </c>
      <c r="K514" s="106">
        <v>0</v>
      </c>
      <c r="L514" s="106">
        <v>0</v>
      </c>
    </row>
    <row r="515" spans="1:12">
      <c r="A515" t="s">
        <v>939</v>
      </c>
      <c r="B515" s="93">
        <v>41364</v>
      </c>
      <c r="C515" t="s">
        <v>886</v>
      </c>
      <c r="D515" t="s">
        <v>924</v>
      </c>
      <c r="E515" s="105">
        <v>110156</v>
      </c>
      <c r="F515" s="105" t="s">
        <v>685</v>
      </c>
      <c r="G515" s="106">
        <v>0</v>
      </c>
      <c r="H515" s="106">
        <v>0</v>
      </c>
      <c r="I515" s="106">
        <v>48089.79</v>
      </c>
      <c r="J515" s="106">
        <v>50973.17</v>
      </c>
      <c r="K515" s="106">
        <v>0</v>
      </c>
      <c r="L515" s="106">
        <v>2883.38</v>
      </c>
    </row>
    <row r="516" spans="1:12">
      <c r="A516" t="s">
        <v>939</v>
      </c>
      <c r="B516" s="93">
        <v>41364</v>
      </c>
      <c r="C516" t="s">
        <v>886</v>
      </c>
      <c r="D516" t="s">
        <v>924</v>
      </c>
      <c r="E516" s="105">
        <v>110200</v>
      </c>
      <c r="F516" s="105" t="s">
        <v>305</v>
      </c>
      <c r="G516" s="106">
        <v>0</v>
      </c>
      <c r="H516" s="106">
        <v>0</v>
      </c>
      <c r="I516" s="106">
        <v>386477216</v>
      </c>
      <c r="J516" s="106">
        <v>386477216</v>
      </c>
      <c r="K516" s="106">
        <v>0</v>
      </c>
      <c r="L516" s="106">
        <v>0</v>
      </c>
    </row>
    <row r="517" spans="1:12">
      <c r="A517" t="s">
        <v>939</v>
      </c>
      <c r="B517" s="93">
        <v>41364</v>
      </c>
      <c r="C517" t="s">
        <v>886</v>
      </c>
      <c r="D517" t="s">
        <v>924</v>
      </c>
      <c r="E517" s="105" t="s">
        <v>768</v>
      </c>
      <c r="F517" s="105" t="s">
        <v>769</v>
      </c>
      <c r="G517" s="106">
        <v>0</v>
      </c>
      <c r="H517" s="106">
        <v>0</v>
      </c>
      <c r="I517" s="106">
        <v>100963354</v>
      </c>
      <c r="J517" s="106">
        <v>100963354</v>
      </c>
      <c r="K517" s="106">
        <v>0</v>
      </c>
      <c r="L517" s="106">
        <v>0</v>
      </c>
    </row>
    <row r="518" spans="1:12">
      <c r="A518" t="s">
        <v>939</v>
      </c>
      <c r="B518" s="93">
        <v>41364</v>
      </c>
      <c r="C518" t="s">
        <v>886</v>
      </c>
      <c r="D518" t="s">
        <v>924</v>
      </c>
      <c r="E518" s="105" t="s">
        <v>770</v>
      </c>
      <c r="F518" s="105" t="s">
        <v>771</v>
      </c>
      <c r="G518" s="106">
        <v>169</v>
      </c>
      <c r="H518" s="106">
        <v>0</v>
      </c>
      <c r="I518" s="106">
        <v>47913.96</v>
      </c>
      <c r="J518" s="106">
        <v>45353.36</v>
      </c>
      <c r="K518" s="106">
        <v>2729.6</v>
      </c>
      <c r="L518" s="106">
        <v>0</v>
      </c>
    </row>
    <row r="519" spans="1:12">
      <c r="A519" t="s">
        <v>939</v>
      </c>
      <c r="B519" s="93">
        <v>41364</v>
      </c>
      <c r="C519" t="s">
        <v>886</v>
      </c>
      <c r="D519" t="s">
        <v>924</v>
      </c>
      <c r="E519" s="105" t="s">
        <v>441</v>
      </c>
      <c r="F519" s="105" t="s">
        <v>442</v>
      </c>
      <c r="G519" s="106">
        <v>16618992.189999999</v>
      </c>
      <c r="H519" s="106">
        <v>0</v>
      </c>
      <c r="I519" s="106">
        <v>15742872.26</v>
      </c>
      <c r="J519" s="106">
        <v>29537766.329999998</v>
      </c>
      <c r="K519" s="106">
        <v>2824098.12</v>
      </c>
      <c r="L519" s="106">
        <v>0</v>
      </c>
    </row>
    <row r="520" spans="1:12">
      <c r="A520" t="s">
        <v>939</v>
      </c>
      <c r="B520" s="93">
        <v>41364</v>
      </c>
      <c r="C520" t="s">
        <v>886</v>
      </c>
      <c r="D520" t="s">
        <v>924</v>
      </c>
      <c r="E520" s="105">
        <v>112000</v>
      </c>
      <c r="F520" s="105" t="s">
        <v>314</v>
      </c>
      <c r="G520" s="106">
        <v>0</v>
      </c>
      <c r="H520" s="106">
        <v>0</v>
      </c>
      <c r="I520" s="106">
        <v>27717.1</v>
      </c>
      <c r="J520" s="106">
        <v>27717.1</v>
      </c>
      <c r="K520" s="106">
        <v>0</v>
      </c>
      <c r="L520" s="106">
        <v>0</v>
      </c>
    </row>
    <row r="521" spans="1:12">
      <c r="A521" t="s">
        <v>939</v>
      </c>
      <c r="B521" s="93">
        <v>41364</v>
      </c>
      <c r="C521" t="s">
        <v>886</v>
      </c>
      <c r="D521" t="s">
        <v>924</v>
      </c>
      <c r="E521" s="105">
        <v>210100</v>
      </c>
      <c r="F521" s="105" t="s">
        <v>424</v>
      </c>
      <c r="G521" s="106">
        <v>0</v>
      </c>
      <c r="H521" s="106">
        <v>0</v>
      </c>
      <c r="I521" s="106">
        <v>488142632.12</v>
      </c>
      <c r="J521" s="106">
        <v>488142632.12</v>
      </c>
      <c r="K521" s="106">
        <v>0</v>
      </c>
      <c r="L521" s="106">
        <v>0</v>
      </c>
    </row>
    <row r="522" spans="1:12">
      <c r="A522" t="s">
        <v>939</v>
      </c>
      <c r="B522" s="93">
        <v>41364</v>
      </c>
      <c r="C522" t="s">
        <v>886</v>
      </c>
      <c r="D522" t="s">
        <v>924</v>
      </c>
      <c r="E522" s="105">
        <v>211002</v>
      </c>
      <c r="F522" s="105" t="s">
        <v>460</v>
      </c>
      <c r="G522" s="106">
        <v>47782.53</v>
      </c>
      <c r="H522" s="106">
        <v>0</v>
      </c>
      <c r="I522" s="106">
        <v>82865.05</v>
      </c>
      <c r="J522" s="106">
        <v>24529.67</v>
      </c>
      <c r="K522" s="106">
        <v>106117.91</v>
      </c>
      <c r="L522" s="106">
        <v>0</v>
      </c>
    </row>
    <row r="523" spans="1:12">
      <c r="A523" t="s">
        <v>939</v>
      </c>
      <c r="B523" s="93">
        <v>41364</v>
      </c>
      <c r="C523" t="s">
        <v>886</v>
      </c>
      <c r="D523" t="s">
        <v>924</v>
      </c>
      <c r="E523" s="105">
        <v>211032</v>
      </c>
      <c r="F523" s="105" t="s">
        <v>331</v>
      </c>
      <c r="G523" s="106">
        <v>0</v>
      </c>
      <c r="H523" s="106">
        <v>5151.92</v>
      </c>
      <c r="I523" s="106">
        <v>5152.38</v>
      </c>
      <c r="J523" s="106">
        <v>0.46</v>
      </c>
      <c r="K523" s="106">
        <v>0</v>
      </c>
      <c r="L523" s="106">
        <v>0</v>
      </c>
    </row>
    <row r="524" spans="1:12">
      <c r="A524" t="s">
        <v>939</v>
      </c>
      <c r="B524" s="93">
        <v>41364</v>
      </c>
      <c r="C524" t="s">
        <v>886</v>
      </c>
      <c r="D524" t="s">
        <v>924</v>
      </c>
      <c r="E524" s="105">
        <v>211035</v>
      </c>
      <c r="F524" s="105" t="s">
        <v>333</v>
      </c>
      <c r="G524" s="106">
        <v>0</v>
      </c>
      <c r="H524" s="106">
        <v>210</v>
      </c>
      <c r="I524" s="106">
        <v>2822</v>
      </c>
      <c r="J524" s="106">
        <v>7918</v>
      </c>
      <c r="K524" s="106">
        <v>0</v>
      </c>
      <c r="L524" s="106">
        <v>5306</v>
      </c>
    </row>
    <row r="525" spans="1:12">
      <c r="A525" t="s">
        <v>939</v>
      </c>
      <c r="B525" s="93">
        <v>41364</v>
      </c>
      <c r="C525" t="s">
        <v>886</v>
      </c>
      <c r="D525" t="s">
        <v>924</v>
      </c>
      <c r="E525" s="105">
        <v>211040</v>
      </c>
      <c r="F525" s="105" t="s">
        <v>1046</v>
      </c>
      <c r="G525" s="106">
        <v>0</v>
      </c>
      <c r="H525" s="106">
        <v>0</v>
      </c>
      <c r="I525" s="106">
        <v>154.38</v>
      </c>
      <c r="J525" s="106">
        <v>154.38</v>
      </c>
      <c r="K525" s="106">
        <v>0</v>
      </c>
      <c r="L525" s="106">
        <v>0</v>
      </c>
    </row>
    <row r="526" spans="1:12">
      <c r="A526" t="s">
        <v>939</v>
      </c>
      <c r="B526" s="93">
        <v>41364</v>
      </c>
      <c r="C526" t="s">
        <v>886</v>
      </c>
      <c r="D526" t="s">
        <v>924</v>
      </c>
      <c r="E526" s="105">
        <v>212010</v>
      </c>
      <c r="F526" s="105" t="s">
        <v>336</v>
      </c>
      <c r="G526" s="106">
        <v>0</v>
      </c>
      <c r="H526" s="106">
        <v>20743.88</v>
      </c>
      <c r="I526" s="106">
        <v>143926.20000000001</v>
      </c>
      <c r="J526" s="106">
        <v>585301.77</v>
      </c>
      <c r="K526" s="106">
        <v>0</v>
      </c>
      <c r="L526" s="106">
        <v>462119.45</v>
      </c>
    </row>
    <row r="527" spans="1:12">
      <c r="A527" t="s">
        <v>939</v>
      </c>
      <c r="B527" s="93">
        <v>41364</v>
      </c>
      <c r="C527" t="s">
        <v>886</v>
      </c>
      <c r="D527" t="s">
        <v>924</v>
      </c>
      <c r="E527" s="105">
        <v>212026</v>
      </c>
      <c r="F527" s="105" t="s">
        <v>339</v>
      </c>
      <c r="G527" s="106">
        <v>0</v>
      </c>
      <c r="H527" s="106">
        <v>47694.45</v>
      </c>
      <c r="I527" s="106">
        <v>2180.19</v>
      </c>
      <c r="J527" s="106">
        <v>119474.25</v>
      </c>
      <c r="K527" s="106">
        <v>0</v>
      </c>
      <c r="L527" s="106">
        <v>164988.51</v>
      </c>
    </row>
    <row r="528" spans="1:12">
      <c r="A528" t="s">
        <v>939</v>
      </c>
      <c r="B528" s="93">
        <v>41364</v>
      </c>
      <c r="C528" t="s">
        <v>886</v>
      </c>
      <c r="D528" t="s">
        <v>924</v>
      </c>
      <c r="E528" s="105">
        <v>212030</v>
      </c>
      <c r="F528" s="105" t="s">
        <v>1048</v>
      </c>
      <c r="G528" s="106">
        <v>0</v>
      </c>
      <c r="H528" s="106">
        <v>0</v>
      </c>
      <c r="I528" s="106">
        <v>5553.4</v>
      </c>
      <c r="J528" s="106">
        <v>5553.4</v>
      </c>
      <c r="K528" s="106">
        <v>0</v>
      </c>
      <c r="L528" s="106">
        <v>0</v>
      </c>
    </row>
    <row r="529" spans="1:16">
      <c r="A529" t="s">
        <v>939</v>
      </c>
      <c r="B529" s="93">
        <v>41364</v>
      </c>
      <c r="C529" t="s">
        <v>886</v>
      </c>
      <c r="D529" t="s">
        <v>924</v>
      </c>
      <c r="E529" s="105">
        <v>212080</v>
      </c>
      <c r="F529" s="105" t="s">
        <v>1049</v>
      </c>
      <c r="G529" s="106">
        <v>0</v>
      </c>
      <c r="H529" s="106">
        <v>0</v>
      </c>
      <c r="I529" s="106">
        <v>1096.2</v>
      </c>
      <c r="J529" s="106">
        <v>34252.1</v>
      </c>
      <c r="K529" s="106">
        <v>0</v>
      </c>
      <c r="L529" s="106">
        <v>33155.9</v>
      </c>
    </row>
    <row r="530" spans="1:16">
      <c r="A530" t="s">
        <v>939</v>
      </c>
      <c r="B530" s="93">
        <v>41364</v>
      </c>
      <c r="C530" t="s">
        <v>886</v>
      </c>
      <c r="D530" t="s">
        <v>924</v>
      </c>
      <c r="E530" s="105" t="s">
        <v>346</v>
      </c>
      <c r="F530" s="105" t="s">
        <v>347</v>
      </c>
      <c r="G530" s="106">
        <v>0</v>
      </c>
      <c r="H530" s="106">
        <v>305307620</v>
      </c>
      <c r="I530" s="106">
        <v>0</v>
      </c>
      <c r="J530" s="106">
        <v>0</v>
      </c>
      <c r="K530" s="106">
        <v>0</v>
      </c>
      <c r="L530" s="106">
        <v>305307620</v>
      </c>
      <c r="M530" t="s">
        <v>15</v>
      </c>
      <c r="N530" t="str">
        <f>+C530&amp;M530</f>
        <v>FM397OUnit Capital at the end of the period</v>
      </c>
      <c r="O530" s="95">
        <f>L530-K530</f>
        <v>305307620</v>
      </c>
      <c r="P530" s="95">
        <f>O530/10000000</f>
        <v>30.530761999999999</v>
      </c>
    </row>
    <row r="531" spans="1:16">
      <c r="A531" t="s">
        <v>939</v>
      </c>
      <c r="B531" s="93">
        <v>41364</v>
      </c>
      <c r="C531" t="s">
        <v>886</v>
      </c>
      <c r="D531" t="s">
        <v>924</v>
      </c>
      <c r="E531" s="105">
        <v>310200</v>
      </c>
      <c r="F531" s="105" t="s">
        <v>356</v>
      </c>
      <c r="G531" s="106">
        <v>0</v>
      </c>
      <c r="H531" s="106">
        <v>2483376.7400000002</v>
      </c>
      <c r="I531" s="106">
        <v>0</v>
      </c>
      <c r="J531" s="106">
        <v>0</v>
      </c>
      <c r="K531" s="106">
        <v>0</v>
      </c>
      <c r="L531" s="106">
        <v>2483376.7400000002</v>
      </c>
    </row>
    <row r="532" spans="1:16">
      <c r="A532" t="s">
        <v>939</v>
      </c>
      <c r="B532" s="93">
        <v>41364</v>
      </c>
      <c r="C532" t="s">
        <v>886</v>
      </c>
      <c r="D532" t="s">
        <v>924</v>
      </c>
      <c r="E532" s="105" t="s">
        <v>445</v>
      </c>
      <c r="F532" s="105" t="s">
        <v>446</v>
      </c>
      <c r="G532" s="106">
        <v>0</v>
      </c>
      <c r="H532" s="106">
        <v>1917764.49</v>
      </c>
      <c r="I532" s="106">
        <v>1917729.67</v>
      </c>
      <c r="J532" s="106">
        <v>0</v>
      </c>
      <c r="K532" s="106">
        <v>0</v>
      </c>
      <c r="L532" s="106">
        <v>34.82</v>
      </c>
    </row>
    <row r="533" spans="1:16">
      <c r="A533" t="s">
        <v>939</v>
      </c>
      <c r="B533" s="93">
        <v>41364</v>
      </c>
      <c r="C533" t="s">
        <v>886</v>
      </c>
      <c r="D533" t="s">
        <v>924</v>
      </c>
      <c r="E533" s="105" t="s">
        <v>487</v>
      </c>
      <c r="F533" s="105" t="s">
        <v>488</v>
      </c>
      <c r="G533" s="106">
        <v>0</v>
      </c>
      <c r="H533" s="106">
        <v>0</v>
      </c>
      <c r="I533" s="106">
        <v>0</v>
      </c>
      <c r="J533" s="106">
        <v>348114.27</v>
      </c>
      <c r="K533" s="106">
        <v>0</v>
      </c>
      <c r="L533" s="106">
        <v>348114.27</v>
      </c>
    </row>
    <row r="534" spans="1:16">
      <c r="A534" t="s">
        <v>939</v>
      </c>
      <c r="B534" s="93">
        <v>41364</v>
      </c>
      <c r="C534" t="s">
        <v>886</v>
      </c>
      <c r="D534" t="s">
        <v>924</v>
      </c>
      <c r="E534" s="105" t="s">
        <v>724</v>
      </c>
      <c r="F534" s="105" t="s">
        <v>725</v>
      </c>
      <c r="G534" s="106">
        <v>0</v>
      </c>
      <c r="H534" s="106">
        <v>9897.84</v>
      </c>
      <c r="I534" s="106">
        <v>189.18</v>
      </c>
      <c r="J534" s="106">
        <v>47913.96</v>
      </c>
      <c r="K534" s="106">
        <v>0</v>
      </c>
      <c r="L534" s="106">
        <v>57622.62</v>
      </c>
    </row>
    <row r="535" spans="1:16">
      <c r="A535" t="s">
        <v>939</v>
      </c>
      <c r="B535" s="93">
        <v>41364</v>
      </c>
      <c r="C535" t="s">
        <v>886</v>
      </c>
      <c r="D535" t="s">
        <v>924</v>
      </c>
      <c r="E535" s="105" t="s">
        <v>368</v>
      </c>
      <c r="F535" s="105" t="s">
        <v>369</v>
      </c>
      <c r="G535" s="106">
        <v>0</v>
      </c>
      <c r="H535" s="106">
        <v>15996746.689999999</v>
      </c>
      <c r="I535" s="106">
        <v>0</v>
      </c>
      <c r="J535" s="106">
        <v>15742872.26</v>
      </c>
      <c r="K535" s="106">
        <v>0</v>
      </c>
      <c r="L535" s="106">
        <v>31739618.949999999</v>
      </c>
    </row>
    <row r="536" spans="1:16">
      <c r="A536" t="s">
        <v>939</v>
      </c>
      <c r="B536" s="93">
        <v>41364</v>
      </c>
      <c r="C536" t="s">
        <v>886</v>
      </c>
      <c r="D536" t="s">
        <v>924</v>
      </c>
      <c r="E536" s="105">
        <v>620006</v>
      </c>
      <c r="F536" s="105" t="s">
        <v>871</v>
      </c>
      <c r="G536" s="106">
        <v>0</v>
      </c>
      <c r="H536" s="106">
        <v>25005.19</v>
      </c>
      <c r="I536" s="106">
        <v>0</v>
      </c>
      <c r="J536" s="106">
        <v>21029.8</v>
      </c>
      <c r="K536" s="106">
        <v>0</v>
      </c>
      <c r="L536" s="106">
        <v>46034.99</v>
      </c>
    </row>
    <row r="537" spans="1:16">
      <c r="A537" t="s">
        <v>939</v>
      </c>
      <c r="B537" s="93">
        <v>41364</v>
      </c>
      <c r="C537" t="s">
        <v>886</v>
      </c>
      <c r="D537" t="s">
        <v>924</v>
      </c>
      <c r="E537" s="105">
        <v>810300</v>
      </c>
      <c r="F537" s="105" t="s">
        <v>378</v>
      </c>
      <c r="G537" s="106">
        <v>111286.95</v>
      </c>
      <c r="H537" s="106">
        <v>0</v>
      </c>
      <c r="I537" s="106">
        <v>516469.09</v>
      </c>
      <c r="J537" s="106">
        <v>5087.08</v>
      </c>
      <c r="K537" s="106">
        <v>622668.96</v>
      </c>
      <c r="L537" s="106">
        <v>0</v>
      </c>
    </row>
    <row r="538" spans="1:16">
      <c r="A538" t="s">
        <v>939</v>
      </c>
      <c r="B538" s="93">
        <v>41364</v>
      </c>
      <c r="C538" t="s">
        <v>886</v>
      </c>
      <c r="D538" t="s">
        <v>924</v>
      </c>
      <c r="E538" s="105">
        <v>810325</v>
      </c>
      <c r="F538" s="105" t="s">
        <v>379</v>
      </c>
      <c r="G538" s="106">
        <v>47694.45</v>
      </c>
      <c r="H538" s="106">
        <v>0</v>
      </c>
      <c r="I538" s="106">
        <v>119474.25</v>
      </c>
      <c r="J538" s="106">
        <v>2180.19</v>
      </c>
      <c r="K538" s="106">
        <v>164988.51</v>
      </c>
      <c r="L538" s="106">
        <v>0</v>
      </c>
    </row>
    <row r="539" spans="1:16">
      <c r="A539" t="s">
        <v>939</v>
      </c>
      <c r="B539" s="93">
        <v>41364</v>
      </c>
      <c r="C539" t="s">
        <v>886</v>
      </c>
      <c r="D539" t="s">
        <v>924</v>
      </c>
      <c r="E539" s="105">
        <v>810701</v>
      </c>
      <c r="F539" s="105" t="s">
        <v>381</v>
      </c>
      <c r="G539" s="106">
        <v>0</v>
      </c>
      <c r="H539" s="106">
        <v>0</v>
      </c>
      <c r="I539" s="106">
        <v>63835.48</v>
      </c>
      <c r="J539" s="106">
        <v>628.76</v>
      </c>
      <c r="K539" s="106">
        <v>63206.720000000001</v>
      </c>
      <c r="L539" s="106">
        <v>0</v>
      </c>
    </row>
    <row r="540" spans="1:16">
      <c r="A540" t="s">
        <v>939</v>
      </c>
      <c r="B540" s="93">
        <v>41364</v>
      </c>
      <c r="C540" t="s">
        <v>886</v>
      </c>
      <c r="D540" t="s">
        <v>924</v>
      </c>
      <c r="E540" s="105">
        <v>816000</v>
      </c>
      <c r="F540" s="105" t="s">
        <v>466</v>
      </c>
      <c r="G540" s="106">
        <v>0</v>
      </c>
      <c r="H540" s="106">
        <v>47782.53</v>
      </c>
      <c r="I540" s="106">
        <v>24529.67</v>
      </c>
      <c r="J540" s="106">
        <v>82865.05</v>
      </c>
      <c r="K540" s="106">
        <v>0</v>
      </c>
      <c r="L540" s="106">
        <v>106117.91</v>
      </c>
    </row>
    <row r="541" spans="1:16">
      <c r="A541" t="s">
        <v>939</v>
      </c>
      <c r="B541" s="93">
        <v>41364</v>
      </c>
      <c r="C541" t="s">
        <v>886</v>
      </c>
      <c r="D541" t="s">
        <v>924</v>
      </c>
      <c r="E541" s="105">
        <v>816003</v>
      </c>
      <c r="F541" s="105" t="s">
        <v>383</v>
      </c>
      <c r="G541" s="106">
        <v>11778.69</v>
      </c>
      <c r="H541" s="106">
        <v>0</v>
      </c>
      <c r="I541" s="106">
        <v>21738.27</v>
      </c>
      <c r="J541" s="106">
        <v>0</v>
      </c>
      <c r="K541" s="106">
        <v>33516.959999999999</v>
      </c>
      <c r="L541" s="106">
        <v>0</v>
      </c>
    </row>
    <row r="542" spans="1:16">
      <c r="A542" t="s">
        <v>939</v>
      </c>
      <c r="B542" s="93">
        <v>41364</v>
      </c>
      <c r="C542" t="s">
        <v>886</v>
      </c>
      <c r="D542" t="s">
        <v>924</v>
      </c>
      <c r="E542" s="105">
        <v>816007</v>
      </c>
      <c r="F542" s="105" t="s">
        <v>385</v>
      </c>
      <c r="G542" s="106">
        <v>39.9</v>
      </c>
      <c r="H542" s="106">
        <v>0</v>
      </c>
      <c r="I542" s="106">
        <v>0.64</v>
      </c>
      <c r="J542" s="106">
        <v>0</v>
      </c>
      <c r="K542" s="106">
        <v>40.54</v>
      </c>
      <c r="L542" s="106">
        <v>0</v>
      </c>
    </row>
    <row r="543" spans="1:16">
      <c r="A543" t="s">
        <v>939</v>
      </c>
      <c r="B543" s="93">
        <v>41364</v>
      </c>
      <c r="C543" t="s">
        <v>886</v>
      </c>
      <c r="D543" t="s">
        <v>924</v>
      </c>
      <c r="E543" s="105">
        <v>816008</v>
      </c>
      <c r="F543" s="105" t="s">
        <v>387</v>
      </c>
      <c r="G543" s="106">
        <v>12712.68</v>
      </c>
      <c r="H543" s="106">
        <v>0</v>
      </c>
      <c r="I543" s="106">
        <v>24082.34</v>
      </c>
      <c r="J543" s="106">
        <v>0</v>
      </c>
      <c r="K543" s="106">
        <v>36795.019999999997</v>
      </c>
      <c r="L543" s="106">
        <v>0</v>
      </c>
    </row>
    <row r="544" spans="1:16">
      <c r="A544" t="s">
        <v>939</v>
      </c>
      <c r="B544" s="93">
        <v>41364</v>
      </c>
      <c r="C544" t="s">
        <v>886</v>
      </c>
      <c r="D544" t="s">
        <v>924</v>
      </c>
      <c r="E544" s="105">
        <v>816012</v>
      </c>
      <c r="F544" s="105" t="s">
        <v>389</v>
      </c>
      <c r="G544" s="106">
        <v>14.21</v>
      </c>
      <c r="H544" s="106">
        <v>0</v>
      </c>
      <c r="I544" s="106">
        <v>0</v>
      </c>
      <c r="J544" s="106">
        <v>0</v>
      </c>
      <c r="K544" s="106">
        <v>14.21</v>
      </c>
      <c r="L544" s="106">
        <v>0</v>
      </c>
    </row>
    <row r="545" spans="1:12">
      <c r="A545" t="s">
        <v>939</v>
      </c>
      <c r="B545" s="93">
        <v>41364</v>
      </c>
      <c r="C545" t="s">
        <v>886</v>
      </c>
      <c r="D545" t="s">
        <v>924</v>
      </c>
      <c r="E545" s="105">
        <v>816015</v>
      </c>
      <c r="F545" s="105" t="s">
        <v>393</v>
      </c>
      <c r="G545" s="106">
        <v>0</v>
      </c>
      <c r="H545" s="106">
        <v>0</v>
      </c>
      <c r="I545" s="106">
        <v>0</v>
      </c>
      <c r="J545" s="106">
        <v>0.46</v>
      </c>
      <c r="K545" s="106">
        <v>0</v>
      </c>
      <c r="L545" s="106">
        <v>0.46</v>
      </c>
    </row>
    <row r="546" spans="1:12">
      <c r="A546" t="s">
        <v>939</v>
      </c>
      <c r="B546" s="93">
        <v>41364</v>
      </c>
      <c r="C546" t="s">
        <v>886</v>
      </c>
      <c r="D546" t="s">
        <v>924</v>
      </c>
      <c r="E546" s="105">
        <v>816021</v>
      </c>
      <c r="F546" s="105" t="s">
        <v>399</v>
      </c>
      <c r="G546" s="106">
        <v>34304.76</v>
      </c>
      <c r="H546" s="106">
        <v>0</v>
      </c>
      <c r="I546" s="106">
        <v>0</v>
      </c>
      <c r="J546" s="106">
        <v>0</v>
      </c>
      <c r="K546" s="106">
        <v>34304.76</v>
      </c>
      <c r="L546" s="106">
        <v>0</v>
      </c>
    </row>
    <row r="547" spans="1:12">
      <c r="A547" t="s">
        <v>939</v>
      </c>
      <c r="B547" s="93">
        <v>41364</v>
      </c>
      <c r="C547" t="s">
        <v>886</v>
      </c>
      <c r="D547" t="s">
        <v>924</v>
      </c>
      <c r="E547" s="105">
        <v>816033</v>
      </c>
      <c r="F547" s="105" t="s">
        <v>405</v>
      </c>
      <c r="G547" s="106">
        <v>81.180000000000007</v>
      </c>
      <c r="H547" s="106">
        <v>0</v>
      </c>
      <c r="I547" s="106">
        <v>0</v>
      </c>
      <c r="J547" s="106">
        <v>0</v>
      </c>
      <c r="K547" s="106">
        <v>81.180000000000007</v>
      </c>
      <c r="L547" s="106">
        <v>0</v>
      </c>
    </row>
    <row r="548" spans="1:12">
      <c r="A548" t="s">
        <v>939</v>
      </c>
      <c r="B548" s="93">
        <v>41364</v>
      </c>
      <c r="C548" t="s">
        <v>886</v>
      </c>
      <c r="D548" t="s">
        <v>924</v>
      </c>
      <c r="E548" s="105">
        <v>816034</v>
      </c>
      <c r="F548" s="105" t="s">
        <v>407</v>
      </c>
      <c r="G548" s="106">
        <v>57.33</v>
      </c>
      <c r="H548" s="106">
        <v>0</v>
      </c>
      <c r="I548" s="106">
        <v>249.76</v>
      </c>
      <c r="J548" s="106">
        <v>0</v>
      </c>
      <c r="K548" s="106">
        <v>307.08999999999997</v>
      </c>
      <c r="L548" s="106">
        <v>0</v>
      </c>
    </row>
    <row r="549" spans="1:12">
      <c r="A549" t="s">
        <v>939</v>
      </c>
      <c r="B549" s="93">
        <v>41364</v>
      </c>
      <c r="C549" t="s">
        <v>886</v>
      </c>
      <c r="D549" t="s">
        <v>924</v>
      </c>
      <c r="E549" s="105">
        <v>816036</v>
      </c>
      <c r="F549" s="105" t="s">
        <v>695</v>
      </c>
      <c r="G549" s="106">
        <v>44.97</v>
      </c>
      <c r="H549" s="106">
        <v>0</v>
      </c>
      <c r="I549" s="106">
        <v>139.94</v>
      </c>
      <c r="J549" s="106">
        <v>1.21</v>
      </c>
      <c r="K549" s="106">
        <v>183.7</v>
      </c>
      <c r="L549" s="106">
        <v>0</v>
      </c>
    </row>
    <row r="550" spans="1:12">
      <c r="A550" t="s">
        <v>939</v>
      </c>
      <c r="B550" s="93">
        <v>41364</v>
      </c>
      <c r="C550" t="s">
        <v>886</v>
      </c>
      <c r="D550" t="s">
        <v>924</v>
      </c>
      <c r="E550" s="105">
        <v>816047</v>
      </c>
      <c r="F550" s="105" t="s">
        <v>1062</v>
      </c>
      <c r="G550" s="106">
        <v>0</v>
      </c>
      <c r="H550" s="106">
        <v>0</v>
      </c>
      <c r="I550" s="106">
        <v>5553.4</v>
      </c>
      <c r="J550" s="106">
        <v>5553.4</v>
      </c>
      <c r="K550" s="106">
        <v>0</v>
      </c>
      <c r="L550" s="106">
        <v>0</v>
      </c>
    </row>
    <row r="551" spans="1:12">
      <c r="A551" t="s">
        <v>939</v>
      </c>
      <c r="B551" s="93">
        <v>41364</v>
      </c>
      <c r="C551" t="s">
        <v>886</v>
      </c>
      <c r="D551" t="s">
        <v>924</v>
      </c>
      <c r="E551" s="105">
        <v>816061</v>
      </c>
      <c r="F551" s="105" t="s">
        <v>903</v>
      </c>
      <c r="G551" s="106">
        <v>13754</v>
      </c>
      <c r="H551" s="106">
        <v>0</v>
      </c>
      <c r="I551" s="106">
        <v>2402</v>
      </c>
      <c r="J551" s="106">
        <v>2402</v>
      </c>
      <c r="K551" s="106">
        <v>13754</v>
      </c>
      <c r="L551" s="106">
        <v>0</v>
      </c>
    </row>
    <row r="552" spans="1:12">
      <c r="A552" t="s">
        <v>939</v>
      </c>
      <c r="B552" s="93">
        <v>41364</v>
      </c>
      <c r="C552" t="s">
        <v>886</v>
      </c>
      <c r="D552" t="s">
        <v>924</v>
      </c>
      <c r="E552" s="105">
        <v>816080</v>
      </c>
      <c r="F552" s="105" t="s">
        <v>1063</v>
      </c>
      <c r="G552" s="106">
        <v>0</v>
      </c>
      <c r="H552" s="106">
        <v>0</v>
      </c>
      <c r="I552" s="106">
        <v>34252.1</v>
      </c>
      <c r="J552" s="106">
        <v>1096.2</v>
      </c>
      <c r="K552" s="106">
        <v>33155.9</v>
      </c>
      <c r="L552" s="106">
        <v>0</v>
      </c>
    </row>
    <row r="553" spans="1:12">
      <c r="A553" t="s">
        <v>939</v>
      </c>
      <c r="B553" s="93">
        <v>41364</v>
      </c>
      <c r="C553" t="s">
        <v>669</v>
      </c>
      <c r="D553" t="s">
        <v>942</v>
      </c>
      <c r="E553" s="105">
        <v>110047</v>
      </c>
      <c r="F553" s="105" t="s">
        <v>293</v>
      </c>
      <c r="G553" s="106">
        <v>5055.99</v>
      </c>
      <c r="H553" s="106">
        <v>0</v>
      </c>
      <c r="I553" s="106">
        <v>0.01</v>
      </c>
      <c r="J553" s="106">
        <v>5056</v>
      </c>
      <c r="K553" s="106">
        <v>0</v>
      </c>
      <c r="L553" s="106">
        <v>0</v>
      </c>
    </row>
    <row r="554" spans="1:12">
      <c r="A554" t="s">
        <v>939</v>
      </c>
      <c r="B554" s="93">
        <v>41364</v>
      </c>
      <c r="C554" t="s">
        <v>669</v>
      </c>
      <c r="D554" t="s">
        <v>942</v>
      </c>
      <c r="E554" s="105">
        <v>110156</v>
      </c>
      <c r="F554" s="105" t="s">
        <v>685</v>
      </c>
      <c r="G554" s="106">
        <v>0</v>
      </c>
      <c r="H554" s="106">
        <v>0</v>
      </c>
      <c r="I554" s="106">
        <v>5056</v>
      </c>
      <c r="J554" s="106">
        <v>5056</v>
      </c>
      <c r="K554" s="106">
        <v>0</v>
      </c>
      <c r="L554" s="106">
        <v>0</v>
      </c>
    </row>
    <row r="555" spans="1:12">
      <c r="A555" t="s">
        <v>939</v>
      </c>
      <c r="B555" s="93">
        <v>41364</v>
      </c>
      <c r="C555" t="s">
        <v>669</v>
      </c>
      <c r="D555" t="s">
        <v>942</v>
      </c>
      <c r="E555" s="105">
        <v>211032</v>
      </c>
      <c r="F555" s="105" t="s">
        <v>331</v>
      </c>
      <c r="G555" s="106">
        <v>0</v>
      </c>
      <c r="H555" s="106">
        <v>5056</v>
      </c>
      <c r="I555" s="106">
        <v>5056</v>
      </c>
      <c r="J555" s="106">
        <v>0</v>
      </c>
      <c r="K555" s="106">
        <v>0</v>
      </c>
      <c r="L555" s="106">
        <v>0</v>
      </c>
    </row>
    <row r="556" spans="1:12">
      <c r="A556" t="s">
        <v>939</v>
      </c>
      <c r="B556" s="93">
        <v>41364</v>
      </c>
      <c r="C556" t="s">
        <v>669</v>
      </c>
      <c r="D556" t="s">
        <v>942</v>
      </c>
      <c r="E556" s="105">
        <v>310200</v>
      </c>
      <c r="F556" s="105" t="s">
        <v>356</v>
      </c>
      <c r="G556" s="106">
        <v>0.01</v>
      </c>
      <c r="H556" s="106">
        <v>0</v>
      </c>
      <c r="I556" s="106">
        <v>0</v>
      </c>
      <c r="J556" s="106">
        <v>0.01</v>
      </c>
      <c r="K556" s="106">
        <v>0</v>
      </c>
      <c r="L556" s="106">
        <v>0</v>
      </c>
    </row>
    <row r="557" spans="1:12">
      <c r="A557" t="s">
        <v>939</v>
      </c>
      <c r="B557" s="93">
        <v>41364</v>
      </c>
      <c r="C557" t="s">
        <v>671</v>
      </c>
      <c r="D557" t="s">
        <v>943</v>
      </c>
      <c r="E557" s="105">
        <v>110047</v>
      </c>
      <c r="F557" s="105" t="s">
        <v>293</v>
      </c>
      <c r="G557" s="106">
        <v>5055.99</v>
      </c>
      <c r="H557" s="106">
        <v>0</v>
      </c>
      <c r="I557" s="106">
        <v>0.01</v>
      </c>
      <c r="J557" s="106">
        <v>5056</v>
      </c>
      <c r="K557" s="106">
        <v>0</v>
      </c>
      <c r="L557" s="106">
        <v>0</v>
      </c>
    </row>
    <row r="558" spans="1:12">
      <c r="A558" t="s">
        <v>939</v>
      </c>
      <c r="B558" s="93">
        <v>41364</v>
      </c>
      <c r="C558" t="s">
        <v>671</v>
      </c>
      <c r="D558" t="s">
        <v>943</v>
      </c>
      <c r="E558" s="105">
        <v>110156</v>
      </c>
      <c r="F558" s="105" t="s">
        <v>685</v>
      </c>
      <c r="G558" s="106">
        <v>0</v>
      </c>
      <c r="H558" s="106">
        <v>0</v>
      </c>
      <c r="I558" s="106">
        <v>5056</v>
      </c>
      <c r="J558" s="106">
        <v>5056</v>
      </c>
      <c r="K558" s="106">
        <v>0</v>
      </c>
      <c r="L558" s="106">
        <v>0</v>
      </c>
    </row>
    <row r="559" spans="1:12">
      <c r="A559" t="s">
        <v>939</v>
      </c>
      <c r="B559" s="93">
        <v>41364</v>
      </c>
      <c r="C559" t="s">
        <v>671</v>
      </c>
      <c r="D559" t="s">
        <v>943</v>
      </c>
      <c r="E559" s="105">
        <v>211032</v>
      </c>
      <c r="F559" s="105" t="s">
        <v>331</v>
      </c>
      <c r="G559" s="106">
        <v>0</v>
      </c>
      <c r="H559" s="106">
        <v>5056</v>
      </c>
      <c r="I559" s="106">
        <v>5056</v>
      </c>
      <c r="J559" s="106">
        <v>0</v>
      </c>
      <c r="K559" s="106">
        <v>0</v>
      </c>
      <c r="L559" s="106">
        <v>0</v>
      </c>
    </row>
    <row r="560" spans="1:12">
      <c r="A560" t="s">
        <v>939</v>
      </c>
      <c r="B560" s="93">
        <v>41364</v>
      </c>
      <c r="C560" t="s">
        <v>671</v>
      </c>
      <c r="D560" t="s">
        <v>943</v>
      </c>
      <c r="E560" s="105">
        <v>310200</v>
      </c>
      <c r="F560" s="105" t="s">
        <v>356</v>
      </c>
      <c r="G560" s="106">
        <v>0.01</v>
      </c>
      <c r="H560" s="106">
        <v>0</v>
      </c>
      <c r="I560" s="106">
        <v>0</v>
      </c>
      <c r="J560" s="106">
        <v>0.01</v>
      </c>
      <c r="K560" s="106">
        <v>0</v>
      </c>
      <c r="L560" s="106">
        <v>0</v>
      </c>
    </row>
    <row r="561" spans="1:12">
      <c r="A561" t="s">
        <v>939</v>
      </c>
      <c r="B561" s="93">
        <v>41364</v>
      </c>
      <c r="C561" t="s">
        <v>705</v>
      </c>
      <c r="D561" t="s">
        <v>944</v>
      </c>
      <c r="E561" s="105">
        <v>110047</v>
      </c>
      <c r="F561" s="105" t="s">
        <v>293</v>
      </c>
      <c r="G561" s="106">
        <v>5071.38</v>
      </c>
      <c r="H561" s="106">
        <v>0</v>
      </c>
      <c r="I561" s="106">
        <v>0</v>
      </c>
      <c r="J561" s="106">
        <v>5071.38</v>
      </c>
      <c r="K561" s="106">
        <v>0</v>
      </c>
      <c r="L561" s="106">
        <v>0</v>
      </c>
    </row>
    <row r="562" spans="1:12">
      <c r="A562" t="s">
        <v>939</v>
      </c>
      <c r="B562" s="93">
        <v>41364</v>
      </c>
      <c r="C562" t="s">
        <v>705</v>
      </c>
      <c r="D562" t="s">
        <v>944</v>
      </c>
      <c r="E562" s="105">
        <v>110156</v>
      </c>
      <c r="F562" s="105" t="s">
        <v>685</v>
      </c>
      <c r="G562" s="106">
        <v>0</v>
      </c>
      <c r="H562" s="106">
        <v>0</v>
      </c>
      <c r="I562" s="106">
        <v>5056</v>
      </c>
      <c r="J562" s="106">
        <v>5056</v>
      </c>
      <c r="K562" s="106">
        <v>0</v>
      </c>
      <c r="L562" s="106">
        <v>0</v>
      </c>
    </row>
    <row r="563" spans="1:12">
      <c r="A563" t="s">
        <v>939</v>
      </c>
      <c r="B563" s="93">
        <v>41364</v>
      </c>
      <c r="C563" t="s">
        <v>705</v>
      </c>
      <c r="D563" t="s">
        <v>944</v>
      </c>
      <c r="E563" s="105">
        <v>211032</v>
      </c>
      <c r="F563" s="105" t="s">
        <v>331</v>
      </c>
      <c r="G563" s="106">
        <v>0</v>
      </c>
      <c r="H563" s="106">
        <v>5056</v>
      </c>
      <c r="I563" s="106">
        <v>5056</v>
      </c>
      <c r="J563" s="106">
        <v>0</v>
      </c>
      <c r="K563" s="106">
        <v>0</v>
      </c>
      <c r="L563" s="106">
        <v>0</v>
      </c>
    </row>
    <row r="564" spans="1:12">
      <c r="A564" t="s">
        <v>939</v>
      </c>
      <c r="B564" s="93">
        <v>41364</v>
      </c>
      <c r="C564" t="s">
        <v>705</v>
      </c>
      <c r="D564" t="s">
        <v>944</v>
      </c>
      <c r="E564" s="105">
        <v>211037</v>
      </c>
      <c r="F564" s="105" t="s">
        <v>901</v>
      </c>
      <c r="G564" s="106">
        <v>0</v>
      </c>
      <c r="H564" s="106">
        <v>15.37</v>
      </c>
      <c r="I564" s="106">
        <v>15.37</v>
      </c>
      <c r="J564" s="106">
        <v>0</v>
      </c>
      <c r="K564" s="106">
        <v>0</v>
      </c>
      <c r="L564" s="106">
        <v>0</v>
      </c>
    </row>
    <row r="565" spans="1:12">
      <c r="A565" t="s">
        <v>939</v>
      </c>
      <c r="B565" s="93">
        <v>41364</v>
      </c>
      <c r="C565" t="s">
        <v>705</v>
      </c>
      <c r="D565" t="s">
        <v>944</v>
      </c>
      <c r="E565" s="105">
        <v>212080</v>
      </c>
      <c r="F565" s="105" t="s">
        <v>1049</v>
      </c>
      <c r="G565" s="106">
        <v>0</v>
      </c>
      <c r="H565" s="106">
        <v>0</v>
      </c>
      <c r="I565" s="106">
        <v>15.37</v>
      </c>
      <c r="J565" s="106">
        <v>15.37</v>
      </c>
      <c r="K565" s="106">
        <v>0</v>
      </c>
      <c r="L565" s="106">
        <v>0</v>
      </c>
    </row>
    <row r="566" spans="1:12">
      <c r="A566" t="s">
        <v>939</v>
      </c>
      <c r="B566" s="93">
        <v>41364</v>
      </c>
      <c r="C566" t="s">
        <v>705</v>
      </c>
      <c r="D566" t="s">
        <v>944</v>
      </c>
      <c r="E566" s="105">
        <v>310200</v>
      </c>
      <c r="F566" s="105" t="s">
        <v>356</v>
      </c>
      <c r="G566" s="106">
        <v>0</v>
      </c>
      <c r="H566" s="106">
        <v>0.01</v>
      </c>
      <c r="I566" s="106">
        <v>0.01</v>
      </c>
      <c r="J566" s="106">
        <v>0</v>
      </c>
      <c r="K566" s="106">
        <v>0</v>
      </c>
      <c r="L566" s="106">
        <v>0</v>
      </c>
    </row>
    <row r="567" spans="1:12">
      <c r="A567" t="s">
        <v>939</v>
      </c>
      <c r="B567" s="93">
        <v>41364</v>
      </c>
      <c r="C567" t="s">
        <v>764</v>
      </c>
      <c r="D567" t="s">
        <v>945</v>
      </c>
      <c r="E567" s="105">
        <v>110047</v>
      </c>
      <c r="F567" s="105" t="s">
        <v>293</v>
      </c>
      <c r="G567" s="106">
        <v>5144.91</v>
      </c>
      <c r="H567" s="106">
        <v>0</v>
      </c>
      <c r="I567" s="106">
        <v>0.03</v>
      </c>
      <c r="J567" s="106">
        <v>5144.9399999999996</v>
      </c>
      <c r="K567" s="106">
        <v>0</v>
      </c>
      <c r="L567" s="106">
        <v>0</v>
      </c>
    </row>
    <row r="568" spans="1:12">
      <c r="A568" t="s">
        <v>939</v>
      </c>
      <c r="B568" s="93">
        <v>41364</v>
      </c>
      <c r="C568" t="s">
        <v>764</v>
      </c>
      <c r="D568" t="s">
        <v>945</v>
      </c>
      <c r="E568" s="105">
        <v>110156</v>
      </c>
      <c r="F568" s="105" t="s">
        <v>685</v>
      </c>
      <c r="G568" s="106">
        <v>0</v>
      </c>
      <c r="H568" s="106">
        <v>0</v>
      </c>
      <c r="I568" s="106">
        <v>5056</v>
      </c>
      <c r="J568" s="106">
        <v>5056</v>
      </c>
      <c r="K568" s="106">
        <v>0</v>
      </c>
      <c r="L568" s="106">
        <v>0</v>
      </c>
    </row>
    <row r="569" spans="1:12">
      <c r="A569" t="s">
        <v>939</v>
      </c>
      <c r="B569" s="93">
        <v>41364</v>
      </c>
      <c r="C569" t="s">
        <v>764</v>
      </c>
      <c r="D569" t="s">
        <v>945</v>
      </c>
      <c r="E569" s="105">
        <v>112000</v>
      </c>
      <c r="F569" s="105" t="s">
        <v>314</v>
      </c>
      <c r="G569" s="106">
        <v>0.03</v>
      </c>
      <c r="H569" s="106">
        <v>0</v>
      </c>
      <c r="I569" s="106">
        <v>88.94</v>
      </c>
      <c r="J569" s="106">
        <v>88.97</v>
      </c>
      <c r="K569" s="106">
        <v>0</v>
      </c>
      <c r="L569" s="106">
        <v>0</v>
      </c>
    </row>
    <row r="570" spans="1:12">
      <c r="A570" t="s">
        <v>939</v>
      </c>
      <c r="B570" s="93">
        <v>41364</v>
      </c>
      <c r="C570" t="s">
        <v>764</v>
      </c>
      <c r="D570" t="s">
        <v>945</v>
      </c>
      <c r="E570" s="105">
        <v>211032</v>
      </c>
      <c r="F570" s="105" t="s">
        <v>331</v>
      </c>
      <c r="G570" s="106">
        <v>0</v>
      </c>
      <c r="H570" s="106">
        <v>5056</v>
      </c>
      <c r="I570" s="106">
        <v>5056</v>
      </c>
      <c r="J570" s="106">
        <v>0</v>
      </c>
      <c r="K570" s="106">
        <v>0</v>
      </c>
      <c r="L570" s="106">
        <v>0</v>
      </c>
    </row>
    <row r="571" spans="1:12">
      <c r="A571" t="s">
        <v>939</v>
      </c>
      <c r="B571" s="93">
        <v>41364</v>
      </c>
      <c r="C571" t="s">
        <v>764</v>
      </c>
      <c r="D571" t="s">
        <v>945</v>
      </c>
      <c r="E571" s="105">
        <v>211037</v>
      </c>
      <c r="F571" s="105" t="s">
        <v>901</v>
      </c>
      <c r="G571" s="106">
        <v>0</v>
      </c>
      <c r="H571" s="106">
        <v>88.94</v>
      </c>
      <c r="I571" s="106">
        <v>88.94</v>
      </c>
      <c r="J571" s="106">
        <v>0</v>
      </c>
      <c r="K571" s="106">
        <v>0</v>
      </c>
      <c r="L571" s="106">
        <v>0</v>
      </c>
    </row>
    <row r="572" spans="1:12">
      <c r="A572" t="s">
        <v>939</v>
      </c>
      <c r="B572" s="93">
        <v>41364</v>
      </c>
      <c r="C572" t="s">
        <v>761</v>
      </c>
      <c r="D572" t="s">
        <v>946</v>
      </c>
      <c r="E572" s="105">
        <v>110047</v>
      </c>
      <c r="F572" s="105" t="s">
        <v>293</v>
      </c>
      <c r="G572" s="106">
        <v>5064.66</v>
      </c>
      <c r="H572" s="106">
        <v>0</v>
      </c>
      <c r="I572" s="106">
        <v>0</v>
      </c>
      <c r="J572" s="106">
        <v>5064.66</v>
      </c>
      <c r="K572" s="106">
        <v>0</v>
      </c>
      <c r="L572" s="106">
        <v>0</v>
      </c>
    </row>
    <row r="573" spans="1:12">
      <c r="A573" t="s">
        <v>939</v>
      </c>
      <c r="B573" s="93">
        <v>41364</v>
      </c>
      <c r="C573" t="s">
        <v>761</v>
      </c>
      <c r="D573" t="s">
        <v>946</v>
      </c>
      <c r="E573" s="105">
        <v>110156</v>
      </c>
      <c r="F573" s="105" t="s">
        <v>685</v>
      </c>
      <c r="G573" s="106">
        <v>0</v>
      </c>
      <c r="H573" s="106">
        <v>0</v>
      </c>
      <c r="I573" s="106">
        <v>5056</v>
      </c>
      <c r="J573" s="106">
        <v>5056</v>
      </c>
      <c r="K573" s="106">
        <v>0</v>
      </c>
      <c r="L573" s="106">
        <v>0</v>
      </c>
    </row>
    <row r="574" spans="1:12">
      <c r="A574" t="s">
        <v>939</v>
      </c>
      <c r="B574" s="93">
        <v>41364</v>
      </c>
      <c r="C574" t="s">
        <v>761</v>
      </c>
      <c r="D574" t="s">
        <v>946</v>
      </c>
      <c r="E574" s="105">
        <v>211028</v>
      </c>
      <c r="F574" s="105" t="s">
        <v>329</v>
      </c>
      <c r="G574" s="106">
        <v>0</v>
      </c>
      <c r="H574" s="106">
        <v>8.66</v>
      </c>
      <c r="I574" s="106">
        <v>8.66</v>
      </c>
      <c r="J574" s="106">
        <v>0</v>
      </c>
      <c r="K574" s="106">
        <v>0</v>
      </c>
      <c r="L574" s="106">
        <v>0</v>
      </c>
    </row>
    <row r="575" spans="1:12">
      <c r="A575" t="s">
        <v>939</v>
      </c>
      <c r="B575" s="93">
        <v>41364</v>
      </c>
      <c r="C575" t="s">
        <v>761</v>
      </c>
      <c r="D575" t="s">
        <v>946</v>
      </c>
      <c r="E575" s="105">
        <v>211032</v>
      </c>
      <c r="F575" s="105" t="s">
        <v>331</v>
      </c>
      <c r="G575" s="106">
        <v>0</v>
      </c>
      <c r="H575" s="106">
        <v>5056</v>
      </c>
      <c r="I575" s="106">
        <v>5056</v>
      </c>
      <c r="J575" s="106">
        <v>0</v>
      </c>
      <c r="K575" s="106">
        <v>0</v>
      </c>
      <c r="L575" s="106">
        <v>0</v>
      </c>
    </row>
    <row r="576" spans="1:12">
      <c r="A576" t="s">
        <v>939</v>
      </c>
      <c r="B576" s="93">
        <v>41364</v>
      </c>
      <c r="C576" t="s">
        <v>761</v>
      </c>
      <c r="D576" t="s">
        <v>946</v>
      </c>
      <c r="E576" s="105">
        <v>212080</v>
      </c>
      <c r="F576" s="105" t="s">
        <v>1049</v>
      </c>
      <c r="G576" s="106">
        <v>0</v>
      </c>
      <c r="H576" s="106">
        <v>0</v>
      </c>
      <c r="I576" s="106">
        <v>8.66</v>
      </c>
      <c r="J576" s="106">
        <v>8.66</v>
      </c>
      <c r="K576" s="106">
        <v>0</v>
      </c>
      <c r="L576" s="106">
        <v>0</v>
      </c>
    </row>
    <row r="577" spans="1:12">
      <c r="A577" t="s">
        <v>939</v>
      </c>
      <c r="B577" s="93">
        <v>41364</v>
      </c>
      <c r="C577" t="s">
        <v>762</v>
      </c>
      <c r="D577" t="s">
        <v>814</v>
      </c>
      <c r="E577" s="105">
        <v>110047</v>
      </c>
      <c r="F577" s="105" t="s">
        <v>293</v>
      </c>
      <c r="G577" s="106">
        <v>5055.92</v>
      </c>
      <c r="H577" s="106">
        <v>0</v>
      </c>
      <c r="I577" s="106">
        <v>0.11</v>
      </c>
      <c r="J577" s="106">
        <v>5056.03</v>
      </c>
      <c r="K577" s="106">
        <v>0</v>
      </c>
      <c r="L577" s="106">
        <v>0</v>
      </c>
    </row>
    <row r="578" spans="1:12">
      <c r="A578" t="s">
        <v>939</v>
      </c>
      <c r="B578" s="93">
        <v>41364</v>
      </c>
      <c r="C578" t="s">
        <v>762</v>
      </c>
      <c r="D578" t="s">
        <v>814</v>
      </c>
      <c r="E578" s="105">
        <v>110156</v>
      </c>
      <c r="F578" s="105" t="s">
        <v>685</v>
      </c>
      <c r="G578" s="106">
        <v>0</v>
      </c>
      <c r="H578" s="106">
        <v>0</v>
      </c>
      <c r="I578" s="106">
        <v>5056</v>
      </c>
      <c r="J578" s="106">
        <v>5056</v>
      </c>
      <c r="K578" s="106">
        <v>0</v>
      </c>
      <c r="L578" s="106">
        <v>0</v>
      </c>
    </row>
    <row r="579" spans="1:12">
      <c r="A579" t="s">
        <v>939</v>
      </c>
      <c r="B579" s="93">
        <v>41364</v>
      </c>
      <c r="C579" t="s">
        <v>762</v>
      </c>
      <c r="D579" t="s">
        <v>814</v>
      </c>
      <c r="E579" s="105">
        <v>112000</v>
      </c>
      <c r="F579" s="105" t="s">
        <v>314</v>
      </c>
      <c r="G579" s="106">
        <v>0.09</v>
      </c>
      <c r="H579" s="106">
        <v>0</v>
      </c>
      <c r="I579" s="106">
        <v>0</v>
      </c>
      <c r="J579" s="106">
        <v>0.09</v>
      </c>
      <c r="K579" s="106">
        <v>0</v>
      </c>
      <c r="L579" s="106">
        <v>0</v>
      </c>
    </row>
    <row r="580" spans="1:12">
      <c r="A580" t="s">
        <v>939</v>
      </c>
      <c r="B580" s="93">
        <v>41364</v>
      </c>
      <c r="C580" t="s">
        <v>762</v>
      </c>
      <c r="D580" t="s">
        <v>814</v>
      </c>
      <c r="E580" s="105">
        <v>210800</v>
      </c>
      <c r="F580" s="105" t="s">
        <v>317</v>
      </c>
      <c r="G580" s="106">
        <v>0.02</v>
      </c>
      <c r="H580" s="106">
        <v>0</v>
      </c>
      <c r="I580" s="106">
        <v>0</v>
      </c>
      <c r="J580" s="106">
        <v>0.02</v>
      </c>
      <c r="K580" s="106">
        <v>0</v>
      </c>
      <c r="L580" s="106">
        <v>0</v>
      </c>
    </row>
    <row r="581" spans="1:12">
      <c r="A581" t="s">
        <v>939</v>
      </c>
      <c r="B581" s="93">
        <v>41364</v>
      </c>
      <c r="C581" t="s">
        <v>762</v>
      </c>
      <c r="D581" t="s">
        <v>814</v>
      </c>
      <c r="E581" s="105">
        <v>211032</v>
      </c>
      <c r="F581" s="105" t="s">
        <v>331</v>
      </c>
      <c r="G581" s="106">
        <v>0</v>
      </c>
      <c r="H581" s="106">
        <v>5056</v>
      </c>
      <c r="I581" s="106">
        <v>5056</v>
      </c>
      <c r="J581" s="106">
        <v>0</v>
      </c>
      <c r="K581" s="106">
        <v>0</v>
      </c>
      <c r="L581" s="106">
        <v>0</v>
      </c>
    </row>
    <row r="582" spans="1:12">
      <c r="A582" t="s">
        <v>939</v>
      </c>
      <c r="B582" s="93">
        <v>41364</v>
      </c>
      <c r="C582" t="s">
        <v>762</v>
      </c>
      <c r="D582" t="s">
        <v>814</v>
      </c>
      <c r="E582" s="105">
        <v>211037</v>
      </c>
      <c r="F582" s="105" t="s">
        <v>901</v>
      </c>
      <c r="G582" s="106">
        <v>0</v>
      </c>
      <c r="H582" s="106">
        <v>0.02</v>
      </c>
      <c r="I582" s="106">
        <v>0.02</v>
      </c>
      <c r="J582" s="106">
        <v>0</v>
      </c>
      <c r="K582" s="106">
        <v>0</v>
      </c>
      <c r="L582" s="106">
        <v>0</v>
      </c>
    </row>
    <row r="583" spans="1:12">
      <c r="A583" t="s">
        <v>939</v>
      </c>
      <c r="B583" s="93">
        <v>41364</v>
      </c>
      <c r="C583" t="s">
        <v>762</v>
      </c>
      <c r="D583" t="s">
        <v>814</v>
      </c>
      <c r="E583" s="105" t="s">
        <v>350</v>
      </c>
      <c r="F583" s="105" t="s">
        <v>351</v>
      </c>
      <c r="G583" s="106">
        <v>0</v>
      </c>
      <c r="H583" s="106">
        <v>0.01</v>
      </c>
      <c r="I583" s="106">
        <v>0.01</v>
      </c>
      <c r="J583" s="106">
        <v>0</v>
      </c>
      <c r="K583" s="106">
        <v>0</v>
      </c>
      <c r="L583" s="106">
        <v>0</v>
      </c>
    </row>
    <row r="584" spans="1:12">
      <c r="A584" t="s">
        <v>939</v>
      </c>
      <c r="B584" s="93">
        <v>41364</v>
      </c>
      <c r="C584" t="s">
        <v>763</v>
      </c>
      <c r="D584" t="s">
        <v>817</v>
      </c>
      <c r="E584" s="105">
        <v>110047</v>
      </c>
      <c r="F584" s="105" t="s">
        <v>293</v>
      </c>
      <c r="G584" s="106">
        <v>5078.1400000000003</v>
      </c>
      <c r="H584" s="106">
        <v>0</v>
      </c>
      <c r="I584" s="106">
        <v>0.04</v>
      </c>
      <c r="J584" s="106">
        <v>5078.18</v>
      </c>
      <c r="K584" s="106">
        <v>0</v>
      </c>
      <c r="L584" s="106">
        <v>0</v>
      </c>
    </row>
    <row r="585" spans="1:12">
      <c r="A585" t="s">
        <v>939</v>
      </c>
      <c r="B585" s="93">
        <v>41364</v>
      </c>
      <c r="C585" t="s">
        <v>763</v>
      </c>
      <c r="D585" t="s">
        <v>817</v>
      </c>
      <c r="E585" s="105">
        <v>110156</v>
      </c>
      <c r="F585" s="105" t="s">
        <v>685</v>
      </c>
      <c r="G585" s="106">
        <v>0</v>
      </c>
      <c r="H585" s="106">
        <v>0</v>
      </c>
      <c r="I585" s="106">
        <v>5056</v>
      </c>
      <c r="J585" s="106">
        <v>5056</v>
      </c>
      <c r="K585" s="106">
        <v>0</v>
      </c>
      <c r="L585" s="106">
        <v>0</v>
      </c>
    </row>
    <row r="586" spans="1:12">
      <c r="A586" t="s">
        <v>939</v>
      </c>
      <c r="B586" s="93">
        <v>41364</v>
      </c>
      <c r="C586" t="s">
        <v>763</v>
      </c>
      <c r="D586" t="s">
        <v>817</v>
      </c>
      <c r="E586" s="105">
        <v>112000</v>
      </c>
      <c r="F586" s="105" t="s">
        <v>314</v>
      </c>
      <c r="G586" s="106">
        <v>0.04</v>
      </c>
      <c r="H586" s="106">
        <v>0</v>
      </c>
      <c r="I586" s="106">
        <v>22.18</v>
      </c>
      <c r="J586" s="106">
        <v>22.22</v>
      </c>
      <c r="K586" s="106">
        <v>0</v>
      </c>
      <c r="L586" s="106">
        <v>0</v>
      </c>
    </row>
    <row r="587" spans="1:12">
      <c r="A587" t="s">
        <v>939</v>
      </c>
      <c r="B587" s="93">
        <v>41364</v>
      </c>
      <c r="C587" t="s">
        <v>763</v>
      </c>
      <c r="D587" t="s">
        <v>817</v>
      </c>
      <c r="E587" s="105">
        <v>211032</v>
      </c>
      <c r="F587" s="105" t="s">
        <v>331</v>
      </c>
      <c r="G587" s="106">
        <v>0</v>
      </c>
      <c r="H587" s="106">
        <v>5056</v>
      </c>
      <c r="I587" s="106">
        <v>5056</v>
      </c>
      <c r="J587" s="106">
        <v>0</v>
      </c>
      <c r="K587" s="106">
        <v>0</v>
      </c>
      <c r="L587" s="106">
        <v>0</v>
      </c>
    </row>
    <row r="588" spans="1:12">
      <c r="A588" t="s">
        <v>939</v>
      </c>
      <c r="B588" s="93">
        <v>41364</v>
      </c>
      <c r="C588" t="s">
        <v>763</v>
      </c>
      <c r="D588" t="s">
        <v>817</v>
      </c>
      <c r="E588" s="105">
        <v>211037</v>
      </c>
      <c r="F588" s="105" t="s">
        <v>901</v>
      </c>
      <c r="G588" s="106">
        <v>0</v>
      </c>
      <c r="H588" s="106">
        <v>22.18</v>
      </c>
      <c r="I588" s="106">
        <v>22.18</v>
      </c>
      <c r="J588" s="106">
        <v>0</v>
      </c>
      <c r="K588" s="106">
        <v>0</v>
      </c>
      <c r="L588" s="106">
        <v>0</v>
      </c>
    </row>
    <row r="589" spans="1:12">
      <c r="A589" t="s">
        <v>939</v>
      </c>
      <c r="B589" s="93">
        <v>41364</v>
      </c>
      <c r="C589" t="s">
        <v>882</v>
      </c>
      <c r="D589" t="s">
        <v>947</v>
      </c>
      <c r="E589" s="105">
        <v>110047</v>
      </c>
      <c r="F589" s="105" t="s">
        <v>293</v>
      </c>
      <c r="G589" s="106">
        <v>13195.46</v>
      </c>
      <c r="H589" s="106">
        <v>0</v>
      </c>
      <c r="I589" s="106">
        <v>0</v>
      </c>
      <c r="J589" s="106">
        <v>13195.46</v>
      </c>
      <c r="K589" s="106">
        <v>0</v>
      </c>
      <c r="L589" s="106">
        <v>0</v>
      </c>
    </row>
    <row r="590" spans="1:12">
      <c r="A590" t="s">
        <v>939</v>
      </c>
      <c r="B590" s="93">
        <v>41364</v>
      </c>
      <c r="C590" t="s">
        <v>882</v>
      </c>
      <c r="D590" t="s">
        <v>947</v>
      </c>
      <c r="E590" s="105">
        <v>110052</v>
      </c>
      <c r="F590" s="105" t="s">
        <v>297</v>
      </c>
      <c r="G590" s="106">
        <v>0</v>
      </c>
      <c r="H590" s="106">
        <v>0</v>
      </c>
      <c r="I590" s="106">
        <v>30.93</v>
      </c>
      <c r="J590" s="106">
        <v>30.93</v>
      </c>
      <c r="K590" s="106">
        <v>0</v>
      </c>
      <c r="L590" s="106">
        <v>0</v>
      </c>
    </row>
    <row r="591" spans="1:12">
      <c r="A591" t="s">
        <v>939</v>
      </c>
      <c r="B591" s="93">
        <v>41364</v>
      </c>
      <c r="C591" t="s">
        <v>882</v>
      </c>
      <c r="D591" t="s">
        <v>947</v>
      </c>
      <c r="E591" s="105">
        <v>110156</v>
      </c>
      <c r="F591" s="105" t="s">
        <v>685</v>
      </c>
      <c r="G591" s="106">
        <v>0</v>
      </c>
      <c r="H591" s="106">
        <v>0</v>
      </c>
      <c r="I591" s="106">
        <v>5056</v>
      </c>
      <c r="J591" s="106">
        <v>5056</v>
      </c>
      <c r="K591" s="106">
        <v>0</v>
      </c>
      <c r="L591" s="106">
        <v>0</v>
      </c>
    </row>
    <row r="592" spans="1:12">
      <c r="A592" t="s">
        <v>939</v>
      </c>
      <c r="B592" s="93">
        <v>41364</v>
      </c>
      <c r="C592" t="s">
        <v>882</v>
      </c>
      <c r="D592" t="s">
        <v>947</v>
      </c>
      <c r="E592" s="105">
        <v>112000</v>
      </c>
      <c r="F592" s="105" t="s">
        <v>314</v>
      </c>
      <c r="G592" s="106">
        <v>0</v>
      </c>
      <c r="H592" s="106">
        <v>8050.22</v>
      </c>
      <c r="I592" s="106">
        <v>8058.61</v>
      </c>
      <c r="J592" s="106">
        <v>8.39</v>
      </c>
      <c r="K592" s="106">
        <v>0</v>
      </c>
      <c r="L592" s="106">
        <v>0</v>
      </c>
    </row>
    <row r="593" spans="1:12">
      <c r="A593" t="s">
        <v>939</v>
      </c>
      <c r="B593" s="93">
        <v>41364</v>
      </c>
      <c r="C593" t="s">
        <v>882</v>
      </c>
      <c r="D593" t="s">
        <v>947</v>
      </c>
      <c r="E593" s="105">
        <v>211032</v>
      </c>
      <c r="F593" s="105" t="s">
        <v>331</v>
      </c>
      <c r="G593" s="106">
        <v>0</v>
      </c>
      <c r="H593" s="106">
        <v>5105.92</v>
      </c>
      <c r="I593" s="106">
        <v>5105.92</v>
      </c>
      <c r="J593" s="106">
        <v>0</v>
      </c>
      <c r="K593" s="106">
        <v>0</v>
      </c>
      <c r="L593" s="106">
        <v>0</v>
      </c>
    </row>
    <row r="594" spans="1:12">
      <c r="A594" t="s">
        <v>939</v>
      </c>
      <c r="B594" s="93">
        <v>41364</v>
      </c>
      <c r="C594" t="s">
        <v>882</v>
      </c>
      <c r="D594" t="s">
        <v>947</v>
      </c>
      <c r="E594" s="105">
        <v>211037</v>
      </c>
      <c r="F594" s="105" t="s">
        <v>901</v>
      </c>
      <c r="G594" s="106">
        <v>0</v>
      </c>
      <c r="H594" s="106">
        <v>39.32</v>
      </c>
      <c r="I594" s="106">
        <v>39.32</v>
      </c>
      <c r="J594" s="106">
        <v>0</v>
      </c>
      <c r="K594" s="106">
        <v>0</v>
      </c>
      <c r="L594" s="106">
        <v>0</v>
      </c>
    </row>
    <row r="595" spans="1:12">
      <c r="A595" t="s">
        <v>939</v>
      </c>
      <c r="B595" s="93">
        <v>41364</v>
      </c>
      <c r="C595" t="s">
        <v>882</v>
      </c>
      <c r="D595" t="s">
        <v>947</v>
      </c>
      <c r="E595" s="105">
        <v>212080</v>
      </c>
      <c r="F595" s="105" t="s">
        <v>1049</v>
      </c>
      <c r="G595" s="106">
        <v>0</v>
      </c>
      <c r="H595" s="106">
        <v>0</v>
      </c>
      <c r="I595" s="106">
        <v>49.92</v>
      </c>
      <c r="J595" s="106">
        <v>49.92</v>
      </c>
      <c r="K595" s="106">
        <v>0</v>
      </c>
      <c r="L595" s="106">
        <v>0</v>
      </c>
    </row>
    <row r="596" spans="1:12">
      <c r="A596" t="s">
        <v>939</v>
      </c>
      <c r="B596" s="93">
        <v>41364</v>
      </c>
      <c r="C596" t="s">
        <v>883</v>
      </c>
      <c r="D596" t="s">
        <v>948</v>
      </c>
      <c r="E596" s="105">
        <v>110047</v>
      </c>
      <c r="F596" s="105" t="s">
        <v>293</v>
      </c>
      <c r="G596" s="106">
        <v>10120.94</v>
      </c>
      <c r="H596" s="106">
        <v>0</v>
      </c>
      <c r="I596" s="106">
        <v>0</v>
      </c>
      <c r="J596" s="106">
        <v>10120.94</v>
      </c>
      <c r="K596" s="106">
        <v>0</v>
      </c>
      <c r="L596" s="106">
        <v>0</v>
      </c>
    </row>
    <row r="597" spans="1:12">
      <c r="A597" t="s">
        <v>939</v>
      </c>
      <c r="B597" s="93">
        <v>41364</v>
      </c>
      <c r="C597" t="s">
        <v>883</v>
      </c>
      <c r="D597" t="s">
        <v>948</v>
      </c>
      <c r="E597" s="105">
        <v>110156</v>
      </c>
      <c r="F597" s="105" t="s">
        <v>685</v>
      </c>
      <c r="G597" s="106">
        <v>0</v>
      </c>
      <c r="H597" s="106">
        <v>0</v>
      </c>
      <c r="I597" s="106">
        <v>5056</v>
      </c>
      <c r="J597" s="106">
        <v>5056</v>
      </c>
      <c r="K597" s="106">
        <v>0</v>
      </c>
      <c r="L597" s="106">
        <v>0</v>
      </c>
    </row>
    <row r="598" spans="1:12">
      <c r="A598" t="s">
        <v>939</v>
      </c>
      <c r="B598" s="93">
        <v>41364</v>
      </c>
      <c r="C598" t="s">
        <v>883</v>
      </c>
      <c r="D598" t="s">
        <v>948</v>
      </c>
      <c r="E598" s="105">
        <v>112000</v>
      </c>
      <c r="F598" s="105" t="s">
        <v>314</v>
      </c>
      <c r="G598" s="106">
        <v>0</v>
      </c>
      <c r="H598" s="106">
        <v>4325.58</v>
      </c>
      <c r="I598" s="106">
        <v>4326.08</v>
      </c>
      <c r="J598" s="106">
        <v>0.5</v>
      </c>
      <c r="K598" s="106">
        <v>0</v>
      </c>
      <c r="L598" s="106">
        <v>0</v>
      </c>
    </row>
    <row r="599" spans="1:12">
      <c r="A599" t="s">
        <v>939</v>
      </c>
      <c r="B599" s="93">
        <v>41364</v>
      </c>
      <c r="C599" t="s">
        <v>883</v>
      </c>
      <c r="D599" t="s">
        <v>948</v>
      </c>
      <c r="E599" s="105">
        <v>210800</v>
      </c>
      <c r="F599" s="105" t="s">
        <v>317</v>
      </c>
      <c r="G599" s="106">
        <v>0</v>
      </c>
      <c r="H599" s="106">
        <v>0.04</v>
      </c>
      <c r="I599" s="106">
        <v>0.04</v>
      </c>
      <c r="J599" s="106">
        <v>0</v>
      </c>
      <c r="K599" s="106">
        <v>0</v>
      </c>
      <c r="L599" s="106">
        <v>0</v>
      </c>
    </row>
    <row r="600" spans="1:12">
      <c r="A600" t="s">
        <v>939</v>
      </c>
      <c r="B600" s="93">
        <v>41364</v>
      </c>
      <c r="C600" t="s">
        <v>883</v>
      </c>
      <c r="D600" t="s">
        <v>948</v>
      </c>
      <c r="E600" s="105">
        <v>211032</v>
      </c>
      <c r="F600" s="105" t="s">
        <v>331</v>
      </c>
      <c r="G600" s="106">
        <v>0</v>
      </c>
      <c r="H600" s="106">
        <v>5794.82</v>
      </c>
      <c r="I600" s="106">
        <v>5794.82</v>
      </c>
      <c r="J600" s="106">
        <v>0</v>
      </c>
      <c r="K600" s="106">
        <v>0</v>
      </c>
      <c r="L600" s="106">
        <v>0</v>
      </c>
    </row>
    <row r="601" spans="1:12">
      <c r="A601" t="s">
        <v>939</v>
      </c>
      <c r="B601" s="93">
        <v>41364</v>
      </c>
      <c r="C601" t="s">
        <v>883</v>
      </c>
      <c r="D601" t="s">
        <v>948</v>
      </c>
      <c r="E601" s="105">
        <v>211037</v>
      </c>
      <c r="F601" s="105" t="s">
        <v>901</v>
      </c>
      <c r="G601" s="106">
        <v>0</v>
      </c>
      <c r="H601" s="106">
        <v>0.5</v>
      </c>
      <c r="I601" s="106">
        <v>0.5</v>
      </c>
      <c r="J601" s="106">
        <v>0</v>
      </c>
      <c r="K601" s="106">
        <v>0</v>
      </c>
      <c r="L601" s="106">
        <v>0</v>
      </c>
    </row>
    <row r="602" spans="1:12">
      <c r="A602" t="s">
        <v>939</v>
      </c>
      <c r="B602" s="93">
        <v>41364</v>
      </c>
      <c r="C602" t="s">
        <v>883</v>
      </c>
      <c r="D602" t="s">
        <v>948</v>
      </c>
      <c r="E602" s="105">
        <v>212080</v>
      </c>
      <c r="F602" s="105" t="s">
        <v>1049</v>
      </c>
      <c r="G602" s="106">
        <v>0</v>
      </c>
      <c r="H602" s="106">
        <v>0</v>
      </c>
      <c r="I602" s="106">
        <v>738.82</v>
      </c>
      <c r="J602" s="106">
        <v>738.82</v>
      </c>
      <c r="K602" s="106">
        <v>0</v>
      </c>
      <c r="L602" s="106">
        <v>0</v>
      </c>
    </row>
    <row r="603" spans="1:12">
      <c r="A603" t="s">
        <v>939</v>
      </c>
      <c r="B603" s="93">
        <v>41364</v>
      </c>
      <c r="C603" t="s">
        <v>885</v>
      </c>
      <c r="D603" t="s">
        <v>926</v>
      </c>
      <c r="E603" s="105">
        <v>110047</v>
      </c>
      <c r="F603" s="105" t="s">
        <v>293</v>
      </c>
      <c r="G603" s="106">
        <v>614.92999999999995</v>
      </c>
      <c r="H603" s="106">
        <v>0</v>
      </c>
      <c r="I603" s="106">
        <v>21162.69</v>
      </c>
      <c r="J603" s="106">
        <v>21480.49</v>
      </c>
      <c r="K603" s="106">
        <v>297.13</v>
      </c>
      <c r="L603" s="106">
        <v>0</v>
      </c>
    </row>
    <row r="604" spans="1:12">
      <c r="A604" t="s">
        <v>939</v>
      </c>
      <c r="B604" s="93">
        <v>41364</v>
      </c>
      <c r="C604" t="s">
        <v>885</v>
      </c>
      <c r="D604" t="s">
        <v>926</v>
      </c>
      <c r="E604" s="105">
        <v>110052</v>
      </c>
      <c r="F604" s="105" t="s">
        <v>297</v>
      </c>
      <c r="G604" s="106">
        <v>0</v>
      </c>
      <c r="H604" s="106">
        <v>0</v>
      </c>
      <c r="I604" s="106">
        <v>7.64</v>
      </c>
      <c r="J604" s="106">
        <v>7.64</v>
      </c>
      <c r="K604" s="106">
        <v>0</v>
      </c>
      <c r="L604" s="106">
        <v>0</v>
      </c>
    </row>
    <row r="605" spans="1:12">
      <c r="A605" t="s">
        <v>939</v>
      </c>
      <c r="B605" s="93">
        <v>41364</v>
      </c>
      <c r="C605" t="s">
        <v>885</v>
      </c>
      <c r="D605" t="s">
        <v>926</v>
      </c>
      <c r="E605" s="105">
        <v>110156</v>
      </c>
      <c r="F605" s="105" t="s">
        <v>685</v>
      </c>
      <c r="G605" s="106">
        <v>0</v>
      </c>
      <c r="H605" s="106">
        <v>0</v>
      </c>
      <c r="I605" s="106">
        <v>16463.490000000002</v>
      </c>
      <c r="J605" s="106">
        <v>16463.490000000002</v>
      </c>
      <c r="K605" s="106">
        <v>0</v>
      </c>
      <c r="L605" s="106">
        <v>0</v>
      </c>
    </row>
    <row r="606" spans="1:12">
      <c r="A606" t="s">
        <v>939</v>
      </c>
      <c r="B606" s="93">
        <v>41364</v>
      </c>
      <c r="C606" t="s">
        <v>885</v>
      </c>
      <c r="D606" t="s">
        <v>926</v>
      </c>
      <c r="E606" s="105">
        <v>112000</v>
      </c>
      <c r="F606" s="105" t="s">
        <v>314</v>
      </c>
      <c r="G606" s="106">
        <v>0</v>
      </c>
      <c r="H606" s="106">
        <v>0</v>
      </c>
      <c r="I606" s="106">
        <v>15593.13</v>
      </c>
      <c r="J606" s="106">
        <v>15593.13</v>
      </c>
      <c r="K606" s="106">
        <v>0</v>
      </c>
      <c r="L606" s="106">
        <v>0</v>
      </c>
    </row>
    <row r="607" spans="1:12">
      <c r="A607" t="s">
        <v>939</v>
      </c>
      <c r="B607" s="93">
        <v>41364</v>
      </c>
      <c r="C607" t="s">
        <v>885</v>
      </c>
      <c r="D607" t="s">
        <v>926</v>
      </c>
      <c r="E607" s="105">
        <v>211002</v>
      </c>
      <c r="F607" s="105" t="s">
        <v>460</v>
      </c>
      <c r="G607" s="106">
        <v>26935.78</v>
      </c>
      <c r="H607" s="106">
        <v>0</v>
      </c>
      <c r="I607" s="106">
        <v>11494.13</v>
      </c>
      <c r="J607" s="106">
        <v>15849.46</v>
      </c>
      <c r="K607" s="106">
        <v>22580.45</v>
      </c>
      <c r="L607" s="106">
        <v>0</v>
      </c>
    </row>
    <row r="608" spans="1:12">
      <c r="A608" t="s">
        <v>939</v>
      </c>
      <c r="B608" s="93">
        <v>41364</v>
      </c>
      <c r="C608" t="s">
        <v>885</v>
      </c>
      <c r="D608" t="s">
        <v>926</v>
      </c>
      <c r="E608" s="105">
        <v>211032</v>
      </c>
      <c r="F608" s="105" t="s">
        <v>331</v>
      </c>
      <c r="G608" s="106">
        <v>0</v>
      </c>
      <c r="H608" s="106">
        <v>5227.49</v>
      </c>
      <c r="I608" s="106">
        <v>10846.39</v>
      </c>
      <c r="J608" s="106">
        <v>5618.9</v>
      </c>
      <c r="K608" s="106">
        <v>0</v>
      </c>
      <c r="L608" s="106">
        <v>0</v>
      </c>
    </row>
    <row r="609" spans="1:12">
      <c r="A609" t="s">
        <v>939</v>
      </c>
      <c r="B609" s="93">
        <v>41364</v>
      </c>
      <c r="C609" t="s">
        <v>885</v>
      </c>
      <c r="D609" t="s">
        <v>926</v>
      </c>
      <c r="E609" s="105">
        <v>211035</v>
      </c>
      <c r="F609" s="105" t="s">
        <v>333</v>
      </c>
      <c r="G609" s="106">
        <v>0</v>
      </c>
      <c r="H609" s="106">
        <v>0</v>
      </c>
      <c r="I609" s="106">
        <v>562</v>
      </c>
      <c r="J609" s="106">
        <v>1124</v>
      </c>
      <c r="K609" s="106">
        <v>0</v>
      </c>
      <c r="L609" s="106">
        <v>562</v>
      </c>
    </row>
    <row r="610" spans="1:12">
      <c r="A610" t="s">
        <v>939</v>
      </c>
      <c r="B610" s="93">
        <v>41364</v>
      </c>
      <c r="C610" t="s">
        <v>885</v>
      </c>
      <c r="D610" t="s">
        <v>926</v>
      </c>
      <c r="E610" s="105">
        <v>211037</v>
      </c>
      <c r="F610" s="105" t="s">
        <v>901</v>
      </c>
      <c r="G610" s="106">
        <v>0</v>
      </c>
      <c r="H610" s="106">
        <v>7.64</v>
      </c>
      <c r="I610" s="106">
        <v>7.64</v>
      </c>
      <c r="J610" s="106">
        <v>0</v>
      </c>
      <c r="K610" s="106">
        <v>0</v>
      </c>
      <c r="L610" s="106">
        <v>0</v>
      </c>
    </row>
    <row r="611" spans="1:12">
      <c r="A611" t="s">
        <v>939</v>
      </c>
      <c r="B611" s="93">
        <v>41364</v>
      </c>
      <c r="C611" t="s">
        <v>885</v>
      </c>
      <c r="D611" t="s">
        <v>926</v>
      </c>
      <c r="E611" s="105">
        <v>212026</v>
      </c>
      <c r="F611" s="105" t="s">
        <v>339</v>
      </c>
      <c r="G611" s="106">
        <v>0</v>
      </c>
      <c r="H611" s="106">
        <v>22580.45</v>
      </c>
      <c r="I611" s="106">
        <v>0</v>
      </c>
      <c r="J611" s="106">
        <v>0</v>
      </c>
      <c r="K611" s="106">
        <v>0</v>
      </c>
      <c r="L611" s="106">
        <v>22580.45</v>
      </c>
    </row>
    <row r="612" spans="1:12">
      <c r="A612" t="s">
        <v>939</v>
      </c>
      <c r="B612" s="93">
        <v>41364</v>
      </c>
      <c r="C612" t="s">
        <v>885</v>
      </c>
      <c r="D612" t="s">
        <v>926</v>
      </c>
      <c r="E612" s="105">
        <v>212086</v>
      </c>
      <c r="F612" s="105" t="s">
        <v>343</v>
      </c>
      <c r="G612" s="106">
        <v>0</v>
      </c>
      <c r="H612" s="106">
        <v>0.01</v>
      </c>
      <c r="I612" s="106">
        <v>0.01</v>
      </c>
      <c r="J612" s="106">
        <v>0</v>
      </c>
      <c r="K612" s="106">
        <v>0</v>
      </c>
      <c r="L612" s="106">
        <v>0</v>
      </c>
    </row>
    <row r="613" spans="1:12">
      <c r="A613" t="s">
        <v>939</v>
      </c>
      <c r="B613" s="93">
        <v>41364</v>
      </c>
      <c r="C613" t="s">
        <v>885</v>
      </c>
      <c r="D613" t="s">
        <v>926</v>
      </c>
      <c r="E613" s="105">
        <v>213100</v>
      </c>
      <c r="F613" s="105" t="s">
        <v>499</v>
      </c>
      <c r="G613" s="106">
        <v>0</v>
      </c>
      <c r="H613" s="106">
        <v>0.01</v>
      </c>
      <c r="I613" s="106">
        <v>0.01</v>
      </c>
      <c r="J613" s="106">
        <v>0</v>
      </c>
      <c r="K613" s="106">
        <v>0</v>
      </c>
      <c r="L613" s="106">
        <v>0</v>
      </c>
    </row>
    <row r="614" spans="1:12">
      <c r="A614" t="s">
        <v>939</v>
      </c>
      <c r="B614" s="93">
        <v>41364</v>
      </c>
      <c r="C614" t="s">
        <v>885</v>
      </c>
      <c r="D614" t="s">
        <v>926</v>
      </c>
      <c r="E614" s="105" t="s">
        <v>350</v>
      </c>
      <c r="F614" s="105" t="s">
        <v>351</v>
      </c>
      <c r="G614" s="106">
        <v>4246031.54</v>
      </c>
      <c r="H614" s="106">
        <v>0</v>
      </c>
      <c r="I614" s="106">
        <v>0</v>
      </c>
      <c r="J614" s="106">
        <v>0</v>
      </c>
      <c r="K614" s="106">
        <v>4246031.54</v>
      </c>
      <c r="L614" s="106">
        <v>0</v>
      </c>
    </row>
    <row r="615" spans="1:12">
      <c r="A615" t="s">
        <v>939</v>
      </c>
      <c r="B615" s="93">
        <v>41364</v>
      </c>
      <c r="C615" t="s">
        <v>885</v>
      </c>
      <c r="D615" t="s">
        <v>926</v>
      </c>
      <c r="E615" s="105">
        <v>310200</v>
      </c>
      <c r="F615" s="105" t="s">
        <v>356</v>
      </c>
      <c r="G615" s="106">
        <v>0</v>
      </c>
      <c r="H615" s="106">
        <v>1903572.68</v>
      </c>
      <c r="I615" s="106">
        <v>0</v>
      </c>
      <c r="J615" s="106">
        <v>0</v>
      </c>
      <c r="K615" s="106">
        <v>0</v>
      </c>
      <c r="L615" s="106">
        <v>1903572.68</v>
      </c>
    </row>
    <row r="616" spans="1:12">
      <c r="A616" t="s">
        <v>939</v>
      </c>
      <c r="B616" s="93">
        <v>41364</v>
      </c>
      <c r="C616" t="s">
        <v>885</v>
      </c>
      <c r="D616" t="s">
        <v>926</v>
      </c>
      <c r="E616" s="105" t="s">
        <v>500</v>
      </c>
      <c r="F616" s="105" t="s">
        <v>501</v>
      </c>
      <c r="G616" s="106">
        <v>4189384.04</v>
      </c>
      <c r="H616" s="106">
        <v>0</v>
      </c>
      <c r="I616" s="106">
        <v>0</v>
      </c>
      <c r="J616" s="106">
        <v>0</v>
      </c>
      <c r="K616" s="106">
        <v>4189384.04</v>
      </c>
      <c r="L616" s="106">
        <v>0</v>
      </c>
    </row>
    <row r="617" spans="1:12">
      <c r="A617" t="s">
        <v>939</v>
      </c>
      <c r="B617" s="93">
        <v>41364</v>
      </c>
      <c r="C617" t="s">
        <v>885</v>
      </c>
      <c r="D617" t="s">
        <v>926</v>
      </c>
      <c r="E617" s="105" t="s">
        <v>502</v>
      </c>
      <c r="F617" s="105" t="s">
        <v>503</v>
      </c>
      <c r="G617" s="106">
        <v>1156097</v>
      </c>
      <c r="H617" s="106">
        <v>0</v>
      </c>
      <c r="I617" s="106">
        <v>0</v>
      </c>
      <c r="J617" s="106">
        <v>0</v>
      </c>
      <c r="K617" s="106">
        <v>1156097</v>
      </c>
      <c r="L617" s="106">
        <v>0</v>
      </c>
    </row>
    <row r="618" spans="1:12">
      <c r="A618" t="s">
        <v>939</v>
      </c>
      <c r="B618" s="93">
        <v>41364</v>
      </c>
      <c r="C618" t="s">
        <v>885</v>
      </c>
      <c r="D618" t="s">
        <v>926</v>
      </c>
      <c r="E618" s="105" t="s">
        <v>724</v>
      </c>
      <c r="F618" s="105" t="s">
        <v>725</v>
      </c>
      <c r="G618" s="106">
        <v>0</v>
      </c>
      <c r="H618" s="106">
        <v>466655.18</v>
      </c>
      <c r="I618" s="106">
        <v>0</v>
      </c>
      <c r="J618" s="106">
        <v>0</v>
      </c>
      <c r="K618" s="106">
        <v>0</v>
      </c>
      <c r="L618" s="106">
        <v>466655.18</v>
      </c>
    </row>
    <row r="619" spans="1:12">
      <c r="A619" t="s">
        <v>939</v>
      </c>
      <c r="B619" s="93">
        <v>41364</v>
      </c>
      <c r="C619" t="s">
        <v>885</v>
      </c>
      <c r="D619" t="s">
        <v>926</v>
      </c>
      <c r="E619" s="105" t="s">
        <v>368</v>
      </c>
      <c r="F619" s="105" t="s">
        <v>369</v>
      </c>
      <c r="G619" s="106">
        <v>0</v>
      </c>
      <c r="H619" s="106">
        <v>7296287.9900000002</v>
      </c>
      <c r="I619" s="106">
        <v>0</v>
      </c>
      <c r="J619" s="106">
        <v>0</v>
      </c>
      <c r="K619" s="106">
        <v>0</v>
      </c>
      <c r="L619" s="106">
        <v>7296287.9900000002</v>
      </c>
    </row>
    <row r="620" spans="1:12">
      <c r="A620" t="s">
        <v>939</v>
      </c>
      <c r="B620" s="93">
        <v>41364</v>
      </c>
      <c r="C620" t="s">
        <v>885</v>
      </c>
      <c r="D620" t="s">
        <v>926</v>
      </c>
      <c r="E620" s="105">
        <v>620006</v>
      </c>
      <c r="F620" s="105" t="s">
        <v>871</v>
      </c>
      <c r="G620" s="106">
        <v>0</v>
      </c>
      <c r="H620" s="106">
        <v>97452.57</v>
      </c>
      <c r="I620" s="106">
        <v>0.9</v>
      </c>
      <c r="J620" s="106">
        <v>9716.1</v>
      </c>
      <c r="K620" s="106">
        <v>0</v>
      </c>
      <c r="L620" s="106">
        <v>107167.77</v>
      </c>
    </row>
    <row r="621" spans="1:12">
      <c r="A621" t="s">
        <v>939</v>
      </c>
      <c r="B621" s="93">
        <v>41364</v>
      </c>
      <c r="C621" t="s">
        <v>885</v>
      </c>
      <c r="D621" t="s">
        <v>926</v>
      </c>
      <c r="E621" s="105">
        <v>810300</v>
      </c>
      <c r="F621" s="105" t="s">
        <v>378</v>
      </c>
      <c r="G621" s="106">
        <v>52687.71</v>
      </c>
      <c r="H621" s="106">
        <v>0</v>
      </c>
      <c r="I621" s="106">
        <v>0</v>
      </c>
      <c r="J621" s="106">
        <v>0</v>
      </c>
      <c r="K621" s="106">
        <v>52687.71</v>
      </c>
      <c r="L621" s="106">
        <v>0</v>
      </c>
    </row>
    <row r="622" spans="1:12">
      <c r="A622" t="s">
        <v>939</v>
      </c>
      <c r="B622" s="93">
        <v>41364</v>
      </c>
      <c r="C622" t="s">
        <v>885</v>
      </c>
      <c r="D622" t="s">
        <v>926</v>
      </c>
      <c r="E622" s="105">
        <v>810325</v>
      </c>
      <c r="F622" s="105" t="s">
        <v>379</v>
      </c>
      <c r="G622" s="106">
        <v>22580.45</v>
      </c>
      <c r="H622" s="106">
        <v>0</v>
      </c>
      <c r="I622" s="106">
        <v>0</v>
      </c>
      <c r="J622" s="106">
        <v>0</v>
      </c>
      <c r="K622" s="106">
        <v>22580.45</v>
      </c>
      <c r="L622" s="106">
        <v>0</v>
      </c>
    </row>
    <row r="623" spans="1:12">
      <c r="A623" t="s">
        <v>939</v>
      </c>
      <c r="B623" s="93">
        <v>41364</v>
      </c>
      <c r="C623" t="s">
        <v>885</v>
      </c>
      <c r="D623" t="s">
        <v>926</v>
      </c>
      <c r="E623" s="105">
        <v>816000</v>
      </c>
      <c r="F623" s="105" t="s">
        <v>466</v>
      </c>
      <c r="G623" s="106">
        <v>0</v>
      </c>
      <c r="H623" s="106">
        <v>26935.78</v>
      </c>
      <c r="I623" s="106">
        <v>10231.459999999999</v>
      </c>
      <c r="J623" s="106">
        <v>5876.15</v>
      </c>
      <c r="K623" s="106">
        <v>0</v>
      </c>
      <c r="L623" s="106">
        <v>22580.47</v>
      </c>
    </row>
    <row r="624" spans="1:12">
      <c r="A624" t="s">
        <v>939</v>
      </c>
      <c r="B624" s="93">
        <v>41364</v>
      </c>
      <c r="C624" t="s">
        <v>885</v>
      </c>
      <c r="D624" t="s">
        <v>926</v>
      </c>
      <c r="E624" s="105">
        <v>816001</v>
      </c>
      <c r="F624" s="105" t="s">
        <v>428</v>
      </c>
      <c r="G624" s="106">
        <v>35665.5</v>
      </c>
      <c r="H624" s="106">
        <v>0</v>
      </c>
      <c r="I624" s="106">
        <v>0</v>
      </c>
      <c r="J624" s="106">
        <v>0</v>
      </c>
      <c r="K624" s="106">
        <v>35665.5</v>
      </c>
      <c r="L624" s="106">
        <v>0</v>
      </c>
    </row>
    <row r="625" spans="1:12">
      <c r="A625" t="s">
        <v>939</v>
      </c>
      <c r="B625" s="93">
        <v>41364</v>
      </c>
      <c r="C625" t="s">
        <v>885</v>
      </c>
      <c r="D625" t="s">
        <v>926</v>
      </c>
      <c r="E625" s="105">
        <v>816003</v>
      </c>
      <c r="F625" s="105" t="s">
        <v>383</v>
      </c>
      <c r="G625" s="106">
        <v>9389.93</v>
      </c>
      <c r="H625" s="106">
        <v>0</v>
      </c>
      <c r="I625" s="106">
        <v>0</v>
      </c>
      <c r="J625" s="106">
        <v>0</v>
      </c>
      <c r="K625" s="106">
        <v>9389.93</v>
      </c>
      <c r="L625" s="106">
        <v>0</v>
      </c>
    </row>
    <row r="626" spans="1:12">
      <c r="A626" t="s">
        <v>939</v>
      </c>
      <c r="B626" s="93">
        <v>41364</v>
      </c>
      <c r="C626" t="s">
        <v>885</v>
      </c>
      <c r="D626" t="s">
        <v>926</v>
      </c>
      <c r="E626" s="105">
        <v>816005</v>
      </c>
      <c r="F626" s="105" t="s">
        <v>693</v>
      </c>
      <c r="G626" s="106">
        <v>0</v>
      </c>
      <c r="H626" s="106">
        <v>0</v>
      </c>
      <c r="I626" s="106">
        <v>5618</v>
      </c>
      <c r="J626" s="106">
        <v>0</v>
      </c>
      <c r="K626" s="106">
        <v>5618</v>
      </c>
      <c r="L626" s="106">
        <v>0</v>
      </c>
    </row>
    <row r="627" spans="1:12">
      <c r="A627" t="s">
        <v>939</v>
      </c>
      <c r="B627" s="93">
        <v>41364</v>
      </c>
      <c r="C627" t="s">
        <v>885</v>
      </c>
      <c r="D627" t="s">
        <v>926</v>
      </c>
      <c r="E627" s="105">
        <v>816007</v>
      </c>
      <c r="F627" s="105" t="s">
        <v>385</v>
      </c>
      <c r="G627" s="106">
        <v>71.08</v>
      </c>
      <c r="H627" s="106">
        <v>0</v>
      </c>
      <c r="I627" s="106">
        <v>0</v>
      </c>
      <c r="J627" s="106">
        <v>0</v>
      </c>
      <c r="K627" s="106">
        <v>71.08</v>
      </c>
      <c r="L627" s="106">
        <v>0</v>
      </c>
    </row>
    <row r="628" spans="1:12">
      <c r="A628" t="s">
        <v>939</v>
      </c>
      <c r="B628" s="93">
        <v>41364</v>
      </c>
      <c r="C628" t="s">
        <v>885</v>
      </c>
      <c r="D628" t="s">
        <v>926</v>
      </c>
      <c r="E628" s="105">
        <v>816008</v>
      </c>
      <c r="F628" s="105" t="s">
        <v>387</v>
      </c>
      <c r="G628" s="106">
        <v>7394.19</v>
      </c>
      <c r="H628" s="106">
        <v>0</v>
      </c>
      <c r="I628" s="106">
        <v>0</v>
      </c>
      <c r="J628" s="106">
        <v>0</v>
      </c>
      <c r="K628" s="106">
        <v>7394.19</v>
      </c>
      <c r="L628" s="106">
        <v>0</v>
      </c>
    </row>
    <row r="629" spans="1:12">
      <c r="A629" t="s">
        <v>939</v>
      </c>
      <c r="B629" s="93">
        <v>41364</v>
      </c>
      <c r="C629" t="s">
        <v>885</v>
      </c>
      <c r="D629" t="s">
        <v>926</v>
      </c>
      <c r="E629" s="105">
        <v>816012</v>
      </c>
      <c r="F629" s="105" t="s">
        <v>389</v>
      </c>
      <c r="G629" s="106">
        <v>25.31</v>
      </c>
      <c r="H629" s="106">
        <v>0</v>
      </c>
      <c r="I629" s="106">
        <v>0</v>
      </c>
      <c r="J629" s="106">
        <v>0</v>
      </c>
      <c r="K629" s="106">
        <v>25.31</v>
      </c>
      <c r="L629" s="106">
        <v>0</v>
      </c>
    </row>
    <row r="630" spans="1:12">
      <c r="A630" t="s">
        <v>939</v>
      </c>
      <c r="B630" s="93">
        <v>41364</v>
      </c>
      <c r="C630" t="s">
        <v>885</v>
      </c>
      <c r="D630" t="s">
        <v>926</v>
      </c>
      <c r="E630" s="105">
        <v>816015</v>
      </c>
      <c r="F630" s="105" t="s">
        <v>393</v>
      </c>
      <c r="G630" s="106">
        <v>0</v>
      </c>
      <c r="H630" s="106">
        <v>0</v>
      </c>
      <c r="I630" s="106">
        <v>0</v>
      </c>
      <c r="J630" s="106">
        <v>0.9</v>
      </c>
      <c r="K630" s="106">
        <v>0</v>
      </c>
      <c r="L630" s="106">
        <v>0.9</v>
      </c>
    </row>
    <row r="631" spans="1:12">
      <c r="A631" t="s">
        <v>939</v>
      </c>
      <c r="B631" s="93">
        <v>41364</v>
      </c>
      <c r="C631" t="s">
        <v>885</v>
      </c>
      <c r="D631" t="s">
        <v>926</v>
      </c>
      <c r="E631" s="105">
        <v>816021</v>
      </c>
      <c r="F631" s="105" t="s">
        <v>399</v>
      </c>
      <c r="G631" s="106">
        <v>56515.48</v>
      </c>
      <c r="H631" s="106">
        <v>0</v>
      </c>
      <c r="I631" s="106">
        <v>0</v>
      </c>
      <c r="J631" s="106">
        <v>0</v>
      </c>
      <c r="K631" s="106">
        <v>56515.48</v>
      </c>
      <c r="L631" s="106">
        <v>0</v>
      </c>
    </row>
    <row r="632" spans="1:12">
      <c r="A632" t="s">
        <v>939</v>
      </c>
      <c r="B632" s="93">
        <v>41364</v>
      </c>
      <c r="C632" t="s">
        <v>885</v>
      </c>
      <c r="D632" t="s">
        <v>926</v>
      </c>
      <c r="E632" s="105">
        <v>816033</v>
      </c>
      <c r="F632" s="105" t="s">
        <v>405</v>
      </c>
      <c r="G632" s="106">
        <v>144.63</v>
      </c>
      <c r="H632" s="106">
        <v>0</v>
      </c>
      <c r="I632" s="106">
        <v>0</v>
      </c>
      <c r="J632" s="106">
        <v>0</v>
      </c>
      <c r="K632" s="106">
        <v>144.63</v>
      </c>
      <c r="L632" s="106">
        <v>0</v>
      </c>
    </row>
    <row r="633" spans="1:12">
      <c r="A633" t="s">
        <v>939</v>
      </c>
      <c r="B633" s="93">
        <v>41364</v>
      </c>
      <c r="C633" t="s">
        <v>885</v>
      </c>
      <c r="D633" t="s">
        <v>926</v>
      </c>
      <c r="E633" s="105">
        <v>816034</v>
      </c>
      <c r="F633" s="105" t="s">
        <v>407</v>
      </c>
      <c r="G633" s="106">
        <v>5506.6</v>
      </c>
      <c r="H633" s="106">
        <v>0</v>
      </c>
      <c r="I633" s="106">
        <v>257.23</v>
      </c>
      <c r="J633" s="106">
        <v>514.46</v>
      </c>
      <c r="K633" s="106">
        <v>5249.37</v>
      </c>
      <c r="L633" s="106">
        <v>0</v>
      </c>
    </row>
    <row r="634" spans="1:12">
      <c r="A634" t="s">
        <v>939</v>
      </c>
      <c r="B634" s="93">
        <v>41364</v>
      </c>
      <c r="C634" t="s">
        <v>885</v>
      </c>
      <c r="D634" t="s">
        <v>926</v>
      </c>
      <c r="E634" s="105">
        <v>816036</v>
      </c>
      <c r="F634" s="105" t="s">
        <v>695</v>
      </c>
      <c r="G634" s="106">
        <v>3163.63</v>
      </c>
      <c r="H634" s="106">
        <v>0</v>
      </c>
      <c r="I634" s="106">
        <v>0</v>
      </c>
      <c r="J634" s="106">
        <v>0</v>
      </c>
      <c r="K634" s="106">
        <v>3163.63</v>
      </c>
      <c r="L634" s="106">
        <v>0</v>
      </c>
    </row>
    <row r="635" spans="1:12">
      <c r="A635" t="s">
        <v>939</v>
      </c>
      <c r="B635" s="93">
        <v>41364</v>
      </c>
      <c r="C635" t="s">
        <v>885</v>
      </c>
      <c r="D635" t="s">
        <v>926</v>
      </c>
      <c r="E635" s="105">
        <v>816061</v>
      </c>
      <c r="F635" s="105" t="s">
        <v>903</v>
      </c>
      <c r="G635" s="106">
        <v>6512</v>
      </c>
      <c r="H635" s="106">
        <v>0</v>
      </c>
      <c r="I635" s="106">
        <v>0</v>
      </c>
      <c r="J635" s="106">
        <v>0</v>
      </c>
      <c r="K635" s="106">
        <v>6512</v>
      </c>
      <c r="L635" s="106">
        <v>0</v>
      </c>
    </row>
    <row r="636" spans="1:12">
      <c r="A636" t="s">
        <v>939</v>
      </c>
      <c r="B636" s="93">
        <v>41364</v>
      </c>
      <c r="C636" t="s">
        <v>888</v>
      </c>
      <c r="D636" t="s">
        <v>929</v>
      </c>
      <c r="E636" s="105">
        <v>110047</v>
      </c>
      <c r="F636" s="105" t="s">
        <v>293</v>
      </c>
      <c r="G636" s="106">
        <v>0</v>
      </c>
      <c r="H636" s="106">
        <v>12930.9</v>
      </c>
      <c r="I636" s="106">
        <v>34721.75</v>
      </c>
      <c r="J636" s="106">
        <v>20972.95</v>
      </c>
      <c r="K636" s="106">
        <v>817.9</v>
      </c>
      <c r="L636" s="106">
        <v>0</v>
      </c>
    </row>
    <row r="637" spans="1:12">
      <c r="A637" t="s">
        <v>939</v>
      </c>
      <c r="B637" s="93">
        <v>41364</v>
      </c>
      <c r="C637" t="s">
        <v>888</v>
      </c>
      <c r="D637" t="s">
        <v>929</v>
      </c>
      <c r="E637" s="105">
        <v>110052</v>
      </c>
      <c r="F637" s="105" t="s">
        <v>297</v>
      </c>
      <c r="G637" s="106">
        <v>0</v>
      </c>
      <c r="H637" s="106">
        <v>0</v>
      </c>
      <c r="I637" s="106">
        <v>6554.23</v>
      </c>
      <c r="J637" s="106">
        <v>6554.23</v>
      </c>
      <c r="K637" s="106">
        <v>0</v>
      </c>
      <c r="L637" s="106">
        <v>0</v>
      </c>
    </row>
    <row r="638" spans="1:12">
      <c r="A638" t="s">
        <v>939</v>
      </c>
      <c r="B638" s="93">
        <v>41364</v>
      </c>
      <c r="C638" t="s">
        <v>888</v>
      </c>
      <c r="D638" t="s">
        <v>929</v>
      </c>
      <c r="E638" s="105">
        <v>110156</v>
      </c>
      <c r="F638" s="105" t="s">
        <v>685</v>
      </c>
      <c r="G638" s="106">
        <v>0</v>
      </c>
      <c r="H638" s="106">
        <v>0</v>
      </c>
      <c r="I638" s="106">
        <v>16469.189999999999</v>
      </c>
      <c r="J638" s="106">
        <v>16469.189999999999</v>
      </c>
      <c r="K638" s="106">
        <v>0</v>
      </c>
      <c r="L638" s="106">
        <v>0</v>
      </c>
    </row>
    <row r="639" spans="1:12">
      <c r="A639" t="s">
        <v>939</v>
      </c>
      <c r="B639" s="93">
        <v>41364</v>
      </c>
      <c r="C639" t="s">
        <v>888</v>
      </c>
      <c r="D639" t="s">
        <v>929</v>
      </c>
      <c r="E639" s="105">
        <v>112000</v>
      </c>
      <c r="F639" s="105" t="s">
        <v>314</v>
      </c>
      <c r="G639" s="106">
        <v>8.82</v>
      </c>
      <c r="H639" s="106">
        <v>0</v>
      </c>
      <c r="I639" s="106">
        <v>23112.46</v>
      </c>
      <c r="J639" s="106">
        <v>23121.279999999999</v>
      </c>
      <c r="K639" s="106">
        <v>0</v>
      </c>
      <c r="L639" s="106">
        <v>0</v>
      </c>
    </row>
    <row r="640" spans="1:12">
      <c r="A640" t="s">
        <v>939</v>
      </c>
      <c r="B640" s="93">
        <v>41364</v>
      </c>
      <c r="C640" t="s">
        <v>888</v>
      </c>
      <c r="D640" t="s">
        <v>929</v>
      </c>
      <c r="E640" s="105">
        <v>210800</v>
      </c>
      <c r="F640" s="105" t="s">
        <v>317</v>
      </c>
      <c r="G640" s="106">
        <v>0</v>
      </c>
      <c r="H640" s="106">
        <v>0.03</v>
      </c>
      <c r="I640" s="106">
        <v>0.03</v>
      </c>
      <c r="J640" s="106">
        <v>0</v>
      </c>
      <c r="K640" s="106">
        <v>0</v>
      </c>
      <c r="L640" s="106">
        <v>0</v>
      </c>
    </row>
    <row r="641" spans="1:12">
      <c r="A641" t="s">
        <v>939</v>
      </c>
      <c r="B641" s="93">
        <v>41364</v>
      </c>
      <c r="C641" t="s">
        <v>888</v>
      </c>
      <c r="D641" t="s">
        <v>929</v>
      </c>
      <c r="E641" s="105">
        <v>211002</v>
      </c>
      <c r="F641" s="105" t="s">
        <v>460</v>
      </c>
      <c r="G641" s="106">
        <v>60117.09</v>
      </c>
      <c r="H641" s="106">
        <v>0</v>
      </c>
      <c r="I641" s="106">
        <v>11245.76</v>
      </c>
      <c r="J641" s="106">
        <v>23102.7</v>
      </c>
      <c r="K641" s="106">
        <v>48260.15</v>
      </c>
      <c r="L641" s="106">
        <v>0</v>
      </c>
    </row>
    <row r="642" spans="1:12">
      <c r="A642" t="s">
        <v>939</v>
      </c>
      <c r="B642" s="93">
        <v>41364</v>
      </c>
      <c r="C642" t="s">
        <v>888</v>
      </c>
      <c r="D642" t="s">
        <v>929</v>
      </c>
      <c r="E642" s="105">
        <v>211032</v>
      </c>
      <c r="F642" s="105" t="s">
        <v>331</v>
      </c>
      <c r="G642" s="106">
        <v>0</v>
      </c>
      <c r="H642" s="106">
        <v>5233.1899999999996</v>
      </c>
      <c r="I642" s="106">
        <v>10852.13</v>
      </c>
      <c r="J642" s="106">
        <v>5618.94</v>
      </c>
      <c r="K642" s="106">
        <v>0</v>
      </c>
      <c r="L642" s="106">
        <v>0</v>
      </c>
    </row>
    <row r="643" spans="1:12">
      <c r="A643" t="s">
        <v>939</v>
      </c>
      <c r="B643" s="93">
        <v>41364</v>
      </c>
      <c r="C643" t="s">
        <v>888</v>
      </c>
      <c r="D643" t="s">
        <v>929</v>
      </c>
      <c r="E643" s="105">
        <v>211035</v>
      </c>
      <c r="F643" s="105" t="s">
        <v>333</v>
      </c>
      <c r="G643" s="106">
        <v>0</v>
      </c>
      <c r="H643" s="106">
        <v>0</v>
      </c>
      <c r="I643" s="106">
        <v>562</v>
      </c>
      <c r="J643" s="106">
        <v>1124</v>
      </c>
      <c r="K643" s="106">
        <v>0</v>
      </c>
      <c r="L643" s="106">
        <v>562</v>
      </c>
    </row>
    <row r="644" spans="1:12">
      <c r="A644" t="s">
        <v>939</v>
      </c>
      <c r="B644" s="93">
        <v>41364</v>
      </c>
      <c r="C644" t="s">
        <v>888</v>
      </c>
      <c r="D644" t="s">
        <v>929</v>
      </c>
      <c r="E644" s="105">
        <v>211037</v>
      </c>
      <c r="F644" s="105" t="s">
        <v>901</v>
      </c>
      <c r="G644" s="106">
        <v>6483.73</v>
      </c>
      <c r="H644" s="106">
        <v>0</v>
      </c>
      <c r="I644" s="106">
        <v>0</v>
      </c>
      <c r="J644" s="106">
        <v>6554.23</v>
      </c>
      <c r="K644" s="106">
        <v>0</v>
      </c>
      <c r="L644" s="106">
        <v>70.5</v>
      </c>
    </row>
    <row r="645" spans="1:12">
      <c r="A645" t="s">
        <v>939</v>
      </c>
      <c r="B645" s="93">
        <v>41364</v>
      </c>
      <c r="C645" t="s">
        <v>888</v>
      </c>
      <c r="D645" t="s">
        <v>929</v>
      </c>
      <c r="E645" s="105">
        <v>212026</v>
      </c>
      <c r="F645" s="105" t="s">
        <v>339</v>
      </c>
      <c r="G645" s="106">
        <v>0</v>
      </c>
      <c r="H645" s="106">
        <v>48260.15</v>
      </c>
      <c r="I645" s="106">
        <v>0</v>
      </c>
      <c r="J645" s="106">
        <v>0</v>
      </c>
      <c r="K645" s="106">
        <v>0</v>
      </c>
      <c r="L645" s="106">
        <v>48260.15</v>
      </c>
    </row>
    <row r="646" spans="1:12">
      <c r="A646" t="s">
        <v>939</v>
      </c>
      <c r="B646" s="93">
        <v>41364</v>
      </c>
      <c r="C646" t="s">
        <v>888</v>
      </c>
      <c r="D646" t="s">
        <v>929</v>
      </c>
      <c r="E646" s="105" t="s">
        <v>350</v>
      </c>
      <c r="F646" s="105" t="s">
        <v>351</v>
      </c>
      <c r="G646" s="106">
        <v>1652115.58</v>
      </c>
      <c r="H646" s="106">
        <v>0</v>
      </c>
      <c r="I646" s="106">
        <v>0</v>
      </c>
      <c r="J646" s="106">
        <v>0</v>
      </c>
      <c r="K646" s="106">
        <v>1652115.58</v>
      </c>
      <c r="L646" s="106">
        <v>0</v>
      </c>
    </row>
    <row r="647" spans="1:12">
      <c r="A647" t="s">
        <v>939</v>
      </c>
      <c r="B647" s="93">
        <v>41364</v>
      </c>
      <c r="C647" t="s">
        <v>888</v>
      </c>
      <c r="D647" t="s">
        <v>929</v>
      </c>
      <c r="E647" s="105">
        <v>310200</v>
      </c>
      <c r="F647" s="105" t="s">
        <v>356</v>
      </c>
      <c r="G647" s="106">
        <v>0</v>
      </c>
      <c r="H647" s="106">
        <v>1312832.9099999999</v>
      </c>
      <c r="I647" s="106">
        <v>0</v>
      </c>
      <c r="J647" s="106">
        <v>0</v>
      </c>
      <c r="K647" s="106">
        <v>0</v>
      </c>
      <c r="L647" s="106">
        <v>1312832.9099999999</v>
      </c>
    </row>
    <row r="648" spans="1:12">
      <c r="A648" t="s">
        <v>939</v>
      </c>
      <c r="B648" s="93">
        <v>41364</v>
      </c>
      <c r="C648" t="s">
        <v>888</v>
      </c>
      <c r="D648" t="s">
        <v>929</v>
      </c>
      <c r="E648" s="105" t="s">
        <v>500</v>
      </c>
      <c r="F648" s="105" t="s">
        <v>501</v>
      </c>
      <c r="G648" s="106">
        <v>8155613.75</v>
      </c>
      <c r="H648" s="106">
        <v>0</v>
      </c>
      <c r="I648" s="106">
        <v>0</v>
      </c>
      <c r="J648" s="106">
        <v>0</v>
      </c>
      <c r="K648" s="106">
        <v>8155613.75</v>
      </c>
      <c r="L648" s="106">
        <v>0</v>
      </c>
    </row>
    <row r="649" spans="1:12">
      <c r="A649" t="s">
        <v>939</v>
      </c>
      <c r="B649" s="93">
        <v>41364</v>
      </c>
      <c r="C649" t="s">
        <v>888</v>
      </c>
      <c r="D649" t="s">
        <v>929</v>
      </c>
      <c r="E649" s="105" t="s">
        <v>502</v>
      </c>
      <c r="F649" s="105" t="s">
        <v>503</v>
      </c>
      <c r="G649" s="106">
        <v>2099887</v>
      </c>
      <c r="H649" s="106">
        <v>0</v>
      </c>
      <c r="I649" s="106">
        <v>0</v>
      </c>
      <c r="J649" s="106">
        <v>0</v>
      </c>
      <c r="K649" s="106">
        <v>2099887</v>
      </c>
      <c r="L649" s="106">
        <v>0</v>
      </c>
    </row>
    <row r="650" spans="1:12">
      <c r="A650" t="s">
        <v>939</v>
      </c>
      <c r="B650" s="93">
        <v>41364</v>
      </c>
      <c r="C650" t="s">
        <v>888</v>
      </c>
      <c r="D650" t="s">
        <v>929</v>
      </c>
      <c r="E650" s="105" t="s">
        <v>569</v>
      </c>
      <c r="F650" s="105" t="s">
        <v>570</v>
      </c>
      <c r="G650" s="106">
        <v>0</v>
      </c>
      <c r="H650" s="106">
        <v>97007.25</v>
      </c>
      <c r="I650" s="106">
        <v>0</v>
      </c>
      <c r="J650" s="106">
        <v>0</v>
      </c>
      <c r="K650" s="106">
        <v>0</v>
      </c>
      <c r="L650" s="106">
        <v>97007.25</v>
      </c>
    </row>
    <row r="651" spans="1:12">
      <c r="A651" t="s">
        <v>939</v>
      </c>
      <c r="B651" s="93">
        <v>41364</v>
      </c>
      <c r="C651" t="s">
        <v>888</v>
      </c>
      <c r="D651" t="s">
        <v>929</v>
      </c>
      <c r="E651" s="105" t="s">
        <v>724</v>
      </c>
      <c r="F651" s="105" t="s">
        <v>725</v>
      </c>
      <c r="G651" s="106">
        <v>0</v>
      </c>
      <c r="H651" s="106">
        <v>251757.74</v>
      </c>
      <c r="I651" s="106">
        <v>0</v>
      </c>
      <c r="J651" s="106">
        <v>0</v>
      </c>
      <c r="K651" s="106">
        <v>0</v>
      </c>
      <c r="L651" s="106">
        <v>251757.74</v>
      </c>
    </row>
    <row r="652" spans="1:12">
      <c r="A652" t="s">
        <v>939</v>
      </c>
      <c r="B652" s="93">
        <v>41364</v>
      </c>
      <c r="C652" t="s">
        <v>888</v>
      </c>
      <c r="D652" t="s">
        <v>929</v>
      </c>
      <c r="E652" s="105" t="s">
        <v>368</v>
      </c>
      <c r="F652" s="105" t="s">
        <v>369</v>
      </c>
      <c r="G652" s="106">
        <v>0</v>
      </c>
      <c r="H652" s="106">
        <v>10342724.1</v>
      </c>
      <c r="I652" s="106">
        <v>0</v>
      </c>
      <c r="J652" s="106">
        <v>0</v>
      </c>
      <c r="K652" s="106">
        <v>0</v>
      </c>
      <c r="L652" s="106">
        <v>10342724.1</v>
      </c>
    </row>
    <row r="653" spans="1:12">
      <c r="A653" t="s">
        <v>939</v>
      </c>
      <c r="B653" s="93">
        <v>41364</v>
      </c>
      <c r="C653" t="s">
        <v>888</v>
      </c>
      <c r="D653" t="s">
        <v>929</v>
      </c>
      <c r="E653" s="105">
        <v>620006</v>
      </c>
      <c r="F653" s="105" t="s">
        <v>871</v>
      </c>
      <c r="G653" s="106">
        <v>0</v>
      </c>
      <c r="H653" s="106">
        <v>68625.47</v>
      </c>
      <c r="I653" s="106">
        <v>9.76</v>
      </c>
      <c r="J653" s="106">
        <v>17483.759999999998</v>
      </c>
      <c r="K653" s="106">
        <v>0</v>
      </c>
      <c r="L653" s="106">
        <v>86099.47</v>
      </c>
    </row>
    <row r="654" spans="1:12">
      <c r="A654" t="s">
        <v>939</v>
      </c>
      <c r="B654" s="93">
        <v>41364</v>
      </c>
      <c r="C654" t="s">
        <v>888</v>
      </c>
      <c r="D654" t="s">
        <v>929</v>
      </c>
      <c r="E654" s="105">
        <v>810300</v>
      </c>
      <c r="F654" s="105" t="s">
        <v>378</v>
      </c>
      <c r="G654" s="106">
        <v>48260.15</v>
      </c>
      <c r="H654" s="106">
        <v>0</v>
      </c>
      <c r="I654" s="106">
        <v>0</v>
      </c>
      <c r="J654" s="106">
        <v>0</v>
      </c>
      <c r="K654" s="106">
        <v>48260.15</v>
      </c>
      <c r="L654" s="106">
        <v>0</v>
      </c>
    </row>
    <row r="655" spans="1:12">
      <c r="A655" t="s">
        <v>939</v>
      </c>
      <c r="B655" s="93">
        <v>41364</v>
      </c>
      <c r="C655" t="s">
        <v>888</v>
      </c>
      <c r="D655" t="s">
        <v>929</v>
      </c>
      <c r="E655" s="105">
        <v>810325</v>
      </c>
      <c r="F655" s="105" t="s">
        <v>379</v>
      </c>
      <c r="G655" s="106">
        <v>48260.15</v>
      </c>
      <c r="H655" s="106">
        <v>0</v>
      </c>
      <c r="I655" s="106">
        <v>0</v>
      </c>
      <c r="J655" s="106">
        <v>0</v>
      </c>
      <c r="K655" s="106">
        <v>48260.15</v>
      </c>
      <c r="L655" s="106">
        <v>0</v>
      </c>
    </row>
    <row r="656" spans="1:12">
      <c r="A656" t="s">
        <v>939</v>
      </c>
      <c r="B656" s="93">
        <v>41364</v>
      </c>
      <c r="C656" t="s">
        <v>888</v>
      </c>
      <c r="D656" t="s">
        <v>929</v>
      </c>
      <c r="E656" s="105">
        <v>816000</v>
      </c>
      <c r="F656" s="105" t="s">
        <v>466</v>
      </c>
      <c r="G656" s="106">
        <v>0</v>
      </c>
      <c r="H656" s="106">
        <v>60117.09</v>
      </c>
      <c r="I656" s="106">
        <v>17484.7</v>
      </c>
      <c r="J656" s="106">
        <v>5627.79</v>
      </c>
      <c r="K656" s="106">
        <v>0</v>
      </c>
      <c r="L656" s="106">
        <v>48260.18</v>
      </c>
    </row>
    <row r="657" spans="1:12">
      <c r="A657" t="s">
        <v>939</v>
      </c>
      <c r="B657" s="93">
        <v>41364</v>
      </c>
      <c r="C657" t="s">
        <v>888</v>
      </c>
      <c r="D657" t="s">
        <v>929</v>
      </c>
      <c r="E657" s="105">
        <v>816001</v>
      </c>
      <c r="F657" s="105" t="s">
        <v>428</v>
      </c>
      <c r="G657" s="106">
        <v>47279.360000000001</v>
      </c>
      <c r="H657" s="106">
        <v>0</v>
      </c>
      <c r="I657" s="106">
        <v>0</v>
      </c>
      <c r="J657" s="106">
        <v>0</v>
      </c>
      <c r="K657" s="106">
        <v>47279.360000000001</v>
      </c>
      <c r="L657" s="106">
        <v>0</v>
      </c>
    </row>
    <row r="658" spans="1:12">
      <c r="A658" t="s">
        <v>939</v>
      </c>
      <c r="B658" s="93">
        <v>41364</v>
      </c>
      <c r="C658" t="s">
        <v>888</v>
      </c>
      <c r="D658" t="s">
        <v>929</v>
      </c>
      <c r="E658" s="105">
        <v>816003</v>
      </c>
      <c r="F658" s="105" t="s">
        <v>383</v>
      </c>
      <c r="G658" s="106">
        <v>11634.88</v>
      </c>
      <c r="H658" s="106">
        <v>0</v>
      </c>
      <c r="I658" s="106">
        <v>0</v>
      </c>
      <c r="J658" s="106">
        <v>0</v>
      </c>
      <c r="K658" s="106">
        <v>11634.88</v>
      </c>
      <c r="L658" s="106">
        <v>0</v>
      </c>
    </row>
    <row r="659" spans="1:12">
      <c r="A659" t="s">
        <v>939</v>
      </c>
      <c r="B659" s="93">
        <v>41364</v>
      </c>
      <c r="C659" t="s">
        <v>888</v>
      </c>
      <c r="D659" t="s">
        <v>929</v>
      </c>
      <c r="E659" s="105">
        <v>816005</v>
      </c>
      <c r="F659" s="105" t="s">
        <v>693</v>
      </c>
      <c r="G659" s="106">
        <v>0</v>
      </c>
      <c r="H659" s="106">
        <v>0</v>
      </c>
      <c r="I659" s="106">
        <v>5618</v>
      </c>
      <c r="J659" s="106">
        <v>0</v>
      </c>
      <c r="K659" s="106">
        <v>5618</v>
      </c>
      <c r="L659" s="106">
        <v>0</v>
      </c>
    </row>
    <row r="660" spans="1:12">
      <c r="A660" t="s">
        <v>939</v>
      </c>
      <c r="B660" s="93">
        <v>41364</v>
      </c>
      <c r="C660" t="s">
        <v>888</v>
      </c>
      <c r="D660" t="s">
        <v>929</v>
      </c>
      <c r="E660" s="105">
        <v>816007</v>
      </c>
      <c r="F660" s="105" t="s">
        <v>385</v>
      </c>
      <c r="G660" s="106">
        <v>73.569999999999993</v>
      </c>
      <c r="H660" s="106">
        <v>0</v>
      </c>
      <c r="I660" s="106">
        <v>0</v>
      </c>
      <c r="J660" s="106">
        <v>0</v>
      </c>
      <c r="K660" s="106">
        <v>73.569999999999993</v>
      </c>
      <c r="L660" s="106">
        <v>0</v>
      </c>
    </row>
    <row r="661" spans="1:12">
      <c r="A661" t="s">
        <v>939</v>
      </c>
      <c r="B661" s="93">
        <v>41364</v>
      </c>
      <c r="C661" t="s">
        <v>888</v>
      </c>
      <c r="D661" t="s">
        <v>929</v>
      </c>
      <c r="E661" s="105">
        <v>816008</v>
      </c>
      <c r="F661" s="105" t="s">
        <v>387</v>
      </c>
      <c r="G661" s="106">
        <v>10918.87</v>
      </c>
      <c r="H661" s="106">
        <v>0</v>
      </c>
      <c r="I661" s="106">
        <v>0</v>
      </c>
      <c r="J661" s="106">
        <v>0</v>
      </c>
      <c r="K661" s="106">
        <v>10918.87</v>
      </c>
      <c r="L661" s="106">
        <v>0</v>
      </c>
    </row>
    <row r="662" spans="1:12">
      <c r="A662" t="s">
        <v>939</v>
      </c>
      <c r="B662" s="93">
        <v>41364</v>
      </c>
      <c r="C662" t="s">
        <v>888</v>
      </c>
      <c r="D662" t="s">
        <v>929</v>
      </c>
      <c r="E662" s="105">
        <v>816012</v>
      </c>
      <c r="F662" s="105" t="s">
        <v>389</v>
      </c>
      <c r="G662" s="106">
        <v>26.2</v>
      </c>
      <c r="H662" s="106">
        <v>0</v>
      </c>
      <c r="I662" s="106">
        <v>0</v>
      </c>
      <c r="J662" s="106">
        <v>0</v>
      </c>
      <c r="K662" s="106">
        <v>26.2</v>
      </c>
      <c r="L662" s="106">
        <v>0</v>
      </c>
    </row>
    <row r="663" spans="1:12">
      <c r="A663" t="s">
        <v>939</v>
      </c>
      <c r="B663" s="93">
        <v>41364</v>
      </c>
      <c r="C663" t="s">
        <v>888</v>
      </c>
      <c r="D663" t="s">
        <v>929</v>
      </c>
      <c r="E663" s="105">
        <v>816015</v>
      </c>
      <c r="F663" s="105" t="s">
        <v>393</v>
      </c>
      <c r="G663" s="106">
        <v>0</v>
      </c>
      <c r="H663" s="106">
        <v>0</v>
      </c>
      <c r="I663" s="106">
        <v>0</v>
      </c>
      <c r="J663" s="106">
        <v>0.94</v>
      </c>
      <c r="K663" s="106">
        <v>0</v>
      </c>
      <c r="L663" s="106">
        <v>0.94</v>
      </c>
    </row>
    <row r="664" spans="1:12">
      <c r="A664" t="s">
        <v>939</v>
      </c>
      <c r="B664" s="93">
        <v>41364</v>
      </c>
      <c r="C664" t="s">
        <v>888</v>
      </c>
      <c r="D664" t="s">
        <v>929</v>
      </c>
      <c r="E664" s="105">
        <v>816021</v>
      </c>
      <c r="F664" s="105" t="s">
        <v>399</v>
      </c>
      <c r="G664" s="106">
        <v>48123.63</v>
      </c>
      <c r="H664" s="106">
        <v>0</v>
      </c>
      <c r="I664" s="106">
        <v>0</v>
      </c>
      <c r="J664" s="106">
        <v>0</v>
      </c>
      <c r="K664" s="106">
        <v>48123.63</v>
      </c>
      <c r="L664" s="106">
        <v>0</v>
      </c>
    </row>
    <row r="665" spans="1:12">
      <c r="A665" t="s">
        <v>939</v>
      </c>
      <c r="B665" s="93">
        <v>41364</v>
      </c>
      <c r="C665" t="s">
        <v>888</v>
      </c>
      <c r="D665" t="s">
        <v>929</v>
      </c>
      <c r="E665" s="105">
        <v>816033</v>
      </c>
      <c r="F665" s="105" t="s">
        <v>405</v>
      </c>
      <c r="G665" s="106">
        <v>149.72</v>
      </c>
      <c r="H665" s="106">
        <v>0</v>
      </c>
      <c r="I665" s="106">
        <v>0</v>
      </c>
      <c r="J665" s="106">
        <v>0</v>
      </c>
      <c r="K665" s="106">
        <v>149.72</v>
      </c>
      <c r="L665" s="106">
        <v>0</v>
      </c>
    </row>
    <row r="666" spans="1:12">
      <c r="A666" t="s">
        <v>939</v>
      </c>
      <c r="B666" s="93">
        <v>41364</v>
      </c>
      <c r="C666" t="s">
        <v>888</v>
      </c>
      <c r="D666" t="s">
        <v>929</v>
      </c>
      <c r="E666" s="105">
        <v>816034</v>
      </c>
      <c r="F666" s="105" t="s">
        <v>407</v>
      </c>
      <c r="G666" s="106">
        <v>2911.95</v>
      </c>
      <c r="H666" s="106">
        <v>0</v>
      </c>
      <c r="I666" s="106">
        <v>0</v>
      </c>
      <c r="J666" s="106">
        <v>0</v>
      </c>
      <c r="K666" s="106">
        <v>2911.95</v>
      </c>
      <c r="L666" s="106">
        <v>0</v>
      </c>
    </row>
    <row r="667" spans="1:12">
      <c r="A667" t="s">
        <v>939</v>
      </c>
      <c r="B667" s="93">
        <v>41364</v>
      </c>
      <c r="C667" t="s">
        <v>888</v>
      </c>
      <c r="D667" t="s">
        <v>929</v>
      </c>
      <c r="E667" s="105">
        <v>816036</v>
      </c>
      <c r="F667" s="105" t="s">
        <v>695</v>
      </c>
      <c r="G667" s="106">
        <v>1659.38</v>
      </c>
      <c r="H667" s="106">
        <v>0</v>
      </c>
      <c r="I667" s="106">
        <v>0</v>
      </c>
      <c r="J667" s="106">
        <v>0</v>
      </c>
      <c r="K667" s="106">
        <v>1659.38</v>
      </c>
      <c r="L667" s="106">
        <v>0</v>
      </c>
    </row>
    <row r="668" spans="1:12">
      <c r="A668" t="s">
        <v>939</v>
      </c>
      <c r="B668" s="93">
        <v>41364</v>
      </c>
      <c r="C668" t="s">
        <v>888</v>
      </c>
      <c r="D668" t="s">
        <v>929</v>
      </c>
      <c r="E668" s="105">
        <v>816061</v>
      </c>
      <c r="F668" s="105" t="s">
        <v>903</v>
      </c>
      <c r="G668" s="106">
        <v>5965</v>
      </c>
      <c r="H668" s="106">
        <v>0</v>
      </c>
      <c r="I668" s="106">
        <v>0</v>
      </c>
      <c r="J668" s="106">
        <v>0</v>
      </c>
      <c r="K668" s="106">
        <v>5965</v>
      </c>
      <c r="L668" s="106">
        <v>0</v>
      </c>
    </row>
    <row r="669" spans="1:12">
      <c r="A669" t="s">
        <v>939</v>
      </c>
      <c r="B669" s="93">
        <v>41364</v>
      </c>
      <c r="C669" t="s">
        <v>889</v>
      </c>
      <c r="D669" t="s">
        <v>932</v>
      </c>
      <c r="E669" s="105">
        <v>110047</v>
      </c>
      <c r="F669" s="105" t="s">
        <v>293</v>
      </c>
      <c r="G669" s="106">
        <v>0</v>
      </c>
      <c r="H669" s="106">
        <v>7064.39</v>
      </c>
      <c r="I669" s="106">
        <v>29493.66</v>
      </c>
      <c r="J669" s="106">
        <v>22772.05</v>
      </c>
      <c r="K669" s="106">
        <v>0</v>
      </c>
      <c r="L669" s="106">
        <v>342.78</v>
      </c>
    </row>
    <row r="670" spans="1:12">
      <c r="A670" t="s">
        <v>939</v>
      </c>
      <c r="B670" s="93">
        <v>41364</v>
      </c>
      <c r="C670" t="s">
        <v>889</v>
      </c>
      <c r="D670" t="s">
        <v>932</v>
      </c>
      <c r="E670" s="105">
        <v>110052</v>
      </c>
      <c r="F670" s="105" t="s">
        <v>297</v>
      </c>
      <c r="G670" s="106">
        <v>0</v>
      </c>
      <c r="H670" s="106">
        <v>0</v>
      </c>
      <c r="I670" s="106">
        <v>81.790000000000006</v>
      </c>
      <c r="J670" s="106">
        <v>81.790000000000006</v>
      </c>
      <c r="K670" s="106">
        <v>0</v>
      </c>
      <c r="L670" s="106">
        <v>0</v>
      </c>
    </row>
    <row r="671" spans="1:12">
      <c r="A671" t="s">
        <v>939</v>
      </c>
      <c r="B671" s="93">
        <v>41364</v>
      </c>
      <c r="C671" t="s">
        <v>889</v>
      </c>
      <c r="D671" t="s">
        <v>932</v>
      </c>
      <c r="E671" s="105">
        <v>110156</v>
      </c>
      <c r="F671" s="105" t="s">
        <v>685</v>
      </c>
      <c r="G671" s="106">
        <v>0.03</v>
      </c>
      <c r="H671" s="106">
        <v>0</v>
      </c>
      <c r="I671" s="106">
        <v>16484.900000000001</v>
      </c>
      <c r="J671" s="106">
        <v>16484.93</v>
      </c>
      <c r="K671" s="106">
        <v>0</v>
      </c>
      <c r="L671" s="106">
        <v>0</v>
      </c>
    </row>
    <row r="672" spans="1:12">
      <c r="A672" t="s">
        <v>939</v>
      </c>
      <c r="B672" s="93">
        <v>41364</v>
      </c>
      <c r="C672" t="s">
        <v>889</v>
      </c>
      <c r="D672" t="s">
        <v>932</v>
      </c>
      <c r="E672" s="105">
        <v>112000</v>
      </c>
      <c r="F672" s="105" t="s">
        <v>314</v>
      </c>
      <c r="G672" s="106">
        <v>0.02</v>
      </c>
      <c r="H672" s="106">
        <v>0</v>
      </c>
      <c r="I672" s="106">
        <v>22728.34</v>
      </c>
      <c r="J672" s="106">
        <v>22728.36</v>
      </c>
      <c r="K672" s="106">
        <v>0</v>
      </c>
      <c r="L672" s="106">
        <v>0</v>
      </c>
    </row>
    <row r="673" spans="1:12">
      <c r="A673" t="s">
        <v>939</v>
      </c>
      <c r="B673" s="93">
        <v>41364</v>
      </c>
      <c r="C673" t="s">
        <v>889</v>
      </c>
      <c r="D673" t="s">
        <v>932</v>
      </c>
      <c r="E673" s="105">
        <v>211002</v>
      </c>
      <c r="F673" s="105" t="s">
        <v>460</v>
      </c>
      <c r="G673" s="106">
        <v>17677.8</v>
      </c>
      <c r="H673" s="106">
        <v>0</v>
      </c>
      <c r="I673" s="106">
        <v>12092.19</v>
      </c>
      <c r="J673" s="106">
        <v>23582.49</v>
      </c>
      <c r="K673" s="106">
        <v>6187.5</v>
      </c>
      <c r="L673" s="106">
        <v>0</v>
      </c>
    </row>
    <row r="674" spans="1:12">
      <c r="A674" t="s">
        <v>939</v>
      </c>
      <c r="B674" s="93">
        <v>41364</v>
      </c>
      <c r="C674" t="s">
        <v>889</v>
      </c>
      <c r="D674" t="s">
        <v>932</v>
      </c>
      <c r="E674" s="105">
        <v>211014</v>
      </c>
      <c r="F674" s="105" t="s">
        <v>498</v>
      </c>
      <c r="G674" s="106">
        <v>1</v>
      </c>
      <c r="H674" s="106">
        <v>0</v>
      </c>
      <c r="I674" s="106">
        <v>0</v>
      </c>
      <c r="J674" s="106">
        <v>1</v>
      </c>
      <c r="K674" s="106">
        <v>0</v>
      </c>
      <c r="L674" s="106">
        <v>0</v>
      </c>
    </row>
    <row r="675" spans="1:12">
      <c r="A675" t="s">
        <v>939</v>
      </c>
      <c r="B675" s="93">
        <v>41364</v>
      </c>
      <c r="C675" t="s">
        <v>889</v>
      </c>
      <c r="D675" t="s">
        <v>932</v>
      </c>
      <c r="E675" s="105">
        <v>211032</v>
      </c>
      <c r="F675" s="105" t="s">
        <v>331</v>
      </c>
      <c r="G675" s="106">
        <v>0</v>
      </c>
      <c r="H675" s="106">
        <v>5248.9</v>
      </c>
      <c r="I675" s="106">
        <v>10867.92</v>
      </c>
      <c r="J675" s="106">
        <v>5619.02</v>
      </c>
      <c r="K675" s="106">
        <v>0</v>
      </c>
      <c r="L675" s="106">
        <v>0</v>
      </c>
    </row>
    <row r="676" spans="1:12">
      <c r="A676" t="s">
        <v>939</v>
      </c>
      <c r="B676" s="93">
        <v>41364</v>
      </c>
      <c r="C676" t="s">
        <v>889</v>
      </c>
      <c r="D676" t="s">
        <v>932</v>
      </c>
      <c r="E676" s="105">
        <v>211035</v>
      </c>
      <c r="F676" s="105" t="s">
        <v>333</v>
      </c>
      <c r="G676" s="106">
        <v>0</v>
      </c>
      <c r="H676" s="106">
        <v>0</v>
      </c>
      <c r="I676" s="106">
        <v>562</v>
      </c>
      <c r="J676" s="106">
        <v>1124</v>
      </c>
      <c r="K676" s="106">
        <v>0</v>
      </c>
      <c r="L676" s="106">
        <v>562</v>
      </c>
    </row>
    <row r="677" spans="1:12">
      <c r="A677" t="s">
        <v>939</v>
      </c>
      <c r="B677" s="93">
        <v>41364</v>
      </c>
      <c r="C677" t="s">
        <v>889</v>
      </c>
      <c r="D677" t="s">
        <v>932</v>
      </c>
      <c r="E677" s="105">
        <v>211037</v>
      </c>
      <c r="F677" s="105" t="s">
        <v>901</v>
      </c>
      <c r="G677" s="106">
        <v>0</v>
      </c>
      <c r="H677" s="106">
        <v>81.790000000000006</v>
      </c>
      <c r="I677" s="106">
        <v>81.790000000000006</v>
      </c>
      <c r="J677" s="106">
        <v>0</v>
      </c>
      <c r="K677" s="106">
        <v>0</v>
      </c>
      <c r="L677" s="106">
        <v>0</v>
      </c>
    </row>
    <row r="678" spans="1:12">
      <c r="A678" t="s">
        <v>939</v>
      </c>
      <c r="B678" s="93">
        <v>41364</v>
      </c>
      <c r="C678" t="s">
        <v>889</v>
      </c>
      <c r="D678" t="s">
        <v>932</v>
      </c>
      <c r="E678" s="105">
        <v>212026</v>
      </c>
      <c r="F678" s="105" t="s">
        <v>339</v>
      </c>
      <c r="G678" s="106">
        <v>0</v>
      </c>
      <c r="H678" s="106">
        <v>6187.5</v>
      </c>
      <c r="I678" s="106">
        <v>0</v>
      </c>
      <c r="J678" s="106">
        <v>0</v>
      </c>
      <c r="K678" s="106">
        <v>0</v>
      </c>
      <c r="L678" s="106">
        <v>6187.5</v>
      </c>
    </row>
    <row r="679" spans="1:12">
      <c r="A679" t="s">
        <v>939</v>
      </c>
      <c r="B679" s="93">
        <v>41364</v>
      </c>
      <c r="C679" t="s">
        <v>889</v>
      </c>
      <c r="D679" t="s">
        <v>932</v>
      </c>
      <c r="E679" s="105" t="s">
        <v>350</v>
      </c>
      <c r="F679" s="105" t="s">
        <v>351</v>
      </c>
      <c r="G679" s="106">
        <v>1795161.17</v>
      </c>
      <c r="H679" s="106">
        <v>0</v>
      </c>
      <c r="I679" s="106">
        <v>0</v>
      </c>
      <c r="J679" s="106">
        <v>0</v>
      </c>
      <c r="K679" s="106">
        <v>1795161.17</v>
      </c>
      <c r="L679" s="106">
        <v>0</v>
      </c>
    </row>
    <row r="680" spans="1:12">
      <c r="A680" t="s">
        <v>939</v>
      </c>
      <c r="B680" s="93">
        <v>41364</v>
      </c>
      <c r="C680" t="s">
        <v>889</v>
      </c>
      <c r="D680" t="s">
        <v>932</v>
      </c>
      <c r="E680" s="105">
        <v>310200</v>
      </c>
      <c r="F680" s="105" t="s">
        <v>356</v>
      </c>
      <c r="G680" s="106">
        <v>0</v>
      </c>
      <c r="H680" s="106">
        <v>180582.28</v>
      </c>
      <c r="I680" s="106">
        <v>0</v>
      </c>
      <c r="J680" s="106">
        <v>0</v>
      </c>
      <c r="K680" s="106">
        <v>0</v>
      </c>
      <c r="L680" s="106">
        <v>180582.28</v>
      </c>
    </row>
    <row r="681" spans="1:12">
      <c r="A681" t="s">
        <v>939</v>
      </c>
      <c r="B681" s="93">
        <v>41364</v>
      </c>
      <c r="C681" t="s">
        <v>889</v>
      </c>
      <c r="D681" t="s">
        <v>932</v>
      </c>
      <c r="E681" s="105" t="s">
        <v>500</v>
      </c>
      <c r="F681" s="105" t="s">
        <v>501</v>
      </c>
      <c r="G681" s="106">
        <v>2826874.67</v>
      </c>
      <c r="H681" s="106">
        <v>0</v>
      </c>
      <c r="I681" s="106">
        <v>0</v>
      </c>
      <c r="J681" s="106">
        <v>0</v>
      </c>
      <c r="K681" s="106">
        <v>2826874.67</v>
      </c>
      <c r="L681" s="106">
        <v>0</v>
      </c>
    </row>
    <row r="682" spans="1:12">
      <c r="A682" t="s">
        <v>939</v>
      </c>
      <c r="B682" s="93">
        <v>41364</v>
      </c>
      <c r="C682" t="s">
        <v>889</v>
      </c>
      <c r="D682" t="s">
        <v>932</v>
      </c>
      <c r="E682" s="105" t="s">
        <v>502</v>
      </c>
      <c r="F682" s="105" t="s">
        <v>503</v>
      </c>
      <c r="G682" s="106">
        <v>767080</v>
      </c>
      <c r="H682" s="106">
        <v>0</v>
      </c>
      <c r="I682" s="106">
        <v>0</v>
      </c>
      <c r="J682" s="106">
        <v>0</v>
      </c>
      <c r="K682" s="106">
        <v>767080</v>
      </c>
      <c r="L682" s="106">
        <v>0</v>
      </c>
    </row>
    <row r="683" spans="1:12">
      <c r="A683" t="s">
        <v>939</v>
      </c>
      <c r="B683" s="93">
        <v>41364</v>
      </c>
      <c r="C683" t="s">
        <v>889</v>
      </c>
      <c r="D683" t="s">
        <v>932</v>
      </c>
      <c r="E683" s="105" t="s">
        <v>569</v>
      </c>
      <c r="F683" s="105" t="s">
        <v>570</v>
      </c>
      <c r="G683" s="106">
        <v>0</v>
      </c>
      <c r="H683" s="106">
        <v>124563.42</v>
      </c>
      <c r="I683" s="106">
        <v>0</v>
      </c>
      <c r="J683" s="106">
        <v>0</v>
      </c>
      <c r="K683" s="106">
        <v>0</v>
      </c>
      <c r="L683" s="106">
        <v>124563.42</v>
      </c>
    </row>
    <row r="684" spans="1:12">
      <c r="A684" t="s">
        <v>939</v>
      </c>
      <c r="B684" s="93">
        <v>41364</v>
      </c>
      <c r="C684" t="s">
        <v>889</v>
      </c>
      <c r="D684" t="s">
        <v>932</v>
      </c>
      <c r="E684" s="105" t="s">
        <v>724</v>
      </c>
      <c r="F684" s="105" t="s">
        <v>725</v>
      </c>
      <c r="G684" s="106">
        <v>0</v>
      </c>
      <c r="H684" s="106">
        <v>291794.38</v>
      </c>
      <c r="I684" s="106">
        <v>0</v>
      </c>
      <c r="J684" s="106">
        <v>0</v>
      </c>
      <c r="K684" s="106">
        <v>0</v>
      </c>
      <c r="L684" s="106">
        <v>291794.38</v>
      </c>
    </row>
    <row r="685" spans="1:12">
      <c r="A685" t="s">
        <v>939</v>
      </c>
      <c r="B685" s="93">
        <v>41364</v>
      </c>
      <c r="C685" t="s">
        <v>889</v>
      </c>
      <c r="D685" t="s">
        <v>932</v>
      </c>
      <c r="E685" s="105" t="s">
        <v>368</v>
      </c>
      <c r="F685" s="105" t="s">
        <v>369</v>
      </c>
      <c r="G685" s="106">
        <v>0</v>
      </c>
      <c r="H685" s="106">
        <v>4811897.0199999996</v>
      </c>
      <c r="I685" s="106">
        <v>0</v>
      </c>
      <c r="J685" s="106">
        <v>0</v>
      </c>
      <c r="K685" s="106">
        <v>0</v>
      </c>
      <c r="L685" s="106">
        <v>4811897.0199999996</v>
      </c>
    </row>
    <row r="686" spans="1:12">
      <c r="A686" t="s">
        <v>939</v>
      </c>
      <c r="B686" s="93">
        <v>41364</v>
      </c>
      <c r="C686" t="s">
        <v>889</v>
      </c>
      <c r="D686" t="s">
        <v>932</v>
      </c>
      <c r="E686" s="105">
        <v>620006</v>
      </c>
      <c r="F686" s="105" t="s">
        <v>871</v>
      </c>
      <c r="G686" s="106">
        <v>0</v>
      </c>
      <c r="H686" s="106">
        <v>49446.74</v>
      </c>
      <c r="I686" s="106">
        <v>1.02</v>
      </c>
      <c r="J686" s="106">
        <v>16253.13</v>
      </c>
      <c r="K686" s="106">
        <v>0</v>
      </c>
      <c r="L686" s="106">
        <v>65698.850000000006</v>
      </c>
    </row>
    <row r="687" spans="1:12">
      <c r="A687" t="s">
        <v>939</v>
      </c>
      <c r="B687" s="93">
        <v>41364</v>
      </c>
      <c r="C687" t="s">
        <v>889</v>
      </c>
      <c r="D687" t="s">
        <v>932</v>
      </c>
      <c r="E687" s="105">
        <v>810300</v>
      </c>
      <c r="F687" s="105" t="s">
        <v>378</v>
      </c>
      <c r="G687" s="106">
        <v>14437.49</v>
      </c>
      <c r="H687" s="106">
        <v>0</v>
      </c>
      <c r="I687" s="106">
        <v>0</v>
      </c>
      <c r="J687" s="106">
        <v>0</v>
      </c>
      <c r="K687" s="106">
        <v>14437.49</v>
      </c>
      <c r="L687" s="106">
        <v>0</v>
      </c>
    </row>
    <row r="688" spans="1:12">
      <c r="A688" t="s">
        <v>939</v>
      </c>
      <c r="B688" s="93">
        <v>41364</v>
      </c>
      <c r="C688" t="s">
        <v>889</v>
      </c>
      <c r="D688" t="s">
        <v>932</v>
      </c>
      <c r="E688" s="105">
        <v>810325</v>
      </c>
      <c r="F688" s="105" t="s">
        <v>379</v>
      </c>
      <c r="G688" s="106">
        <v>6187.5</v>
      </c>
      <c r="H688" s="106">
        <v>0</v>
      </c>
      <c r="I688" s="106">
        <v>0</v>
      </c>
      <c r="J688" s="106">
        <v>0</v>
      </c>
      <c r="K688" s="106">
        <v>6187.5</v>
      </c>
      <c r="L688" s="106">
        <v>0</v>
      </c>
    </row>
    <row r="689" spans="1:12">
      <c r="A689" t="s">
        <v>939</v>
      </c>
      <c r="B689" s="93">
        <v>41364</v>
      </c>
      <c r="C689" t="s">
        <v>889</v>
      </c>
      <c r="D689" t="s">
        <v>932</v>
      </c>
      <c r="E689" s="105">
        <v>816000</v>
      </c>
      <c r="F689" s="105" t="s">
        <v>466</v>
      </c>
      <c r="G689" s="106">
        <v>0</v>
      </c>
      <c r="H689" s="106">
        <v>17677.8</v>
      </c>
      <c r="I689" s="106">
        <v>17965.54</v>
      </c>
      <c r="J689" s="106">
        <v>6474.19</v>
      </c>
      <c r="K689" s="106">
        <v>0</v>
      </c>
      <c r="L689" s="106">
        <v>6186.45</v>
      </c>
    </row>
    <row r="690" spans="1:12">
      <c r="A690" t="s">
        <v>939</v>
      </c>
      <c r="B690" s="93">
        <v>41364</v>
      </c>
      <c r="C690" t="s">
        <v>889</v>
      </c>
      <c r="D690" t="s">
        <v>932</v>
      </c>
      <c r="E690" s="105">
        <v>816001</v>
      </c>
      <c r="F690" s="105" t="s">
        <v>428</v>
      </c>
      <c r="G690" s="106">
        <v>21241.71</v>
      </c>
      <c r="H690" s="106">
        <v>0</v>
      </c>
      <c r="I690" s="106">
        <v>0</v>
      </c>
      <c r="J690" s="106">
        <v>0</v>
      </c>
      <c r="K690" s="106">
        <v>21241.71</v>
      </c>
      <c r="L690" s="106">
        <v>0</v>
      </c>
    </row>
    <row r="691" spans="1:12">
      <c r="A691" t="s">
        <v>939</v>
      </c>
      <c r="B691" s="93">
        <v>41364</v>
      </c>
      <c r="C691" t="s">
        <v>889</v>
      </c>
      <c r="D691" t="s">
        <v>932</v>
      </c>
      <c r="E691" s="105">
        <v>816003</v>
      </c>
      <c r="F691" s="105" t="s">
        <v>383</v>
      </c>
      <c r="G691" s="106">
        <v>5613.51</v>
      </c>
      <c r="H691" s="106">
        <v>0</v>
      </c>
      <c r="I691" s="106">
        <v>0</v>
      </c>
      <c r="J691" s="106">
        <v>0</v>
      </c>
      <c r="K691" s="106">
        <v>5613.51</v>
      </c>
      <c r="L691" s="106">
        <v>0</v>
      </c>
    </row>
    <row r="692" spans="1:12">
      <c r="A692" t="s">
        <v>939</v>
      </c>
      <c r="B692" s="93">
        <v>41364</v>
      </c>
      <c r="C692" t="s">
        <v>889</v>
      </c>
      <c r="D692" t="s">
        <v>932</v>
      </c>
      <c r="E692" s="105">
        <v>816005</v>
      </c>
      <c r="F692" s="105" t="s">
        <v>693</v>
      </c>
      <c r="G692" s="106">
        <v>0</v>
      </c>
      <c r="H692" s="106">
        <v>0</v>
      </c>
      <c r="I692" s="106">
        <v>5618</v>
      </c>
      <c r="J692" s="106">
        <v>0</v>
      </c>
      <c r="K692" s="106">
        <v>5618</v>
      </c>
      <c r="L692" s="106">
        <v>0</v>
      </c>
    </row>
    <row r="693" spans="1:12">
      <c r="A693" t="s">
        <v>939</v>
      </c>
      <c r="B693" s="93">
        <v>41364</v>
      </c>
      <c r="C693" t="s">
        <v>889</v>
      </c>
      <c r="D693" t="s">
        <v>932</v>
      </c>
      <c r="E693" s="105">
        <v>816007</v>
      </c>
      <c r="F693" s="105" t="s">
        <v>385</v>
      </c>
      <c r="G693" s="106">
        <v>5021.8100000000004</v>
      </c>
      <c r="H693" s="106">
        <v>0</v>
      </c>
      <c r="I693" s="106">
        <v>0</v>
      </c>
      <c r="J693" s="106">
        <v>0</v>
      </c>
      <c r="K693" s="106">
        <v>5021.8100000000004</v>
      </c>
      <c r="L693" s="106">
        <v>0</v>
      </c>
    </row>
    <row r="694" spans="1:12">
      <c r="A694" t="s">
        <v>939</v>
      </c>
      <c r="B694" s="93">
        <v>41364</v>
      </c>
      <c r="C694" t="s">
        <v>889</v>
      </c>
      <c r="D694" t="s">
        <v>932</v>
      </c>
      <c r="E694" s="105">
        <v>816008</v>
      </c>
      <c r="F694" s="105" t="s">
        <v>387</v>
      </c>
      <c r="G694" s="106">
        <v>6030.02</v>
      </c>
      <c r="H694" s="106">
        <v>0</v>
      </c>
      <c r="I694" s="106">
        <v>0</v>
      </c>
      <c r="J694" s="106">
        <v>0</v>
      </c>
      <c r="K694" s="106">
        <v>6030.02</v>
      </c>
      <c r="L694" s="106">
        <v>0</v>
      </c>
    </row>
    <row r="695" spans="1:12">
      <c r="A695" t="s">
        <v>939</v>
      </c>
      <c r="B695" s="93">
        <v>41364</v>
      </c>
      <c r="C695" t="s">
        <v>889</v>
      </c>
      <c r="D695" t="s">
        <v>932</v>
      </c>
      <c r="E695" s="105">
        <v>816012</v>
      </c>
      <c r="F695" s="105" t="s">
        <v>389</v>
      </c>
      <c r="G695" s="106">
        <v>28.42</v>
      </c>
      <c r="H695" s="106">
        <v>0</v>
      </c>
      <c r="I695" s="106">
        <v>0</v>
      </c>
      <c r="J695" s="106">
        <v>0</v>
      </c>
      <c r="K695" s="106">
        <v>28.42</v>
      </c>
      <c r="L695" s="106">
        <v>0</v>
      </c>
    </row>
    <row r="696" spans="1:12">
      <c r="A696" t="s">
        <v>939</v>
      </c>
      <c r="B696" s="93">
        <v>41364</v>
      </c>
      <c r="C696" t="s">
        <v>889</v>
      </c>
      <c r="D696" t="s">
        <v>932</v>
      </c>
      <c r="E696" s="105">
        <v>816015</v>
      </c>
      <c r="F696" s="105" t="s">
        <v>393</v>
      </c>
      <c r="G696" s="106">
        <v>0</v>
      </c>
      <c r="H696" s="106">
        <v>0</v>
      </c>
      <c r="I696" s="106">
        <v>0</v>
      </c>
      <c r="J696" s="106">
        <v>1.02</v>
      </c>
      <c r="K696" s="106">
        <v>0</v>
      </c>
      <c r="L696" s="106">
        <v>1.02</v>
      </c>
    </row>
    <row r="697" spans="1:12">
      <c r="A697" t="s">
        <v>939</v>
      </c>
      <c r="B697" s="93">
        <v>41364</v>
      </c>
      <c r="C697" t="s">
        <v>889</v>
      </c>
      <c r="D697" t="s">
        <v>932</v>
      </c>
      <c r="E697" s="105">
        <v>816021</v>
      </c>
      <c r="F697" s="105" t="s">
        <v>399</v>
      </c>
      <c r="G697" s="106">
        <v>22704.66</v>
      </c>
      <c r="H697" s="106">
        <v>0</v>
      </c>
      <c r="I697" s="106">
        <v>0</v>
      </c>
      <c r="J697" s="106">
        <v>0</v>
      </c>
      <c r="K697" s="106">
        <v>22704.66</v>
      </c>
      <c r="L697" s="106">
        <v>0</v>
      </c>
    </row>
    <row r="698" spans="1:12">
      <c r="A698" t="s">
        <v>939</v>
      </c>
      <c r="B698" s="93">
        <v>41364</v>
      </c>
      <c r="C698" t="s">
        <v>889</v>
      </c>
      <c r="D698" t="s">
        <v>932</v>
      </c>
      <c r="E698" s="105">
        <v>816033</v>
      </c>
      <c r="F698" s="105" t="s">
        <v>405</v>
      </c>
      <c r="G698" s="106">
        <v>162.38</v>
      </c>
      <c r="H698" s="106">
        <v>0</v>
      </c>
      <c r="I698" s="106">
        <v>0</v>
      </c>
      <c r="J698" s="106">
        <v>0</v>
      </c>
      <c r="K698" s="106">
        <v>162.38</v>
      </c>
      <c r="L698" s="106">
        <v>0</v>
      </c>
    </row>
    <row r="699" spans="1:12">
      <c r="A699" t="s">
        <v>939</v>
      </c>
      <c r="B699" s="93">
        <v>41364</v>
      </c>
      <c r="C699" t="s">
        <v>889</v>
      </c>
      <c r="D699" t="s">
        <v>932</v>
      </c>
      <c r="E699" s="105">
        <v>816034</v>
      </c>
      <c r="F699" s="105" t="s">
        <v>407</v>
      </c>
      <c r="G699" s="106">
        <v>2878.58</v>
      </c>
      <c r="H699" s="106">
        <v>0</v>
      </c>
      <c r="I699" s="106">
        <v>855.17</v>
      </c>
      <c r="J699" s="106">
        <v>1710.34</v>
      </c>
      <c r="K699" s="106">
        <v>2023.41</v>
      </c>
      <c r="L699" s="106">
        <v>0</v>
      </c>
    </row>
    <row r="700" spans="1:12">
      <c r="A700" t="s">
        <v>939</v>
      </c>
      <c r="B700" s="93">
        <v>41364</v>
      </c>
      <c r="C700" t="s">
        <v>889</v>
      </c>
      <c r="D700" t="s">
        <v>932</v>
      </c>
      <c r="E700" s="105">
        <v>816036</v>
      </c>
      <c r="F700" s="105" t="s">
        <v>695</v>
      </c>
      <c r="G700" s="106">
        <v>1659.45</v>
      </c>
      <c r="H700" s="106">
        <v>0</v>
      </c>
      <c r="I700" s="106">
        <v>0</v>
      </c>
      <c r="J700" s="106">
        <v>0</v>
      </c>
      <c r="K700" s="106">
        <v>1659.45</v>
      </c>
      <c r="L700" s="106">
        <v>0</v>
      </c>
    </row>
    <row r="701" spans="1:12">
      <c r="A701" t="s">
        <v>939</v>
      </c>
      <c r="B701" s="93">
        <v>41364</v>
      </c>
      <c r="C701" t="s">
        <v>889</v>
      </c>
      <c r="D701" t="s">
        <v>932</v>
      </c>
      <c r="E701" s="105">
        <v>816061</v>
      </c>
      <c r="F701" s="105" t="s">
        <v>903</v>
      </c>
      <c r="G701" s="106">
        <v>1784</v>
      </c>
      <c r="H701" s="106">
        <v>0</v>
      </c>
      <c r="I701" s="106">
        <v>0</v>
      </c>
      <c r="J701" s="106">
        <v>0</v>
      </c>
      <c r="K701" s="106">
        <v>1784</v>
      </c>
      <c r="L701" s="106">
        <v>0</v>
      </c>
    </row>
    <row r="702" spans="1:12">
      <c r="A702" t="s">
        <v>939</v>
      </c>
      <c r="B702" s="93">
        <v>41364</v>
      </c>
      <c r="C702" t="s">
        <v>978</v>
      </c>
      <c r="D702" t="s">
        <v>995</v>
      </c>
      <c r="E702" s="105">
        <v>110047</v>
      </c>
      <c r="F702" s="105" t="s">
        <v>293</v>
      </c>
      <c r="G702" s="106">
        <v>0</v>
      </c>
      <c r="H702" s="106">
        <v>35114.120000000003</v>
      </c>
      <c r="I702" s="106">
        <v>92157.83</v>
      </c>
      <c r="J702" s="106">
        <v>56926.86</v>
      </c>
      <c r="K702" s="106">
        <v>116.85</v>
      </c>
      <c r="L702" s="106">
        <v>0</v>
      </c>
    </row>
    <row r="703" spans="1:12">
      <c r="A703" t="s">
        <v>939</v>
      </c>
      <c r="B703" s="93">
        <v>41364</v>
      </c>
      <c r="C703" t="s">
        <v>978</v>
      </c>
      <c r="D703" t="s">
        <v>995</v>
      </c>
      <c r="E703" s="105">
        <v>110052</v>
      </c>
      <c r="F703" s="105" t="s">
        <v>297</v>
      </c>
      <c r="G703" s="106">
        <v>0</v>
      </c>
      <c r="H703" s="106">
        <v>0</v>
      </c>
      <c r="I703" s="106">
        <v>6762.61</v>
      </c>
      <c r="J703" s="106">
        <v>6762.61</v>
      </c>
      <c r="K703" s="106">
        <v>0</v>
      </c>
      <c r="L703" s="106">
        <v>0</v>
      </c>
    </row>
    <row r="704" spans="1:12">
      <c r="A704" t="s">
        <v>939</v>
      </c>
      <c r="B704" s="93">
        <v>41364</v>
      </c>
      <c r="C704" t="s">
        <v>978</v>
      </c>
      <c r="D704" t="s">
        <v>995</v>
      </c>
      <c r="E704" s="105">
        <v>110156</v>
      </c>
      <c r="F704" s="105" t="s">
        <v>685</v>
      </c>
      <c r="G704" s="106">
        <v>0</v>
      </c>
      <c r="H704" s="106">
        <v>3522</v>
      </c>
      <c r="I704" s="106">
        <v>20560.060000000001</v>
      </c>
      <c r="J704" s="106">
        <v>17038.060000000001</v>
      </c>
      <c r="K704" s="106">
        <v>0</v>
      </c>
      <c r="L704" s="106">
        <v>0</v>
      </c>
    </row>
    <row r="705" spans="1:12">
      <c r="A705" t="s">
        <v>939</v>
      </c>
      <c r="B705" s="93">
        <v>41364</v>
      </c>
      <c r="C705" t="s">
        <v>978</v>
      </c>
      <c r="D705" t="s">
        <v>995</v>
      </c>
      <c r="E705" s="105">
        <v>112000</v>
      </c>
      <c r="F705" s="105" t="s">
        <v>314</v>
      </c>
      <c r="G705" s="106">
        <v>0</v>
      </c>
      <c r="H705" s="106">
        <v>0</v>
      </c>
      <c r="I705" s="106">
        <v>86211.53</v>
      </c>
      <c r="J705" s="106">
        <v>86211.53</v>
      </c>
      <c r="K705" s="106">
        <v>0</v>
      </c>
      <c r="L705" s="106">
        <v>0</v>
      </c>
    </row>
    <row r="706" spans="1:12">
      <c r="A706" t="s">
        <v>939</v>
      </c>
      <c r="B706" s="93">
        <v>41364</v>
      </c>
      <c r="C706" t="s">
        <v>978</v>
      </c>
      <c r="D706" t="s">
        <v>995</v>
      </c>
      <c r="E706" s="105">
        <v>211002</v>
      </c>
      <c r="F706" s="105" t="s">
        <v>460</v>
      </c>
      <c r="G706" s="106">
        <v>63310.89</v>
      </c>
      <c r="H706" s="106">
        <v>0</v>
      </c>
      <c r="I706" s="106">
        <v>32875.730000000003</v>
      </c>
      <c r="J706" s="106">
        <v>65462.1</v>
      </c>
      <c r="K706" s="106">
        <v>30724.52</v>
      </c>
      <c r="L706" s="106">
        <v>0</v>
      </c>
    </row>
    <row r="707" spans="1:12">
      <c r="A707" t="s">
        <v>939</v>
      </c>
      <c r="B707" s="93">
        <v>41364</v>
      </c>
      <c r="C707" t="s">
        <v>978</v>
      </c>
      <c r="D707" t="s">
        <v>995</v>
      </c>
      <c r="E707" s="105">
        <v>211032</v>
      </c>
      <c r="F707" s="105" t="s">
        <v>331</v>
      </c>
      <c r="G707" s="106">
        <v>0</v>
      </c>
      <c r="H707" s="106">
        <v>0</v>
      </c>
      <c r="I707" s="106">
        <v>5618</v>
      </c>
      <c r="J707" s="106">
        <v>5618</v>
      </c>
      <c r="K707" s="106">
        <v>0</v>
      </c>
      <c r="L707" s="106">
        <v>0</v>
      </c>
    </row>
    <row r="708" spans="1:12">
      <c r="A708" t="s">
        <v>939</v>
      </c>
      <c r="B708" s="93">
        <v>41364</v>
      </c>
      <c r="C708" t="s">
        <v>978</v>
      </c>
      <c r="D708" t="s">
        <v>995</v>
      </c>
      <c r="E708" s="105">
        <v>211035</v>
      </c>
      <c r="F708" s="105" t="s">
        <v>333</v>
      </c>
      <c r="G708" s="106">
        <v>0</v>
      </c>
      <c r="H708" s="106">
        <v>72</v>
      </c>
      <c r="I708" s="106">
        <v>1004</v>
      </c>
      <c r="J708" s="106">
        <v>1494</v>
      </c>
      <c r="K708" s="106">
        <v>0</v>
      </c>
      <c r="L708" s="106">
        <v>562</v>
      </c>
    </row>
    <row r="709" spans="1:12">
      <c r="A709" t="s">
        <v>939</v>
      </c>
      <c r="B709" s="93">
        <v>41364</v>
      </c>
      <c r="C709" t="s">
        <v>978</v>
      </c>
      <c r="D709" t="s">
        <v>995</v>
      </c>
      <c r="E709" s="105">
        <v>211037</v>
      </c>
      <c r="F709" s="105" t="s">
        <v>901</v>
      </c>
      <c r="G709" s="106">
        <v>5676.6</v>
      </c>
      <c r="H709" s="106">
        <v>0</v>
      </c>
      <c r="I709" s="106">
        <v>6762.61</v>
      </c>
      <c r="J709" s="106">
        <v>12439.21</v>
      </c>
      <c r="K709" s="106">
        <v>0</v>
      </c>
      <c r="L709" s="106">
        <v>0</v>
      </c>
    </row>
    <row r="710" spans="1:12">
      <c r="A710" t="s">
        <v>939</v>
      </c>
      <c r="B710" s="93">
        <v>41364</v>
      </c>
      <c r="C710" t="s">
        <v>978</v>
      </c>
      <c r="D710" t="s">
        <v>995</v>
      </c>
      <c r="E710" s="105">
        <v>212026</v>
      </c>
      <c r="F710" s="105" t="s">
        <v>339</v>
      </c>
      <c r="G710" s="106">
        <v>0</v>
      </c>
      <c r="H710" s="106">
        <v>30724.52</v>
      </c>
      <c r="I710" s="106">
        <v>0</v>
      </c>
      <c r="J710" s="106">
        <v>0</v>
      </c>
      <c r="K710" s="106">
        <v>0</v>
      </c>
      <c r="L710" s="106">
        <v>30724.52</v>
      </c>
    </row>
    <row r="711" spans="1:12">
      <c r="A711" t="s">
        <v>939</v>
      </c>
      <c r="B711" s="93">
        <v>41364</v>
      </c>
      <c r="C711" t="s">
        <v>978</v>
      </c>
      <c r="D711" t="s">
        <v>995</v>
      </c>
      <c r="E711" s="105">
        <v>212086</v>
      </c>
      <c r="F711" s="105" t="s">
        <v>343</v>
      </c>
      <c r="G711" s="106">
        <v>0</v>
      </c>
      <c r="H711" s="106">
        <v>0.01</v>
      </c>
      <c r="I711" s="106">
        <v>0.01</v>
      </c>
      <c r="J711" s="106">
        <v>0</v>
      </c>
      <c r="K711" s="106">
        <v>0</v>
      </c>
      <c r="L711" s="106">
        <v>0</v>
      </c>
    </row>
    <row r="712" spans="1:12">
      <c r="A712" t="s">
        <v>939</v>
      </c>
      <c r="B712" s="93">
        <v>41364</v>
      </c>
      <c r="C712" t="s">
        <v>978</v>
      </c>
      <c r="D712" t="s">
        <v>995</v>
      </c>
      <c r="E712" s="105">
        <v>213100</v>
      </c>
      <c r="F712" s="105" t="s">
        <v>499</v>
      </c>
      <c r="G712" s="106">
        <v>0</v>
      </c>
      <c r="H712" s="106">
        <v>0.01</v>
      </c>
      <c r="I712" s="106">
        <v>0.01</v>
      </c>
      <c r="J712" s="106">
        <v>0</v>
      </c>
      <c r="K712" s="106">
        <v>0</v>
      </c>
      <c r="L712" s="106">
        <v>0</v>
      </c>
    </row>
    <row r="713" spans="1:12">
      <c r="A713" t="s">
        <v>939</v>
      </c>
      <c r="B713" s="93">
        <v>41364</v>
      </c>
      <c r="C713" t="s">
        <v>978</v>
      </c>
      <c r="D713" t="s">
        <v>995</v>
      </c>
      <c r="E713" s="105" t="s">
        <v>350</v>
      </c>
      <c r="F713" s="105" t="s">
        <v>351</v>
      </c>
      <c r="G713" s="106">
        <v>5690706.4299999997</v>
      </c>
      <c r="H713" s="106">
        <v>0</v>
      </c>
      <c r="I713" s="106">
        <v>0</v>
      </c>
      <c r="J713" s="106">
        <v>0</v>
      </c>
      <c r="K713" s="106">
        <v>5690706.4299999997</v>
      </c>
      <c r="L713" s="106">
        <v>0</v>
      </c>
    </row>
    <row r="714" spans="1:12">
      <c r="A714" t="s">
        <v>939</v>
      </c>
      <c r="B714" s="93">
        <v>41364</v>
      </c>
      <c r="C714" t="s">
        <v>978</v>
      </c>
      <c r="D714" t="s">
        <v>995</v>
      </c>
      <c r="E714" s="105" t="s">
        <v>500</v>
      </c>
      <c r="F714" s="105" t="s">
        <v>501</v>
      </c>
      <c r="G714" s="106">
        <v>3289429.33</v>
      </c>
      <c r="H714" s="106">
        <v>0</v>
      </c>
      <c r="I714" s="106">
        <v>0</v>
      </c>
      <c r="J714" s="106">
        <v>0</v>
      </c>
      <c r="K714" s="106">
        <v>3289429.33</v>
      </c>
      <c r="L714" s="106">
        <v>0</v>
      </c>
    </row>
    <row r="715" spans="1:12">
      <c r="A715" t="s">
        <v>939</v>
      </c>
      <c r="B715" s="93">
        <v>41364</v>
      </c>
      <c r="C715" t="s">
        <v>978</v>
      </c>
      <c r="D715" t="s">
        <v>995</v>
      </c>
      <c r="E715" s="105" t="s">
        <v>502</v>
      </c>
      <c r="F715" s="105" t="s">
        <v>503</v>
      </c>
      <c r="G715" s="106">
        <v>807752</v>
      </c>
      <c r="H715" s="106">
        <v>0</v>
      </c>
      <c r="I715" s="106">
        <v>0</v>
      </c>
      <c r="J715" s="106">
        <v>0</v>
      </c>
      <c r="K715" s="106">
        <v>807752</v>
      </c>
      <c r="L715" s="106">
        <v>0</v>
      </c>
    </row>
    <row r="716" spans="1:12">
      <c r="A716" t="s">
        <v>939</v>
      </c>
      <c r="B716" s="93">
        <v>41364</v>
      </c>
      <c r="C716" t="s">
        <v>978</v>
      </c>
      <c r="D716" t="s">
        <v>995</v>
      </c>
      <c r="E716" s="105" t="s">
        <v>724</v>
      </c>
      <c r="F716" s="105" t="s">
        <v>725</v>
      </c>
      <c r="G716" s="106">
        <v>0</v>
      </c>
      <c r="H716" s="106">
        <v>215733.89</v>
      </c>
      <c r="I716" s="106">
        <v>0</v>
      </c>
      <c r="J716" s="106">
        <v>0</v>
      </c>
      <c r="K716" s="106">
        <v>0</v>
      </c>
      <c r="L716" s="106">
        <v>215733.89</v>
      </c>
    </row>
    <row r="717" spans="1:12">
      <c r="A717" t="s">
        <v>939</v>
      </c>
      <c r="B717" s="93">
        <v>41364</v>
      </c>
      <c r="C717" t="s">
        <v>978</v>
      </c>
      <c r="D717" t="s">
        <v>995</v>
      </c>
      <c r="E717" s="105" t="s">
        <v>368</v>
      </c>
      <c r="F717" s="105" t="s">
        <v>369</v>
      </c>
      <c r="G717" s="106">
        <v>0</v>
      </c>
      <c r="H717" s="106">
        <v>9674123.6999999993</v>
      </c>
      <c r="I717" s="106">
        <v>0</v>
      </c>
      <c r="J717" s="106">
        <v>0</v>
      </c>
      <c r="K717" s="106">
        <v>0</v>
      </c>
      <c r="L717" s="106">
        <v>9674123.6999999993</v>
      </c>
    </row>
    <row r="718" spans="1:12">
      <c r="A718" t="s">
        <v>939</v>
      </c>
      <c r="B718" s="93">
        <v>41364</v>
      </c>
      <c r="C718" t="s">
        <v>978</v>
      </c>
      <c r="D718" t="s">
        <v>995</v>
      </c>
      <c r="E718" s="105">
        <v>620006</v>
      </c>
      <c r="F718" s="105" t="s">
        <v>871</v>
      </c>
      <c r="G718" s="106">
        <v>0</v>
      </c>
      <c r="H718" s="106">
        <v>5566.6</v>
      </c>
      <c r="I718" s="106">
        <v>0</v>
      </c>
      <c r="J718" s="106">
        <v>58953.8</v>
      </c>
      <c r="K718" s="106">
        <v>0</v>
      </c>
      <c r="L718" s="106">
        <v>64520.4</v>
      </c>
    </row>
    <row r="719" spans="1:12">
      <c r="A719" t="s">
        <v>939</v>
      </c>
      <c r="B719" s="93">
        <v>41364</v>
      </c>
      <c r="C719" t="s">
        <v>978</v>
      </c>
      <c r="D719" t="s">
        <v>995</v>
      </c>
      <c r="E719" s="105">
        <v>810300</v>
      </c>
      <c r="F719" s="105" t="s">
        <v>378</v>
      </c>
      <c r="G719" s="106">
        <v>71690.48</v>
      </c>
      <c r="H719" s="106">
        <v>0</v>
      </c>
      <c r="I719" s="106">
        <v>0</v>
      </c>
      <c r="J719" s="106">
        <v>0</v>
      </c>
      <c r="K719" s="106">
        <v>71690.48</v>
      </c>
      <c r="L719" s="106">
        <v>0</v>
      </c>
    </row>
    <row r="720" spans="1:12">
      <c r="A720" t="s">
        <v>939</v>
      </c>
      <c r="B720" s="93">
        <v>41364</v>
      </c>
      <c r="C720" t="s">
        <v>978</v>
      </c>
      <c r="D720" t="s">
        <v>995</v>
      </c>
      <c r="E720" s="105">
        <v>810325</v>
      </c>
      <c r="F720" s="105" t="s">
        <v>379</v>
      </c>
      <c r="G720" s="106">
        <v>30724.52</v>
      </c>
      <c r="H720" s="106">
        <v>0</v>
      </c>
      <c r="I720" s="106">
        <v>0</v>
      </c>
      <c r="J720" s="106">
        <v>0</v>
      </c>
      <c r="K720" s="106">
        <v>30724.52</v>
      </c>
      <c r="L720" s="106">
        <v>0</v>
      </c>
    </row>
    <row r="721" spans="1:12">
      <c r="A721" t="s">
        <v>939</v>
      </c>
      <c r="B721" s="93">
        <v>41364</v>
      </c>
      <c r="C721" t="s">
        <v>978</v>
      </c>
      <c r="D721" t="s">
        <v>995</v>
      </c>
      <c r="E721" s="105">
        <v>816000</v>
      </c>
      <c r="F721" s="105" t="s">
        <v>466</v>
      </c>
      <c r="G721" s="106">
        <v>0</v>
      </c>
      <c r="H721" s="106">
        <v>63310.89</v>
      </c>
      <c r="I721" s="106">
        <v>59844.1</v>
      </c>
      <c r="J721" s="106">
        <v>27257.75</v>
      </c>
      <c r="K721" s="106">
        <v>0</v>
      </c>
      <c r="L721" s="106">
        <v>30724.54</v>
      </c>
    </row>
    <row r="722" spans="1:12">
      <c r="A722" t="s">
        <v>939</v>
      </c>
      <c r="B722" s="93">
        <v>41364</v>
      </c>
      <c r="C722" t="s">
        <v>978</v>
      </c>
      <c r="D722" t="s">
        <v>995</v>
      </c>
      <c r="E722" s="105">
        <v>816001</v>
      </c>
      <c r="F722" s="105" t="s">
        <v>428</v>
      </c>
      <c r="G722" s="106">
        <v>37999.370000000003</v>
      </c>
      <c r="H722" s="106">
        <v>0</v>
      </c>
      <c r="I722" s="106">
        <v>12439.21</v>
      </c>
      <c r="J722" s="106">
        <v>0</v>
      </c>
      <c r="K722" s="106">
        <v>50438.58</v>
      </c>
      <c r="L722" s="106">
        <v>0</v>
      </c>
    </row>
    <row r="723" spans="1:12">
      <c r="A723" t="s">
        <v>939</v>
      </c>
      <c r="B723" s="93">
        <v>41364</v>
      </c>
      <c r="C723" t="s">
        <v>978</v>
      </c>
      <c r="D723" t="s">
        <v>995</v>
      </c>
      <c r="E723" s="105">
        <v>816003</v>
      </c>
      <c r="F723" s="105" t="s">
        <v>383</v>
      </c>
      <c r="G723" s="106">
        <v>7435.17</v>
      </c>
      <c r="H723" s="106">
        <v>0</v>
      </c>
      <c r="I723" s="106">
        <v>3695.92</v>
      </c>
      <c r="J723" s="106">
        <v>0</v>
      </c>
      <c r="K723" s="106">
        <v>11131.09</v>
      </c>
      <c r="L723" s="106">
        <v>0</v>
      </c>
    </row>
    <row r="724" spans="1:12">
      <c r="A724" t="s">
        <v>939</v>
      </c>
      <c r="B724" s="93">
        <v>41364</v>
      </c>
      <c r="C724" t="s">
        <v>978</v>
      </c>
      <c r="D724" t="s">
        <v>995</v>
      </c>
      <c r="E724" s="105">
        <v>816005</v>
      </c>
      <c r="F724" s="105" t="s">
        <v>693</v>
      </c>
      <c r="G724" s="106">
        <v>0</v>
      </c>
      <c r="H724" s="106">
        <v>0</v>
      </c>
      <c r="I724" s="106">
        <v>5618</v>
      </c>
      <c r="J724" s="106">
        <v>0</v>
      </c>
      <c r="K724" s="106">
        <v>5618</v>
      </c>
      <c r="L724" s="106">
        <v>0</v>
      </c>
    </row>
    <row r="725" spans="1:12">
      <c r="A725" t="s">
        <v>939</v>
      </c>
      <c r="B725" s="93">
        <v>41364</v>
      </c>
      <c r="C725" t="s">
        <v>978</v>
      </c>
      <c r="D725" t="s">
        <v>995</v>
      </c>
      <c r="E725" s="105">
        <v>816007</v>
      </c>
      <c r="F725" s="105" t="s">
        <v>385</v>
      </c>
      <c r="G725" s="106">
        <v>3594</v>
      </c>
      <c r="H725" s="106">
        <v>0</v>
      </c>
      <c r="I725" s="106">
        <v>0</v>
      </c>
      <c r="J725" s="106">
        <v>0</v>
      </c>
      <c r="K725" s="106">
        <v>3594</v>
      </c>
      <c r="L725" s="106">
        <v>0</v>
      </c>
    </row>
    <row r="726" spans="1:12">
      <c r="A726" t="s">
        <v>939</v>
      </c>
      <c r="B726" s="93">
        <v>41364</v>
      </c>
      <c r="C726" t="s">
        <v>978</v>
      </c>
      <c r="D726" t="s">
        <v>995</v>
      </c>
      <c r="E726" s="105">
        <v>816008</v>
      </c>
      <c r="F726" s="105" t="s">
        <v>387</v>
      </c>
      <c r="G726" s="106">
        <v>9013.7000000000007</v>
      </c>
      <c r="H726" s="106">
        <v>0</v>
      </c>
      <c r="I726" s="106">
        <v>2106.14</v>
      </c>
      <c r="J726" s="106">
        <v>0</v>
      </c>
      <c r="K726" s="106">
        <v>11119.84</v>
      </c>
      <c r="L726" s="106">
        <v>0</v>
      </c>
    </row>
    <row r="727" spans="1:12">
      <c r="A727" t="s">
        <v>939</v>
      </c>
      <c r="B727" s="93">
        <v>41364</v>
      </c>
      <c r="C727" t="s">
        <v>978</v>
      </c>
      <c r="D727" t="s">
        <v>995</v>
      </c>
      <c r="E727" s="105">
        <v>816034</v>
      </c>
      <c r="F727" s="105" t="s">
        <v>407</v>
      </c>
      <c r="G727" s="106">
        <v>125.31</v>
      </c>
      <c r="H727" s="106">
        <v>0</v>
      </c>
      <c r="I727" s="106">
        <v>3398.46</v>
      </c>
      <c r="J727" s="106">
        <v>890.3</v>
      </c>
      <c r="K727" s="106">
        <v>2633.47</v>
      </c>
      <c r="L727" s="106">
        <v>0</v>
      </c>
    </row>
    <row r="728" spans="1:12">
      <c r="A728" t="s">
        <v>939</v>
      </c>
      <c r="B728" s="93">
        <v>41364</v>
      </c>
      <c r="C728" t="s">
        <v>978</v>
      </c>
      <c r="D728" t="s">
        <v>995</v>
      </c>
      <c r="E728" s="105">
        <v>816036</v>
      </c>
      <c r="F728" s="105" t="s">
        <v>695</v>
      </c>
      <c r="G728" s="106">
        <v>1848.94</v>
      </c>
      <c r="H728" s="106">
        <v>0</v>
      </c>
      <c r="I728" s="106">
        <v>0</v>
      </c>
      <c r="J728" s="106">
        <v>0</v>
      </c>
      <c r="K728" s="106">
        <v>1848.94</v>
      </c>
      <c r="L728" s="106">
        <v>0</v>
      </c>
    </row>
    <row r="729" spans="1:12">
      <c r="A729" t="s">
        <v>939</v>
      </c>
      <c r="B729" s="93">
        <v>41364</v>
      </c>
      <c r="C729" t="s">
        <v>978</v>
      </c>
      <c r="D729" t="s">
        <v>995</v>
      </c>
      <c r="E729" s="105">
        <v>816061</v>
      </c>
      <c r="F729" s="105" t="s">
        <v>903</v>
      </c>
      <c r="G729" s="106">
        <v>8861</v>
      </c>
      <c r="H729" s="106">
        <v>0</v>
      </c>
      <c r="I729" s="106">
        <v>0</v>
      </c>
      <c r="J729" s="106">
        <v>0</v>
      </c>
      <c r="K729" s="106">
        <v>8861</v>
      </c>
      <c r="L729" s="106">
        <v>0</v>
      </c>
    </row>
    <row r="730" spans="1:12">
      <c r="A730" t="s">
        <v>939</v>
      </c>
      <c r="B730" s="93">
        <v>41364</v>
      </c>
      <c r="C730" t="s">
        <v>272</v>
      </c>
      <c r="D730" t="s">
        <v>949</v>
      </c>
      <c r="E730" s="105">
        <v>110047</v>
      </c>
      <c r="F730" s="105" t="s">
        <v>293</v>
      </c>
      <c r="G730" s="106">
        <v>5350.66</v>
      </c>
      <c r="H730" s="106">
        <v>0</v>
      </c>
      <c r="I730" s="106">
        <v>0</v>
      </c>
      <c r="J730" s="106">
        <v>5350.66</v>
      </c>
      <c r="K730" s="106">
        <v>0</v>
      </c>
      <c r="L730" s="106">
        <v>0</v>
      </c>
    </row>
    <row r="731" spans="1:12">
      <c r="A731" t="s">
        <v>939</v>
      </c>
      <c r="B731" s="93">
        <v>41364</v>
      </c>
      <c r="C731" t="s">
        <v>272</v>
      </c>
      <c r="D731" t="s">
        <v>949</v>
      </c>
      <c r="E731" s="105">
        <v>110156</v>
      </c>
      <c r="F731" s="105" t="s">
        <v>685</v>
      </c>
      <c r="G731" s="106">
        <v>0</v>
      </c>
      <c r="H731" s="106">
        <v>0</v>
      </c>
      <c r="I731" s="106">
        <v>5056</v>
      </c>
      <c r="J731" s="106">
        <v>5056</v>
      </c>
      <c r="K731" s="106">
        <v>0</v>
      </c>
      <c r="L731" s="106">
        <v>0</v>
      </c>
    </row>
    <row r="732" spans="1:12">
      <c r="A732" t="s">
        <v>939</v>
      </c>
      <c r="B732" s="93">
        <v>41364</v>
      </c>
      <c r="C732" t="s">
        <v>272</v>
      </c>
      <c r="D732" t="s">
        <v>949</v>
      </c>
      <c r="E732" s="105">
        <v>211028</v>
      </c>
      <c r="F732" s="105" t="s">
        <v>329</v>
      </c>
      <c r="G732" s="106">
        <v>0</v>
      </c>
      <c r="H732" s="106">
        <v>294.64999999999998</v>
      </c>
      <c r="I732" s="106">
        <v>294.64999999999998</v>
      </c>
      <c r="J732" s="106">
        <v>0</v>
      </c>
      <c r="K732" s="106">
        <v>0</v>
      </c>
      <c r="L732" s="106">
        <v>0</v>
      </c>
    </row>
    <row r="733" spans="1:12">
      <c r="A733" t="s">
        <v>939</v>
      </c>
      <c r="B733" s="93">
        <v>41364</v>
      </c>
      <c r="C733" t="s">
        <v>272</v>
      </c>
      <c r="D733" t="s">
        <v>949</v>
      </c>
      <c r="E733" s="105">
        <v>211032</v>
      </c>
      <c r="F733" s="105" t="s">
        <v>331</v>
      </c>
      <c r="G733" s="106">
        <v>0</v>
      </c>
      <c r="H733" s="106">
        <v>5056</v>
      </c>
      <c r="I733" s="106">
        <v>5056</v>
      </c>
      <c r="J733" s="106">
        <v>0</v>
      </c>
      <c r="K733" s="106">
        <v>0</v>
      </c>
      <c r="L733" s="106">
        <v>0</v>
      </c>
    </row>
    <row r="734" spans="1:12">
      <c r="A734" t="s">
        <v>939</v>
      </c>
      <c r="B734" s="93">
        <v>41364</v>
      </c>
      <c r="C734" t="s">
        <v>272</v>
      </c>
      <c r="D734" t="s">
        <v>949</v>
      </c>
      <c r="E734" s="105">
        <v>212080</v>
      </c>
      <c r="F734" s="105" t="s">
        <v>1049</v>
      </c>
      <c r="G734" s="106">
        <v>0</v>
      </c>
      <c r="H734" s="106">
        <v>0</v>
      </c>
      <c r="I734" s="106">
        <v>294.64999999999998</v>
      </c>
      <c r="J734" s="106">
        <v>294.64999999999998</v>
      </c>
      <c r="K734" s="106">
        <v>0</v>
      </c>
      <c r="L734" s="106">
        <v>0</v>
      </c>
    </row>
    <row r="735" spans="1:12">
      <c r="A735" t="s">
        <v>939</v>
      </c>
      <c r="B735" s="93">
        <v>41364</v>
      </c>
      <c r="C735" t="s">
        <v>272</v>
      </c>
      <c r="D735" t="s">
        <v>949</v>
      </c>
      <c r="E735" s="105">
        <v>310200</v>
      </c>
      <c r="F735" s="105" t="s">
        <v>356</v>
      </c>
      <c r="G735" s="106">
        <v>0</v>
      </c>
      <c r="H735" s="106">
        <v>0.01</v>
      </c>
      <c r="I735" s="106">
        <v>0.01</v>
      </c>
      <c r="J735" s="106">
        <v>0</v>
      </c>
      <c r="K735" s="106">
        <v>0</v>
      </c>
      <c r="L735" s="106">
        <v>0</v>
      </c>
    </row>
    <row r="736" spans="1:12">
      <c r="A736" t="s">
        <v>939</v>
      </c>
      <c r="B736" s="93">
        <v>41364</v>
      </c>
      <c r="C736" t="s">
        <v>273</v>
      </c>
      <c r="D736" t="s">
        <v>950</v>
      </c>
      <c r="E736" s="105">
        <v>110047</v>
      </c>
      <c r="F736" s="105" t="s">
        <v>293</v>
      </c>
      <c r="G736" s="106">
        <v>5114.92</v>
      </c>
      <c r="H736" s="106">
        <v>0</v>
      </c>
      <c r="I736" s="106">
        <v>0.01</v>
      </c>
      <c r="J736" s="106">
        <v>5114.93</v>
      </c>
      <c r="K736" s="106">
        <v>0</v>
      </c>
      <c r="L736" s="106">
        <v>0</v>
      </c>
    </row>
    <row r="737" spans="1:12">
      <c r="A737" t="s">
        <v>939</v>
      </c>
      <c r="B737" s="93">
        <v>41364</v>
      </c>
      <c r="C737" t="s">
        <v>273</v>
      </c>
      <c r="D737" t="s">
        <v>950</v>
      </c>
      <c r="E737" s="105">
        <v>110156</v>
      </c>
      <c r="F737" s="105" t="s">
        <v>685</v>
      </c>
      <c r="G737" s="106">
        <v>0</v>
      </c>
      <c r="H737" s="106">
        <v>0</v>
      </c>
      <c r="I737" s="106">
        <v>5056</v>
      </c>
      <c r="J737" s="106">
        <v>5056</v>
      </c>
      <c r="K737" s="106">
        <v>0</v>
      </c>
      <c r="L737" s="106">
        <v>0</v>
      </c>
    </row>
    <row r="738" spans="1:12">
      <c r="A738" t="s">
        <v>939</v>
      </c>
      <c r="B738" s="93">
        <v>41364</v>
      </c>
      <c r="C738" t="s">
        <v>273</v>
      </c>
      <c r="D738" t="s">
        <v>950</v>
      </c>
      <c r="E738" s="105">
        <v>211028</v>
      </c>
      <c r="F738" s="105" t="s">
        <v>329</v>
      </c>
      <c r="G738" s="106">
        <v>0</v>
      </c>
      <c r="H738" s="106">
        <v>58.93</v>
      </c>
      <c r="I738" s="106">
        <v>58.93</v>
      </c>
      <c r="J738" s="106">
        <v>0</v>
      </c>
      <c r="K738" s="106">
        <v>0</v>
      </c>
      <c r="L738" s="106">
        <v>0</v>
      </c>
    </row>
    <row r="739" spans="1:12">
      <c r="A739" t="s">
        <v>939</v>
      </c>
      <c r="B739" s="93">
        <v>41364</v>
      </c>
      <c r="C739" t="s">
        <v>273</v>
      </c>
      <c r="D739" t="s">
        <v>950</v>
      </c>
      <c r="E739" s="105">
        <v>211032</v>
      </c>
      <c r="F739" s="105" t="s">
        <v>331</v>
      </c>
      <c r="G739" s="106">
        <v>0</v>
      </c>
      <c r="H739" s="106">
        <v>5056</v>
      </c>
      <c r="I739" s="106">
        <v>5056</v>
      </c>
      <c r="J739" s="106">
        <v>0</v>
      </c>
      <c r="K739" s="106">
        <v>0</v>
      </c>
      <c r="L739" s="106">
        <v>0</v>
      </c>
    </row>
    <row r="740" spans="1:12">
      <c r="A740" t="s">
        <v>939</v>
      </c>
      <c r="B740" s="93">
        <v>41364</v>
      </c>
      <c r="C740" t="s">
        <v>273</v>
      </c>
      <c r="D740" t="s">
        <v>950</v>
      </c>
      <c r="E740" s="105">
        <v>212080</v>
      </c>
      <c r="F740" s="105" t="s">
        <v>1049</v>
      </c>
      <c r="G740" s="106">
        <v>0</v>
      </c>
      <c r="H740" s="106">
        <v>0</v>
      </c>
      <c r="I740" s="106">
        <v>58.93</v>
      </c>
      <c r="J740" s="106">
        <v>58.93</v>
      </c>
      <c r="K740" s="106">
        <v>0</v>
      </c>
      <c r="L740" s="106">
        <v>0</v>
      </c>
    </row>
    <row r="741" spans="1:12">
      <c r="A741" t="s">
        <v>939</v>
      </c>
      <c r="B741" s="93">
        <v>41364</v>
      </c>
      <c r="C741" t="s">
        <v>273</v>
      </c>
      <c r="D741" t="s">
        <v>950</v>
      </c>
      <c r="E741" s="105">
        <v>310200</v>
      </c>
      <c r="F741" s="105" t="s">
        <v>356</v>
      </c>
      <c r="G741" s="106">
        <v>0.01</v>
      </c>
      <c r="H741" s="106">
        <v>0</v>
      </c>
      <c r="I741" s="106">
        <v>0</v>
      </c>
      <c r="J741" s="106">
        <v>0.01</v>
      </c>
      <c r="K741" s="106">
        <v>0</v>
      </c>
      <c r="L741" s="106">
        <v>0</v>
      </c>
    </row>
    <row r="742" spans="1:12">
      <c r="A742" t="s">
        <v>939</v>
      </c>
      <c r="B742" s="93">
        <v>41364</v>
      </c>
      <c r="C742" t="s">
        <v>210</v>
      </c>
      <c r="D742" t="s">
        <v>665</v>
      </c>
      <c r="E742" s="105" t="s">
        <v>766</v>
      </c>
      <c r="F742" s="105" t="s">
        <v>767</v>
      </c>
      <c r="G742" s="106">
        <v>21931572.120000001</v>
      </c>
      <c r="H742" s="106">
        <v>0</v>
      </c>
      <c r="I742" s="106">
        <v>11892026194.07</v>
      </c>
      <c r="J742" s="106">
        <v>11889215022.610001</v>
      </c>
      <c r="K742" s="106">
        <v>24742743.579999998</v>
      </c>
      <c r="L742" s="106">
        <v>0</v>
      </c>
    </row>
    <row r="743" spans="1:12">
      <c r="A743" t="s">
        <v>939</v>
      </c>
      <c r="B743" s="93">
        <v>41364</v>
      </c>
      <c r="C743" t="s">
        <v>210</v>
      </c>
      <c r="D743" t="s">
        <v>665</v>
      </c>
      <c r="E743" s="105" t="s">
        <v>429</v>
      </c>
      <c r="F743" s="105" t="s">
        <v>430</v>
      </c>
      <c r="G743" s="106">
        <v>394297500</v>
      </c>
      <c r="H743" s="106">
        <v>0</v>
      </c>
      <c r="I743" s="106">
        <v>9440742413.3299999</v>
      </c>
      <c r="J743" s="106">
        <v>8793505889.3299999</v>
      </c>
      <c r="K743" s="106">
        <v>1041534024</v>
      </c>
      <c r="L743" s="106">
        <v>0</v>
      </c>
    </row>
    <row r="744" spans="1:12">
      <c r="A744" t="s">
        <v>939</v>
      </c>
      <c r="B744" s="93">
        <v>41364</v>
      </c>
      <c r="C744" t="s">
        <v>210</v>
      </c>
      <c r="D744" t="s">
        <v>665</v>
      </c>
      <c r="E744" s="105" t="s">
        <v>431</v>
      </c>
      <c r="F744" s="105" t="s">
        <v>432</v>
      </c>
      <c r="G744" s="106">
        <v>929653600</v>
      </c>
      <c r="H744" s="106">
        <v>0</v>
      </c>
      <c r="I744" s="106">
        <v>7636378075</v>
      </c>
      <c r="J744" s="106">
        <v>7344068575</v>
      </c>
      <c r="K744" s="106">
        <v>1221963100</v>
      </c>
      <c r="L744" s="106">
        <v>0</v>
      </c>
    </row>
    <row r="745" spans="1:12">
      <c r="A745" t="s">
        <v>939</v>
      </c>
      <c r="B745" s="93">
        <v>41364</v>
      </c>
      <c r="C745" t="s">
        <v>210</v>
      </c>
      <c r="D745" t="s">
        <v>665</v>
      </c>
      <c r="E745" s="105" t="s">
        <v>467</v>
      </c>
      <c r="F745" s="105" t="s">
        <v>468</v>
      </c>
      <c r="G745" s="106">
        <v>60220680</v>
      </c>
      <c r="H745" s="106">
        <v>0</v>
      </c>
      <c r="I745" s="106">
        <v>80609280</v>
      </c>
      <c r="J745" s="106">
        <v>60220680</v>
      </c>
      <c r="K745" s="106">
        <v>80609280</v>
      </c>
      <c r="L745" s="106">
        <v>0</v>
      </c>
    </row>
    <row r="746" spans="1:12">
      <c r="A746" t="s">
        <v>939</v>
      </c>
      <c r="B746" s="93">
        <v>41364</v>
      </c>
      <c r="C746" t="s">
        <v>210</v>
      </c>
      <c r="D746" t="s">
        <v>665</v>
      </c>
      <c r="E746" s="105" t="s">
        <v>774</v>
      </c>
      <c r="F746" s="105" t="s">
        <v>775</v>
      </c>
      <c r="G746" s="106">
        <v>2464625</v>
      </c>
      <c r="H746" s="106">
        <v>0</v>
      </c>
      <c r="I746" s="106">
        <v>7405632.5</v>
      </c>
      <c r="J746" s="106">
        <v>7401717.5</v>
      </c>
      <c r="K746" s="106">
        <v>2468540</v>
      </c>
      <c r="L746" s="106">
        <v>0</v>
      </c>
    </row>
    <row r="747" spans="1:12">
      <c r="A747" t="s">
        <v>939</v>
      </c>
      <c r="B747" s="93">
        <v>41364</v>
      </c>
      <c r="C747" t="s">
        <v>210</v>
      </c>
      <c r="D747" t="s">
        <v>665</v>
      </c>
      <c r="E747" s="105" t="s">
        <v>433</v>
      </c>
      <c r="F747" s="105" t="s">
        <v>434</v>
      </c>
      <c r="G747" s="106">
        <v>1.2</v>
      </c>
      <c r="H747" s="106">
        <v>0</v>
      </c>
      <c r="I747" s="106">
        <v>0</v>
      </c>
      <c r="J747" s="106">
        <v>144006.51</v>
      </c>
      <c r="K747" s="106">
        <v>0</v>
      </c>
      <c r="L747" s="106">
        <v>144005.31</v>
      </c>
    </row>
    <row r="748" spans="1:12">
      <c r="A748" t="s">
        <v>939</v>
      </c>
      <c r="B748" s="93">
        <v>41364</v>
      </c>
      <c r="C748" t="s">
        <v>210</v>
      </c>
      <c r="D748" t="s">
        <v>665</v>
      </c>
      <c r="E748" s="105" t="s">
        <v>435</v>
      </c>
      <c r="F748" s="105" t="s">
        <v>436</v>
      </c>
      <c r="G748" s="106">
        <v>0</v>
      </c>
      <c r="H748" s="106">
        <v>40.4</v>
      </c>
      <c r="I748" s="106">
        <v>0</v>
      </c>
      <c r="J748" s="106">
        <v>62776.1</v>
      </c>
      <c r="K748" s="106">
        <v>0</v>
      </c>
      <c r="L748" s="106">
        <v>62816.5</v>
      </c>
    </row>
    <row r="749" spans="1:12">
      <c r="A749" t="s">
        <v>939</v>
      </c>
      <c r="B749" s="93">
        <v>41364</v>
      </c>
      <c r="C749" t="s">
        <v>210</v>
      </c>
      <c r="D749" t="s">
        <v>665</v>
      </c>
      <c r="E749" s="105" t="s">
        <v>471</v>
      </c>
      <c r="F749" s="105" t="s">
        <v>472</v>
      </c>
      <c r="G749" s="106">
        <v>361378.8</v>
      </c>
      <c r="H749" s="106">
        <v>0</v>
      </c>
      <c r="I749" s="106">
        <v>0</v>
      </c>
      <c r="J749" s="106">
        <v>396388.4</v>
      </c>
      <c r="K749" s="106">
        <v>0</v>
      </c>
      <c r="L749" s="106">
        <v>35009.599999999999</v>
      </c>
    </row>
    <row r="750" spans="1:12">
      <c r="A750" t="s">
        <v>939</v>
      </c>
      <c r="B750" s="93">
        <v>41364</v>
      </c>
      <c r="C750" t="s">
        <v>210</v>
      </c>
      <c r="D750" t="s">
        <v>665</v>
      </c>
      <c r="E750" s="105" t="s">
        <v>776</v>
      </c>
      <c r="F750" s="105" t="s">
        <v>777</v>
      </c>
      <c r="G750" s="106">
        <v>3.78</v>
      </c>
      <c r="H750" s="106">
        <v>0</v>
      </c>
      <c r="I750" s="106">
        <v>978.27</v>
      </c>
      <c r="J750" s="106">
        <v>0</v>
      </c>
      <c r="K750" s="106">
        <v>982.05</v>
      </c>
      <c r="L750" s="106">
        <v>0</v>
      </c>
    </row>
    <row r="751" spans="1:12">
      <c r="A751" t="s">
        <v>939</v>
      </c>
      <c r="B751" s="93">
        <v>41364</v>
      </c>
      <c r="C751" t="s">
        <v>210</v>
      </c>
      <c r="D751" t="s">
        <v>665</v>
      </c>
      <c r="E751" s="105">
        <v>110014</v>
      </c>
      <c r="F751" s="105" t="s">
        <v>289</v>
      </c>
      <c r="G751" s="106">
        <v>1002.01</v>
      </c>
      <c r="H751" s="106">
        <v>0</v>
      </c>
      <c r="I751" s="106">
        <v>3074504394.4299998</v>
      </c>
      <c r="J751" s="106">
        <v>3074504396.6999998</v>
      </c>
      <c r="K751" s="106">
        <v>999.74</v>
      </c>
      <c r="L751" s="106">
        <v>0</v>
      </c>
    </row>
    <row r="752" spans="1:12">
      <c r="A752" t="s">
        <v>939</v>
      </c>
      <c r="B752" s="93">
        <v>41364</v>
      </c>
      <c r="C752" t="s">
        <v>210</v>
      </c>
      <c r="D752" t="s">
        <v>665</v>
      </c>
      <c r="E752" s="105">
        <v>110031</v>
      </c>
      <c r="F752" s="105" t="s">
        <v>291</v>
      </c>
      <c r="G752" s="106">
        <v>14647.17</v>
      </c>
      <c r="H752" s="106">
        <v>0</v>
      </c>
      <c r="I752" s="106">
        <v>14112.11</v>
      </c>
      <c r="J752" s="106">
        <v>28224.22</v>
      </c>
      <c r="K752" s="106">
        <v>535.05999999999995</v>
      </c>
      <c r="L752" s="106">
        <v>0</v>
      </c>
    </row>
    <row r="753" spans="1:12">
      <c r="A753" t="s">
        <v>939</v>
      </c>
      <c r="B753" s="93">
        <v>41364</v>
      </c>
      <c r="C753" t="s">
        <v>210</v>
      </c>
      <c r="D753" t="s">
        <v>665</v>
      </c>
      <c r="E753" s="105">
        <v>110047</v>
      </c>
      <c r="F753" s="105" t="s">
        <v>293</v>
      </c>
      <c r="G753" s="106">
        <v>6837761.4000000004</v>
      </c>
      <c r="H753" s="106">
        <v>0</v>
      </c>
      <c r="I753" s="106">
        <v>33180472459.700001</v>
      </c>
      <c r="J753" s="106">
        <v>33187238221.18</v>
      </c>
      <c r="K753" s="106">
        <v>71999.92</v>
      </c>
      <c r="L753" s="106">
        <v>0</v>
      </c>
    </row>
    <row r="754" spans="1:12">
      <c r="A754" t="s">
        <v>939</v>
      </c>
      <c r="B754" s="93">
        <v>41364</v>
      </c>
      <c r="C754" t="s">
        <v>210</v>
      </c>
      <c r="D754" t="s">
        <v>665</v>
      </c>
      <c r="E754" s="105">
        <v>110052</v>
      </c>
      <c r="F754" s="105" t="s">
        <v>297</v>
      </c>
      <c r="G754" s="106">
        <v>0</v>
      </c>
      <c r="H754" s="106">
        <v>0</v>
      </c>
      <c r="I754" s="106">
        <v>1979314.2</v>
      </c>
      <c r="J754" s="106">
        <v>1224471.83</v>
      </c>
      <c r="K754" s="106">
        <v>754842.37</v>
      </c>
      <c r="L754" s="106">
        <v>0</v>
      </c>
    </row>
    <row r="755" spans="1:12">
      <c r="A755" t="s">
        <v>939</v>
      </c>
      <c r="B755" s="93">
        <v>41364</v>
      </c>
      <c r="C755" t="s">
        <v>210</v>
      </c>
      <c r="D755" t="s">
        <v>665</v>
      </c>
      <c r="E755" s="105">
        <v>110065</v>
      </c>
      <c r="F755" s="105" t="s">
        <v>417</v>
      </c>
      <c r="G755" s="106">
        <v>4887.82</v>
      </c>
      <c r="H755" s="106">
        <v>0</v>
      </c>
      <c r="I755" s="106">
        <v>468650000</v>
      </c>
      <c r="J755" s="106">
        <v>468650751.80000001</v>
      </c>
      <c r="K755" s="106">
        <v>4136.0200000000004</v>
      </c>
      <c r="L755" s="106">
        <v>0</v>
      </c>
    </row>
    <row r="756" spans="1:12">
      <c r="A756" t="s">
        <v>939</v>
      </c>
      <c r="B756" s="93">
        <v>41364</v>
      </c>
      <c r="C756" t="s">
        <v>210</v>
      </c>
      <c r="D756" t="s">
        <v>665</v>
      </c>
      <c r="E756" s="105">
        <v>110067</v>
      </c>
      <c r="F756" s="105" t="s">
        <v>515</v>
      </c>
      <c r="G756" s="106">
        <v>146911.76</v>
      </c>
      <c r="H756" s="106">
        <v>0</v>
      </c>
      <c r="I756" s="106">
        <v>0</v>
      </c>
      <c r="J756" s="106">
        <v>0</v>
      </c>
      <c r="K756" s="106">
        <v>146911.76</v>
      </c>
      <c r="L756" s="106">
        <v>0</v>
      </c>
    </row>
    <row r="757" spans="1:12">
      <c r="A757" t="s">
        <v>939</v>
      </c>
      <c r="B757" s="93">
        <v>41364</v>
      </c>
      <c r="C757" t="s">
        <v>210</v>
      </c>
      <c r="D757" t="s">
        <v>665</v>
      </c>
      <c r="E757" s="105">
        <v>110074</v>
      </c>
      <c r="F757" s="105" t="s">
        <v>301</v>
      </c>
      <c r="G757" s="106">
        <v>1000</v>
      </c>
      <c r="H757" s="106">
        <v>0</v>
      </c>
      <c r="I757" s="106">
        <v>2007121646.3299999</v>
      </c>
      <c r="J757" s="106">
        <v>2007122646.3299999</v>
      </c>
      <c r="K757" s="106">
        <v>0</v>
      </c>
      <c r="L757" s="106">
        <v>0</v>
      </c>
    </row>
    <row r="758" spans="1:12">
      <c r="A758" t="s">
        <v>939</v>
      </c>
      <c r="B758" s="93">
        <v>41364</v>
      </c>
      <c r="C758" t="s">
        <v>210</v>
      </c>
      <c r="D758" t="s">
        <v>665</v>
      </c>
      <c r="E758" s="105">
        <v>110078</v>
      </c>
      <c r="F758" s="105" t="s">
        <v>904</v>
      </c>
      <c r="G758" s="106">
        <v>4943.82</v>
      </c>
      <c r="H758" s="106">
        <v>0</v>
      </c>
      <c r="I758" s="106">
        <v>7200000</v>
      </c>
      <c r="J758" s="106">
        <v>7200000</v>
      </c>
      <c r="K758" s="106">
        <v>4943.82</v>
      </c>
      <c r="L758" s="106">
        <v>0</v>
      </c>
    </row>
    <row r="759" spans="1:12">
      <c r="A759" t="s">
        <v>939</v>
      </c>
      <c r="B759" s="93">
        <v>41364</v>
      </c>
      <c r="C759" t="s">
        <v>210</v>
      </c>
      <c r="D759" t="s">
        <v>665</v>
      </c>
      <c r="E759" s="105">
        <v>110079</v>
      </c>
      <c r="F759" s="105" t="s">
        <v>303</v>
      </c>
      <c r="G759" s="106">
        <v>5203.3999999999996</v>
      </c>
      <c r="H759" s="106">
        <v>0</v>
      </c>
      <c r="I759" s="106">
        <v>738574264</v>
      </c>
      <c r="J759" s="106">
        <v>738574264</v>
      </c>
      <c r="K759" s="106">
        <v>5203.3999999999996</v>
      </c>
      <c r="L759" s="106">
        <v>0</v>
      </c>
    </row>
    <row r="760" spans="1:12">
      <c r="A760" t="s">
        <v>939</v>
      </c>
      <c r="B760" s="93">
        <v>41364</v>
      </c>
      <c r="C760" t="s">
        <v>210</v>
      </c>
      <c r="D760" t="s">
        <v>665</v>
      </c>
      <c r="E760" s="105">
        <v>110081</v>
      </c>
      <c r="F760" s="105" t="s">
        <v>715</v>
      </c>
      <c r="G760" s="106">
        <v>1500</v>
      </c>
      <c r="H760" s="106">
        <v>0</v>
      </c>
      <c r="I760" s="106">
        <v>349885500</v>
      </c>
      <c r="J760" s="106">
        <v>349885500</v>
      </c>
      <c r="K760" s="106">
        <v>1500</v>
      </c>
      <c r="L760" s="106">
        <v>0</v>
      </c>
    </row>
    <row r="761" spans="1:12">
      <c r="A761" t="s">
        <v>939</v>
      </c>
      <c r="B761" s="93">
        <v>41364</v>
      </c>
      <c r="C761" t="s">
        <v>210</v>
      </c>
      <c r="D761" t="s">
        <v>665</v>
      </c>
      <c r="E761" s="105">
        <v>110082</v>
      </c>
      <c r="F761" s="105" t="s">
        <v>872</v>
      </c>
      <c r="G761" s="106">
        <v>600000</v>
      </c>
      <c r="H761" s="106">
        <v>0</v>
      </c>
      <c r="I761" s="106">
        <v>800000</v>
      </c>
      <c r="J761" s="106">
        <v>1980000</v>
      </c>
      <c r="K761" s="106">
        <v>0</v>
      </c>
      <c r="L761" s="106">
        <v>580000</v>
      </c>
    </row>
    <row r="762" spans="1:12">
      <c r="A762" t="s">
        <v>939</v>
      </c>
      <c r="B762" s="93">
        <v>41364</v>
      </c>
      <c r="C762" t="s">
        <v>210</v>
      </c>
      <c r="D762" t="s">
        <v>665</v>
      </c>
      <c r="E762" s="105">
        <v>110084</v>
      </c>
      <c r="F762" s="105" t="s">
        <v>772</v>
      </c>
      <c r="G762" s="106">
        <v>500000</v>
      </c>
      <c r="H762" s="106">
        <v>0</v>
      </c>
      <c r="I762" s="106">
        <v>1000000</v>
      </c>
      <c r="J762" s="106">
        <v>1000000</v>
      </c>
      <c r="K762" s="106">
        <v>500000</v>
      </c>
      <c r="L762" s="106">
        <v>0</v>
      </c>
    </row>
    <row r="763" spans="1:12">
      <c r="A763" t="s">
        <v>939</v>
      </c>
      <c r="B763" s="93">
        <v>41364</v>
      </c>
      <c r="C763" t="s">
        <v>210</v>
      </c>
      <c r="D763" t="s">
        <v>665</v>
      </c>
      <c r="E763" s="105">
        <v>110085</v>
      </c>
      <c r="F763" s="105" t="s">
        <v>525</v>
      </c>
      <c r="G763" s="106">
        <v>4834.43</v>
      </c>
      <c r="H763" s="106">
        <v>0</v>
      </c>
      <c r="I763" s="106">
        <v>18500000</v>
      </c>
      <c r="J763" s="106">
        <v>18500168.539999999</v>
      </c>
      <c r="K763" s="106">
        <v>4665.8900000000003</v>
      </c>
      <c r="L763" s="106">
        <v>0</v>
      </c>
    </row>
    <row r="764" spans="1:12">
      <c r="A764" t="s">
        <v>939</v>
      </c>
      <c r="B764" s="93">
        <v>41364</v>
      </c>
      <c r="C764" t="s">
        <v>210</v>
      </c>
      <c r="D764" t="s">
        <v>665</v>
      </c>
      <c r="E764" s="105">
        <v>110089</v>
      </c>
      <c r="F764" s="105" t="s">
        <v>873</v>
      </c>
      <c r="G764" s="106">
        <v>500000</v>
      </c>
      <c r="H764" s="106">
        <v>0</v>
      </c>
      <c r="I764" s="106">
        <v>40000000</v>
      </c>
      <c r="J764" s="106">
        <v>40490000</v>
      </c>
      <c r="K764" s="106">
        <v>10000</v>
      </c>
      <c r="L764" s="106">
        <v>0</v>
      </c>
    </row>
    <row r="765" spans="1:12">
      <c r="A765" t="s">
        <v>939</v>
      </c>
      <c r="B765" s="93">
        <v>41364</v>
      </c>
      <c r="C765" t="s">
        <v>210</v>
      </c>
      <c r="D765" t="s">
        <v>665</v>
      </c>
      <c r="E765" s="105">
        <v>110120</v>
      </c>
      <c r="F765" s="105" t="s">
        <v>304</v>
      </c>
      <c r="G765" s="106">
        <v>2.36</v>
      </c>
      <c r="H765" s="106">
        <v>0</v>
      </c>
      <c r="I765" s="106">
        <v>26296412762.580002</v>
      </c>
      <c r="J765" s="106">
        <v>26296412761.93</v>
      </c>
      <c r="K765" s="106">
        <v>3.01</v>
      </c>
      <c r="L765" s="106">
        <v>0</v>
      </c>
    </row>
    <row r="766" spans="1:12">
      <c r="A766" t="s">
        <v>939</v>
      </c>
      <c r="B766" s="93">
        <v>41364</v>
      </c>
      <c r="C766" t="s">
        <v>210</v>
      </c>
      <c r="D766" t="s">
        <v>665</v>
      </c>
      <c r="E766" s="105">
        <v>110156</v>
      </c>
      <c r="F766" s="105" t="s">
        <v>685</v>
      </c>
      <c r="G766" s="106">
        <v>566.27</v>
      </c>
      <c r="H766" s="106">
        <v>0</v>
      </c>
      <c r="I766" s="106">
        <v>1731838.54</v>
      </c>
      <c r="J766" s="106">
        <v>2011882.88</v>
      </c>
      <c r="K766" s="106">
        <v>0</v>
      </c>
      <c r="L766" s="106">
        <v>279478.07</v>
      </c>
    </row>
    <row r="767" spans="1:12">
      <c r="A767" t="s">
        <v>939</v>
      </c>
      <c r="B767" s="93">
        <v>41364</v>
      </c>
      <c r="C767" t="s">
        <v>210</v>
      </c>
      <c r="D767" t="s">
        <v>665</v>
      </c>
      <c r="E767" s="105">
        <v>110200</v>
      </c>
      <c r="F767" s="105" t="s">
        <v>305</v>
      </c>
      <c r="G767" s="106">
        <v>0</v>
      </c>
      <c r="H767" s="106">
        <v>0</v>
      </c>
      <c r="I767" s="106">
        <v>6963374855.5299997</v>
      </c>
      <c r="J767" s="106">
        <v>6963374855.5299997</v>
      </c>
      <c r="K767" s="106">
        <v>0</v>
      </c>
      <c r="L767" s="106">
        <v>0</v>
      </c>
    </row>
    <row r="768" spans="1:12">
      <c r="A768" t="s">
        <v>939</v>
      </c>
      <c r="B768" s="93">
        <v>41364</v>
      </c>
      <c r="C768" t="s">
        <v>210</v>
      </c>
      <c r="D768" t="s">
        <v>665</v>
      </c>
      <c r="E768" s="105">
        <v>110202</v>
      </c>
      <c r="F768" s="105" t="s">
        <v>905</v>
      </c>
      <c r="G768" s="106">
        <v>4997</v>
      </c>
      <c r="H768" s="106">
        <v>0</v>
      </c>
      <c r="I768" s="106">
        <v>10600000</v>
      </c>
      <c r="J768" s="106">
        <v>10600000</v>
      </c>
      <c r="K768" s="106">
        <v>4997</v>
      </c>
      <c r="L768" s="106">
        <v>0</v>
      </c>
    </row>
    <row r="769" spans="1:12">
      <c r="A769" t="s">
        <v>939</v>
      </c>
      <c r="B769" s="93">
        <v>41364</v>
      </c>
      <c r="C769" t="s">
        <v>210</v>
      </c>
      <c r="D769" t="s">
        <v>665</v>
      </c>
      <c r="E769" s="105" t="s">
        <v>768</v>
      </c>
      <c r="F769" s="105" t="s">
        <v>769</v>
      </c>
      <c r="G769" s="106">
        <v>0</v>
      </c>
      <c r="H769" s="106">
        <v>0</v>
      </c>
      <c r="I769" s="106">
        <v>11098141947</v>
      </c>
      <c r="J769" s="106">
        <v>11098141947</v>
      </c>
      <c r="K769" s="106">
        <v>0</v>
      </c>
      <c r="L769" s="106">
        <v>0</v>
      </c>
    </row>
    <row r="770" spans="1:12">
      <c r="A770" t="s">
        <v>939</v>
      </c>
      <c r="B770" s="93">
        <v>41364</v>
      </c>
      <c r="C770" t="s">
        <v>210</v>
      </c>
      <c r="D770" t="s">
        <v>665</v>
      </c>
      <c r="E770" s="105" t="s">
        <v>698</v>
      </c>
      <c r="F770" s="105" t="s">
        <v>699</v>
      </c>
      <c r="G770" s="106">
        <v>0</v>
      </c>
      <c r="H770" s="106">
        <v>0</v>
      </c>
      <c r="I770" s="106">
        <v>3845000000</v>
      </c>
      <c r="J770" s="106">
        <v>3845000000</v>
      </c>
      <c r="K770" s="106">
        <v>0</v>
      </c>
      <c r="L770" s="106">
        <v>0</v>
      </c>
    </row>
    <row r="771" spans="1:12">
      <c r="A771" t="s">
        <v>939</v>
      </c>
      <c r="B771" s="93">
        <v>41364</v>
      </c>
      <c r="C771" t="s">
        <v>210</v>
      </c>
      <c r="D771" t="s">
        <v>665</v>
      </c>
      <c r="E771" s="105" t="s">
        <v>700</v>
      </c>
      <c r="F771" s="105" t="s">
        <v>701</v>
      </c>
      <c r="G771" s="106">
        <v>0</v>
      </c>
      <c r="H771" s="106">
        <v>0</v>
      </c>
      <c r="I771" s="106">
        <v>5530000000</v>
      </c>
      <c r="J771" s="106">
        <v>5530000000</v>
      </c>
      <c r="K771" s="106">
        <v>0</v>
      </c>
      <c r="L771" s="106">
        <v>0</v>
      </c>
    </row>
    <row r="772" spans="1:12">
      <c r="A772" t="s">
        <v>939</v>
      </c>
      <c r="B772" s="93">
        <v>41364</v>
      </c>
      <c r="C772" t="s">
        <v>210</v>
      </c>
      <c r="D772" t="s">
        <v>665</v>
      </c>
      <c r="E772" s="105" t="s">
        <v>991</v>
      </c>
      <c r="F772" s="105" t="s">
        <v>992</v>
      </c>
      <c r="G772" s="106">
        <v>0</v>
      </c>
      <c r="H772" s="106">
        <v>0</v>
      </c>
      <c r="I772" s="106">
        <v>7500000</v>
      </c>
      <c r="J772" s="106">
        <v>7500000</v>
      </c>
      <c r="K772" s="106">
        <v>0</v>
      </c>
      <c r="L772" s="106">
        <v>0</v>
      </c>
    </row>
    <row r="773" spans="1:12">
      <c r="A773" t="s">
        <v>939</v>
      </c>
      <c r="B773" s="93">
        <v>41364</v>
      </c>
      <c r="C773" t="s">
        <v>210</v>
      </c>
      <c r="D773" t="s">
        <v>665</v>
      </c>
      <c r="E773" s="105">
        <v>110800</v>
      </c>
      <c r="F773" s="105" t="s">
        <v>308</v>
      </c>
      <c r="G773" s="106">
        <v>5581479.8499999996</v>
      </c>
      <c r="H773" s="106">
        <v>0</v>
      </c>
      <c r="I773" s="106">
        <v>4066443328.5799999</v>
      </c>
      <c r="J773" s="106">
        <v>4068311060.54</v>
      </c>
      <c r="K773" s="106">
        <v>3713747.89</v>
      </c>
      <c r="L773" s="106">
        <v>0</v>
      </c>
    </row>
    <row r="774" spans="1:12">
      <c r="A774" t="s">
        <v>939</v>
      </c>
      <c r="B774" s="93">
        <v>41364</v>
      </c>
      <c r="C774" t="s">
        <v>210</v>
      </c>
      <c r="D774" t="s">
        <v>665</v>
      </c>
      <c r="E774" s="105" t="s">
        <v>311</v>
      </c>
      <c r="F774" s="105" t="s">
        <v>312</v>
      </c>
      <c r="G774" s="106">
        <v>461260.27</v>
      </c>
      <c r="H774" s="106">
        <v>0</v>
      </c>
      <c r="I774" s="106">
        <v>188414794.50999999</v>
      </c>
      <c r="J774" s="106">
        <v>188234301.36000001</v>
      </c>
      <c r="K774" s="106">
        <v>641753.42000000004</v>
      </c>
      <c r="L774" s="106">
        <v>0</v>
      </c>
    </row>
    <row r="775" spans="1:12">
      <c r="A775" t="s">
        <v>939</v>
      </c>
      <c r="B775" s="93">
        <v>41364</v>
      </c>
      <c r="C775" t="s">
        <v>210</v>
      </c>
      <c r="D775" t="s">
        <v>665</v>
      </c>
      <c r="E775" s="105" t="s">
        <v>770</v>
      </c>
      <c r="F775" s="105" t="s">
        <v>771</v>
      </c>
      <c r="G775" s="106">
        <v>14414.88</v>
      </c>
      <c r="H775" s="106">
        <v>0</v>
      </c>
      <c r="I775" s="106">
        <v>3747746.33</v>
      </c>
      <c r="J775" s="106">
        <v>3723056.87</v>
      </c>
      <c r="K775" s="106">
        <v>39104.339999999997</v>
      </c>
      <c r="L775" s="106">
        <v>0</v>
      </c>
    </row>
    <row r="776" spans="1:12">
      <c r="A776" t="s">
        <v>939</v>
      </c>
      <c r="B776" s="93">
        <v>41364</v>
      </c>
      <c r="C776" t="s">
        <v>210</v>
      </c>
      <c r="D776" t="s">
        <v>665</v>
      </c>
      <c r="E776" s="105" t="s">
        <v>441</v>
      </c>
      <c r="F776" s="105" t="s">
        <v>442</v>
      </c>
      <c r="G776" s="106">
        <v>360934.8</v>
      </c>
      <c r="H776" s="106">
        <v>0</v>
      </c>
      <c r="I776" s="106">
        <v>48731051.549999997</v>
      </c>
      <c r="J776" s="106">
        <v>38877946.579999998</v>
      </c>
      <c r="K776" s="106">
        <v>10214039.77</v>
      </c>
      <c r="L776" s="106">
        <v>0</v>
      </c>
    </row>
    <row r="777" spans="1:12">
      <c r="A777" t="s">
        <v>939</v>
      </c>
      <c r="B777" s="93">
        <v>41364</v>
      </c>
      <c r="C777" t="s">
        <v>210</v>
      </c>
      <c r="D777" t="s">
        <v>665</v>
      </c>
      <c r="E777" s="105" t="s">
        <v>443</v>
      </c>
      <c r="F777" s="105" t="s">
        <v>444</v>
      </c>
      <c r="G777" s="106">
        <v>9557478.9000000004</v>
      </c>
      <c r="H777" s="106">
        <v>0</v>
      </c>
      <c r="I777" s="106">
        <v>98984764.530000001</v>
      </c>
      <c r="J777" s="106">
        <v>98408322.430000007</v>
      </c>
      <c r="K777" s="106">
        <v>10133921</v>
      </c>
      <c r="L777" s="106">
        <v>0</v>
      </c>
    </row>
    <row r="778" spans="1:12">
      <c r="A778" t="s">
        <v>939</v>
      </c>
      <c r="B778" s="93">
        <v>41364</v>
      </c>
      <c r="C778" t="s">
        <v>210</v>
      </c>
      <c r="D778" t="s">
        <v>665</v>
      </c>
      <c r="E778" s="105" t="s">
        <v>1068</v>
      </c>
      <c r="F778" s="105" t="s">
        <v>1069</v>
      </c>
      <c r="G778" s="106">
        <v>0</v>
      </c>
      <c r="H778" s="106">
        <v>0</v>
      </c>
      <c r="I778" s="106">
        <v>60220680</v>
      </c>
      <c r="J778" s="106">
        <v>60220680</v>
      </c>
      <c r="K778" s="106">
        <v>0</v>
      </c>
      <c r="L778" s="106">
        <v>0</v>
      </c>
    </row>
    <row r="779" spans="1:12">
      <c r="A779" t="s">
        <v>939</v>
      </c>
      <c r="B779" s="93">
        <v>41364</v>
      </c>
      <c r="C779" t="s">
        <v>210</v>
      </c>
      <c r="D779" t="s">
        <v>665</v>
      </c>
      <c r="E779" s="105" t="s">
        <v>779</v>
      </c>
      <c r="F779" s="105" t="s">
        <v>780</v>
      </c>
      <c r="G779" s="106">
        <v>2721.15</v>
      </c>
      <c r="H779" s="106">
        <v>0</v>
      </c>
      <c r="I779" s="106">
        <v>102612.68</v>
      </c>
      <c r="J779" s="106">
        <v>98282.5</v>
      </c>
      <c r="K779" s="106">
        <v>7051.33</v>
      </c>
      <c r="L779" s="106">
        <v>0</v>
      </c>
    </row>
    <row r="780" spans="1:12">
      <c r="A780" t="s">
        <v>939</v>
      </c>
      <c r="B780" s="93">
        <v>41364</v>
      </c>
      <c r="C780" t="s">
        <v>210</v>
      </c>
      <c r="D780" t="s">
        <v>665</v>
      </c>
      <c r="E780" s="105">
        <v>112000</v>
      </c>
      <c r="F780" s="105" t="s">
        <v>314</v>
      </c>
      <c r="G780" s="106">
        <v>1</v>
      </c>
      <c r="H780" s="106">
        <v>0</v>
      </c>
      <c r="I780" s="106">
        <v>1101462.71</v>
      </c>
      <c r="J780" s="106">
        <v>1101468.07</v>
      </c>
      <c r="K780" s="106">
        <v>0</v>
      </c>
      <c r="L780" s="106">
        <v>4.3600000000000003</v>
      </c>
    </row>
    <row r="781" spans="1:12">
      <c r="A781" t="s">
        <v>939</v>
      </c>
      <c r="B781" s="93">
        <v>41364</v>
      </c>
      <c r="C781" t="s">
        <v>210</v>
      </c>
      <c r="D781" t="s">
        <v>665</v>
      </c>
      <c r="E781" s="105">
        <v>112021</v>
      </c>
      <c r="F781" s="105" t="s">
        <v>478</v>
      </c>
      <c r="G781" s="106">
        <v>25.89</v>
      </c>
      <c r="H781" s="106">
        <v>0</v>
      </c>
      <c r="I781" s="106">
        <v>206.47</v>
      </c>
      <c r="J781" s="106">
        <v>232.36</v>
      </c>
      <c r="K781" s="106">
        <v>0</v>
      </c>
      <c r="L781" s="106">
        <v>0</v>
      </c>
    </row>
    <row r="782" spans="1:12">
      <c r="A782" t="s">
        <v>939</v>
      </c>
      <c r="B782" s="93">
        <v>41364</v>
      </c>
      <c r="C782" t="s">
        <v>210</v>
      </c>
      <c r="D782" t="s">
        <v>665</v>
      </c>
      <c r="E782" s="105">
        <v>112062</v>
      </c>
      <c r="F782" s="105" t="s">
        <v>988</v>
      </c>
      <c r="G782" s="106">
        <v>56139</v>
      </c>
      <c r="H782" s="106">
        <v>0</v>
      </c>
      <c r="I782" s="106">
        <v>0</v>
      </c>
      <c r="J782" s="106">
        <v>588.98</v>
      </c>
      <c r="K782" s="106">
        <v>55550.02</v>
      </c>
      <c r="L782" s="106">
        <v>0</v>
      </c>
    </row>
    <row r="783" spans="1:12">
      <c r="A783" t="s">
        <v>939</v>
      </c>
      <c r="B783" s="93">
        <v>41364</v>
      </c>
      <c r="C783" t="s">
        <v>210</v>
      </c>
      <c r="D783" t="s">
        <v>665</v>
      </c>
      <c r="E783" s="105">
        <v>210100</v>
      </c>
      <c r="F783" s="105" t="s">
        <v>424</v>
      </c>
      <c r="G783" s="106">
        <v>0</v>
      </c>
      <c r="H783" s="106">
        <v>0</v>
      </c>
      <c r="I783" s="106">
        <v>29822347745.189999</v>
      </c>
      <c r="J783" s="106">
        <v>29822347745.189999</v>
      </c>
      <c r="K783" s="106">
        <v>0</v>
      </c>
      <c r="L783" s="106">
        <v>0</v>
      </c>
    </row>
    <row r="784" spans="1:12">
      <c r="A784" t="s">
        <v>939</v>
      </c>
      <c r="B784" s="93">
        <v>41364</v>
      </c>
      <c r="C784" t="s">
        <v>210</v>
      </c>
      <c r="D784" t="s">
        <v>665</v>
      </c>
      <c r="E784" s="105">
        <v>210800</v>
      </c>
      <c r="F784" s="105" t="s">
        <v>317</v>
      </c>
      <c r="G784" s="106">
        <v>0</v>
      </c>
      <c r="H784" s="106">
        <v>8.27</v>
      </c>
      <c r="I784" s="106">
        <v>3097652687.0700002</v>
      </c>
      <c r="J784" s="106">
        <v>3097857805.3699999</v>
      </c>
      <c r="K784" s="106">
        <v>0</v>
      </c>
      <c r="L784" s="106">
        <v>205126.57</v>
      </c>
    </row>
    <row r="785" spans="1:12">
      <c r="A785" t="s">
        <v>939</v>
      </c>
      <c r="B785" s="93">
        <v>41364</v>
      </c>
      <c r="C785" t="s">
        <v>210</v>
      </c>
      <c r="D785" t="s">
        <v>665</v>
      </c>
      <c r="E785" s="105">
        <v>211002</v>
      </c>
      <c r="F785" s="105" t="s">
        <v>460</v>
      </c>
      <c r="G785" s="106">
        <v>1451082.4</v>
      </c>
      <c r="H785" s="106">
        <v>0</v>
      </c>
      <c r="I785" s="106">
        <v>4903565.1900000004</v>
      </c>
      <c r="J785" s="106">
        <v>530017.4</v>
      </c>
      <c r="K785" s="106">
        <v>5824630.1900000004</v>
      </c>
      <c r="L785" s="106">
        <v>0</v>
      </c>
    </row>
    <row r="786" spans="1:12">
      <c r="A786" t="s">
        <v>939</v>
      </c>
      <c r="B786" s="93">
        <v>41364</v>
      </c>
      <c r="C786" t="s">
        <v>210</v>
      </c>
      <c r="D786" t="s">
        <v>665</v>
      </c>
      <c r="E786" s="105">
        <v>211010</v>
      </c>
      <c r="F786" s="105" t="s">
        <v>321</v>
      </c>
      <c r="G786" s="106">
        <v>0</v>
      </c>
      <c r="H786" s="106">
        <v>14647.17</v>
      </c>
      <c r="I786" s="106">
        <v>28224.22</v>
      </c>
      <c r="J786" s="106">
        <v>14112.11</v>
      </c>
      <c r="K786" s="106">
        <v>0</v>
      </c>
      <c r="L786" s="106">
        <v>535.05999999999995</v>
      </c>
    </row>
    <row r="787" spans="1:12">
      <c r="A787" t="s">
        <v>939</v>
      </c>
      <c r="B787" s="93">
        <v>41364</v>
      </c>
      <c r="C787" t="s">
        <v>210</v>
      </c>
      <c r="D787" t="s">
        <v>665</v>
      </c>
      <c r="E787" s="105">
        <v>211014</v>
      </c>
      <c r="F787" s="105" t="s">
        <v>498</v>
      </c>
      <c r="G787" s="106">
        <v>0</v>
      </c>
      <c r="H787" s="106">
        <v>0</v>
      </c>
      <c r="I787" s="106">
        <v>13454136</v>
      </c>
      <c r="J787" s="106">
        <v>13454136</v>
      </c>
      <c r="K787" s="106">
        <v>0</v>
      </c>
      <c r="L787" s="106">
        <v>0</v>
      </c>
    </row>
    <row r="788" spans="1:12">
      <c r="A788" t="s">
        <v>939</v>
      </c>
      <c r="B788" s="93">
        <v>41364</v>
      </c>
      <c r="C788" t="s">
        <v>210</v>
      </c>
      <c r="D788" t="s">
        <v>665</v>
      </c>
      <c r="E788" s="105">
        <v>211024</v>
      </c>
      <c r="F788" s="105" t="s">
        <v>325</v>
      </c>
      <c r="G788" s="106">
        <v>0</v>
      </c>
      <c r="H788" s="106">
        <v>26764.080000000002</v>
      </c>
      <c r="I788" s="106">
        <v>31565.05</v>
      </c>
      <c r="J788" s="106">
        <v>4813.37</v>
      </c>
      <c r="K788" s="106">
        <v>0</v>
      </c>
      <c r="L788" s="106">
        <v>12.4</v>
      </c>
    </row>
    <row r="789" spans="1:12">
      <c r="A789" t="s">
        <v>939</v>
      </c>
      <c r="B789" s="93">
        <v>41364</v>
      </c>
      <c r="C789" t="s">
        <v>210</v>
      </c>
      <c r="D789" t="s">
        <v>665</v>
      </c>
      <c r="E789" s="105">
        <v>211028</v>
      </c>
      <c r="F789" s="105" t="s">
        <v>329</v>
      </c>
      <c r="G789" s="106">
        <v>0</v>
      </c>
      <c r="H789" s="106">
        <v>50898.03</v>
      </c>
      <c r="I789" s="106">
        <v>0</v>
      </c>
      <c r="J789" s="106">
        <v>0</v>
      </c>
      <c r="K789" s="106">
        <v>0</v>
      </c>
      <c r="L789" s="106">
        <v>50898.03</v>
      </c>
    </row>
    <row r="790" spans="1:12">
      <c r="A790" t="s">
        <v>939</v>
      </c>
      <c r="B790" s="93">
        <v>41364</v>
      </c>
      <c r="C790" t="s">
        <v>210</v>
      </c>
      <c r="D790" t="s">
        <v>665</v>
      </c>
      <c r="E790" s="105">
        <v>211032</v>
      </c>
      <c r="F790" s="105" t="s">
        <v>331</v>
      </c>
      <c r="G790" s="106">
        <v>0</v>
      </c>
      <c r="H790" s="106">
        <v>67042.210000000006</v>
      </c>
      <c r="I790" s="106">
        <v>67049.08</v>
      </c>
      <c r="J790" s="106">
        <v>6.87</v>
      </c>
      <c r="K790" s="106">
        <v>0</v>
      </c>
      <c r="L790" s="106">
        <v>0</v>
      </c>
    </row>
    <row r="791" spans="1:12">
      <c r="A791" t="s">
        <v>939</v>
      </c>
      <c r="B791" s="93">
        <v>41364</v>
      </c>
      <c r="C791" t="s">
        <v>210</v>
      </c>
      <c r="D791" t="s">
        <v>665</v>
      </c>
      <c r="E791" s="105">
        <v>211035</v>
      </c>
      <c r="F791" s="105" t="s">
        <v>333</v>
      </c>
      <c r="G791" s="106">
        <v>0</v>
      </c>
      <c r="H791" s="106">
        <v>4710</v>
      </c>
      <c r="I791" s="106">
        <v>122952</v>
      </c>
      <c r="J791" s="106">
        <v>187611</v>
      </c>
      <c r="K791" s="106">
        <v>0</v>
      </c>
      <c r="L791" s="106">
        <v>69369</v>
      </c>
    </row>
    <row r="792" spans="1:12">
      <c r="A792" t="s">
        <v>939</v>
      </c>
      <c r="B792" s="93">
        <v>41364</v>
      </c>
      <c r="C792" t="s">
        <v>210</v>
      </c>
      <c r="D792" t="s">
        <v>665</v>
      </c>
      <c r="E792" s="105">
        <v>211037</v>
      </c>
      <c r="F792" s="105" t="s">
        <v>901</v>
      </c>
      <c r="G792" s="106">
        <v>145306.69</v>
      </c>
      <c r="H792" s="106">
        <v>0</v>
      </c>
      <c r="I792" s="106">
        <v>1224471.83</v>
      </c>
      <c r="J792" s="106">
        <v>2168908.64</v>
      </c>
      <c r="K792" s="106">
        <v>0</v>
      </c>
      <c r="L792" s="106">
        <v>799130.12</v>
      </c>
    </row>
    <row r="793" spans="1:12">
      <c r="A793" t="s">
        <v>939</v>
      </c>
      <c r="B793" s="93">
        <v>41364</v>
      </c>
      <c r="C793" t="s">
        <v>210</v>
      </c>
      <c r="D793" t="s">
        <v>665</v>
      </c>
      <c r="E793" s="105">
        <v>211040</v>
      </c>
      <c r="F793" s="105" t="s">
        <v>1046</v>
      </c>
      <c r="G793" s="106">
        <v>0</v>
      </c>
      <c r="H793" s="106">
        <v>0</v>
      </c>
      <c r="I793" s="106">
        <v>2912.44</v>
      </c>
      <c r="J793" s="106">
        <v>2912.44</v>
      </c>
      <c r="K793" s="106">
        <v>0</v>
      </c>
      <c r="L793" s="106">
        <v>0</v>
      </c>
    </row>
    <row r="794" spans="1:12">
      <c r="A794" t="s">
        <v>939</v>
      </c>
      <c r="B794" s="93">
        <v>41364</v>
      </c>
      <c r="C794" t="s">
        <v>210</v>
      </c>
      <c r="D794" t="s">
        <v>665</v>
      </c>
      <c r="E794" s="105">
        <v>211070</v>
      </c>
      <c r="F794" s="105" t="s">
        <v>902</v>
      </c>
      <c r="G794" s="106">
        <v>0</v>
      </c>
      <c r="H794" s="106">
        <v>859.18</v>
      </c>
      <c r="I794" s="106">
        <v>3141.51</v>
      </c>
      <c r="J794" s="106">
        <v>3425.35</v>
      </c>
      <c r="K794" s="106">
        <v>0</v>
      </c>
      <c r="L794" s="106">
        <v>1143.02</v>
      </c>
    </row>
    <row r="795" spans="1:12">
      <c r="A795" t="s">
        <v>939</v>
      </c>
      <c r="B795" s="93">
        <v>41364</v>
      </c>
      <c r="C795" t="s">
        <v>210</v>
      </c>
      <c r="D795" t="s">
        <v>665</v>
      </c>
      <c r="E795" s="105">
        <v>211078</v>
      </c>
      <c r="F795" s="105" t="s">
        <v>1047</v>
      </c>
      <c r="G795" s="106">
        <v>0</v>
      </c>
      <c r="H795" s="106">
        <v>0</v>
      </c>
      <c r="I795" s="106">
        <v>559.66999999999996</v>
      </c>
      <c r="J795" s="106">
        <v>559.66999999999996</v>
      </c>
      <c r="K795" s="106">
        <v>0</v>
      </c>
      <c r="L795" s="106">
        <v>0</v>
      </c>
    </row>
    <row r="796" spans="1:12">
      <c r="A796" t="s">
        <v>939</v>
      </c>
      <c r="B796" s="93">
        <v>41364</v>
      </c>
      <c r="C796" t="s">
        <v>210</v>
      </c>
      <c r="D796" t="s">
        <v>665</v>
      </c>
      <c r="E796" s="105">
        <v>212010</v>
      </c>
      <c r="F796" s="105" t="s">
        <v>336</v>
      </c>
      <c r="G796" s="106">
        <v>0</v>
      </c>
      <c r="H796" s="106">
        <v>461307.13</v>
      </c>
      <c r="I796" s="106">
        <v>5515551.5700000003</v>
      </c>
      <c r="J796" s="106">
        <v>6105967.0099999998</v>
      </c>
      <c r="K796" s="106">
        <v>0</v>
      </c>
      <c r="L796" s="106">
        <v>1051722.57</v>
      </c>
    </row>
    <row r="797" spans="1:12">
      <c r="A797" t="s">
        <v>939</v>
      </c>
      <c r="B797" s="93">
        <v>41364</v>
      </c>
      <c r="C797" t="s">
        <v>210</v>
      </c>
      <c r="D797" t="s">
        <v>665</v>
      </c>
      <c r="E797" s="105">
        <v>212026</v>
      </c>
      <c r="F797" s="105" t="s">
        <v>339</v>
      </c>
      <c r="G797" s="106">
        <v>0</v>
      </c>
      <c r="H797" s="106">
        <v>1620036.95</v>
      </c>
      <c r="I797" s="106">
        <v>174931.39</v>
      </c>
      <c r="J797" s="106">
        <v>3962001.54</v>
      </c>
      <c r="K797" s="106">
        <v>0</v>
      </c>
      <c r="L797" s="106">
        <v>5407107.0999999996</v>
      </c>
    </row>
    <row r="798" spans="1:12">
      <c r="A798" t="s">
        <v>939</v>
      </c>
      <c r="B798" s="93">
        <v>41364</v>
      </c>
      <c r="C798" t="s">
        <v>210</v>
      </c>
      <c r="D798" t="s">
        <v>665</v>
      </c>
      <c r="E798" s="105">
        <v>212027</v>
      </c>
      <c r="F798" s="105" t="s">
        <v>340</v>
      </c>
      <c r="G798" s="106">
        <v>0</v>
      </c>
      <c r="H798" s="106">
        <v>44</v>
      </c>
      <c r="I798" s="106">
        <v>5699</v>
      </c>
      <c r="J798" s="106">
        <v>5931</v>
      </c>
      <c r="K798" s="106">
        <v>0</v>
      </c>
      <c r="L798" s="106">
        <v>276</v>
      </c>
    </row>
    <row r="799" spans="1:12">
      <c r="A799" t="s">
        <v>939</v>
      </c>
      <c r="B799" s="93">
        <v>41364</v>
      </c>
      <c r="C799" t="s">
        <v>210</v>
      </c>
      <c r="D799" t="s">
        <v>665</v>
      </c>
      <c r="E799" s="105">
        <v>212029</v>
      </c>
      <c r="F799" s="105" t="s">
        <v>341</v>
      </c>
      <c r="G799" s="106">
        <v>0</v>
      </c>
      <c r="H799" s="106">
        <v>0</v>
      </c>
      <c r="I799" s="106">
        <v>42.79</v>
      </c>
      <c r="J799" s="106">
        <v>42.79</v>
      </c>
      <c r="K799" s="106">
        <v>0</v>
      </c>
      <c r="L799" s="106">
        <v>0</v>
      </c>
    </row>
    <row r="800" spans="1:12">
      <c r="A800" t="s">
        <v>939</v>
      </c>
      <c r="B800" s="93">
        <v>41364</v>
      </c>
      <c r="C800" t="s">
        <v>210</v>
      </c>
      <c r="D800" t="s">
        <v>665</v>
      </c>
      <c r="E800" s="105">
        <v>212030</v>
      </c>
      <c r="F800" s="105" t="s">
        <v>1048</v>
      </c>
      <c r="G800" s="106">
        <v>0</v>
      </c>
      <c r="H800" s="106">
        <v>0</v>
      </c>
      <c r="I800" s="106">
        <v>23442.73</v>
      </c>
      <c r="J800" s="106">
        <v>23442.73</v>
      </c>
      <c r="K800" s="106">
        <v>0</v>
      </c>
      <c r="L800" s="106">
        <v>0</v>
      </c>
    </row>
    <row r="801" spans="1:16">
      <c r="A801" t="s">
        <v>939</v>
      </c>
      <c r="B801" s="93">
        <v>41364</v>
      </c>
      <c r="C801" t="s">
        <v>210</v>
      </c>
      <c r="D801" t="s">
        <v>665</v>
      </c>
      <c r="E801" s="105">
        <v>212039</v>
      </c>
      <c r="F801" s="105" t="s">
        <v>906</v>
      </c>
      <c r="G801" s="106">
        <v>0</v>
      </c>
      <c r="H801" s="106">
        <v>0</v>
      </c>
      <c r="I801" s="106">
        <v>1066.8599999999999</v>
      </c>
      <c r="J801" s="106">
        <v>1066.8599999999999</v>
      </c>
      <c r="K801" s="106">
        <v>0</v>
      </c>
      <c r="L801" s="106">
        <v>0</v>
      </c>
    </row>
    <row r="802" spans="1:16">
      <c r="A802" t="s">
        <v>939</v>
      </c>
      <c r="B802" s="93">
        <v>41364</v>
      </c>
      <c r="C802" t="s">
        <v>210</v>
      </c>
      <c r="D802" t="s">
        <v>665</v>
      </c>
      <c r="E802" s="105">
        <v>212080</v>
      </c>
      <c r="F802" s="105" t="s">
        <v>1049</v>
      </c>
      <c r="G802" s="106">
        <v>0</v>
      </c>
      <c r="H802" s="106">
        <v>0</v>
      </c>
      <c r="I802" s="106">
        <v>13058.21</v>
      </c>
      <c r="J802" s="106">
        <v>318628.95</v>
      </c>
      <c r="K802" s="106">
        <v>0</v>
      </c>
      <c r="L802" s="106">
        <v>305570.74</v>
      </c>
    </row>
    <row r="803" spans="1:16">
      <c r="A803" t="s">
        <v>939</v>
      </c>
      <c r="B803" s="93">
        <v>41364</v>
      </c>
      <c r="C803" t="s">
        <v>210</v>
      </c>
      <c r="D803" t="s">
        <v>665</v>
      </c>
      <c r="E803" s="105">
        <v>212085</v>
      </c>
      <c r="F803" s="105" t="s">
        <v>342</v>
      </c>
      <c r="G803" s="106">
        <v>7478.48</v>
      </c>
      <c r="H803" s="106">
        <v>0</v>
      </c>
      <c r="I803" s="106">
        <v>1613979823.1700001</v>
      </c>
      <c r="J803" s="106">
        <v>1613874421.3</v>
      </c>
      <c r="K803" s="106">
        <v>112880.35</v>
      </c>
      <c r="L803" s="106">
        <v>0</v>
      </c>
    </row>
    <row r="804" spans="1:16">
      <c r="A804" t="s">
        <v>939</v>
      </c>
      <c r="B804" s="93">
        <v>41364</v>
      </c>
      <c r="C804" t="s">
        <v>210</v>
      </c>
      <c r="D804" t="s">
        <v>665</v>
      </c>
      <c r="E804" s="105">
        <v>212086</v>
      </c>
      <c r="F804" s="105" t="s">
        <v>343</v>
      </c>
      <c r="G804" s="106">
        <v>0</v>
      </c>
      <c r="H804" s="106">
        <v>68664.289999999994</v>
      </c>
      <c r="I804" s="106">
        <v>568303783.49000001</v>
      </c>
      <c r="J804" s="106">
        <v>568240113.72000003</v>
      </c>
      <c r="K804" s="106">
        <v>0</v>
      </c>
      <c r="L804" s="106">
        <v>4994.5200000000004</v>
      </c>
    </row>
    <row r="805" spans="1:16">
      <c r="A805" t="s">
        <v>939</v>
      </c>
      <c r="B805" s="93">
        <v>41364</v>
      </c>
      <c r="C805" t="s">
        <v>210</v>
      </c>
      <c r="D805" t="s">
        <v>665</v>
      </c>
      <c r="E805" s="105">
        <v>213100</v>
      </c>
      <c r="F805" s="105" t="s">
        <v>499</v>
      </c>
      <c r="G805" s="106">
        <v>8.5500000000000007</v>
      </c>
      <c r="H805" s="106">
        <v>0</v>
      </c>
      <c r="I805" s="106">
        <v>63236355.329999998</v>
      </c>
      <c r="J805" s="106">
        <v>63241729.710000001</v>
      </c>
      <c r="K805" s="106">
        <v>0</v>
      </c>
      <c r="L805" s="106">
        <v>5365.83</v>
      </c>
    </row>
    <row r="806" spans="1:16">
      <c r="A806" t="s">
        <v>939</v>
      </c>
      <c r="B806" s="93">
        <v>41364</v>
      </c>
      <c r="C806" t="s">
        <v>210</v>
      </c>
      <c r="D806" t="s">
        <v>665</v>
      </c>
      <c r="E806" s="105" t="s">
        <v>344</v>
      </c>
      <c r="F806" s="105" t="s">
        <v>345</v>
      </c>
      <c r="G806" s="106">
        <v>0</v>
      </c>
      <c r="H806" s="106">
        <v>426222055</v>
      </c>
      <c r="I806" s="106">
        <v>2264573388.1300001</v>
      </c>
      <c r="J806" s="106">
        <v>2221639917.1300001</v>
      </c>
      <c r="K806" s="106">
        <v>0</v>
      </c>
      <c r="L806" s="106">
        <v>383288584</v>
      </c>
      <c r="M806" t="s">
        <v>15</v>
      </c>
      <c r="N806" t="str">
        <f>+C806&amp;M806</f>
        <v>LBFUnit Capital at the end of the period</v>
      </c>
      <c r="O806" s="95">
        <f>L806-K806</f>
        <v>383288584</v>
      </c>
      <c r="P806" s="95">
        <f>O806/10000000</f>
        <v>38.328858400000001</v>
      </c>
    </row>
    <row r="807" spans="1:16">
      <c r="A807" t="s">
        <v>939</v>
      </c>
      <c r="B807" s="93">
        <v>41364</v>
      </c>
      <c r="C807" t="s">
        <v>210</v>
      </c>
      <c r="D807" t="s">
        <v>665</v>
      </c>
      <c r="E807" s="105" t="s">
        <v>346</v>
      </c>
      <c r="F807" s="105" t="s">
        <v>347</v>
      </c>
      <c r="G807" s="106">
        <v>0</v>
      </c>
      <c r="H807" s="106">
        <v>403521325</v>
      </c>
      <c r="I807" s="106">
        <v>4155950568.3400002</v>
      </c>
      <c r="J807" s="106">
        <v>4436663821.3400002</v>
      </c>
      <c r="K807" s="106">
        <v>0</v>
      </c>
      <c r="L807" s="106">
        <v>684234578</v>
      </c>
      <c r="M807" t="s">
        <v>15</v>
      </c>
      <c r="N807" t="str">
        <f>+C807&amp;M807</f>
        <v>LBFUnit Capital at the end of the period</v>
      </c>
      <c r="O807" s="95">
        <f>L807-K807</f>
        <v>684234578</v>
      </c>
      <c r="P807" s="95">
        <f>O807/10000000</f>
        <v>68.423457799999994</v>
      </c>
    </row>
    <row r="808" spans="1:16">
      <c r="A808" t="s">
        <v>939</v>
      </c>
      <c r="B808" s="93">
        <v>41364</v>
      </c>
      <c r="C808" t="s">
        <v>210</v>
      </c>
      <c r="D808" t="s">
        <v>665</v>
      </c>
      <c r="E808" s="105" t="s">
        <v>1050</v>
      </c>
      <c r="F808" s="105" t="s">
        <v>1051</v>
      </c>
      <c r="G808" s="106">
        <v>0</v>
      </c>
      <c r="H808" s="106">
        <v>0</v>
      </c>
      <c r="I808" s="106">
        <v>235457549.34</v>
      </c>
      <c r="J808" s="106">
        <v>413916631.33999997</v>
      </c>
      <c r="K808" s="106">
        <v>0</v>
      </c>
      <c r="L808" s="106">
        <v>178459082</v>
      </c>
      <c r="M808" t="s">
        <v>15</v>
      </c>
      <c r="N808" t="str">
        <f>+C808&amp;M808</f>
        <v>LBFUnit Capital at the end of the period</v>
      </c>
      <c r="O808" s="95">
        <f>L808-K808</f>
        <v>178459082</v>
      </c>
      <c r="P808" s="95">
        <f>O808/10000000</f>
        <v>17.8459082</v>
      </c>
    </row>
    <row r="809" spans="1:16">
      <c r="A809" t="s">
        <v>939</v>
      </c>
      <c r="B809" s="93">
        <v>41364</v>
      </c>
      <c r="C809" t="s">
        <v>210</v>
      </c>
      <c r="D809" t="s">
        <v>665</v>
      </c>
      <c r="E809" s="105" t="s">
        <v>1052</v>
      </c>
      <c r="F809" s="105" t="s">
        <v>1053</v>
      </c>
      <c r="G809" s="106">
        <v>0</v>
      </c>
      <c r="H809" s="106">
        <v>0</v>
      </c>
      <c r="I809" s="106">
        <v>779578043.55999994</v>
      </c>
      <c r="J809" s="106">
        <v>850912095.55999994</v>
      </c>
      <c r="K809" s="106">
        <v>0</v>
      </c>
      <c r="L809" s="106">
        <v>71334052</v>
      </c>
      <c r="M809" t="s">
        <v>15</v>
      </c>
      <c r="N809" t="str">
        <f>+C809&amp;M809</f>
        <v>LBFUnit Capital at the end of the period</v>
      </c>
      <c r="O809" s="95">
        <f>L809-K809</f>
        <v>71334052</v>
      </c>
      <c r="P809" s="95">
        <f>O809/10000000</f>
        <v>7.1334052000000003</v>
      </c>
    </row>
    <row r="810" spans="1:16">
      <c r="A810" t="s">
        <v>939</v>
      </c>
      <c r="B810" s="93">
        <v>41364</v>
      </c>
      <c r="C810" t="s">
        <v>210</v>
      </c>
      <c r="D810" t="s">
        <v>665</v>
      </c>
      <c r="E810" s="105" t="s">
        <v>348</v>
      </c>
      <c r="F810" s="105" t="s">
        <v>349</v>
      </c>
      <c r="G810" s="106">
        <v>0</v>
      </c>
      <c r="H810" s="106">
        <v>91696518.549999997</v>
      </c>
      <c r="I810" s="106">
        <v>1188552650.6099999</v>
      </c>
      <c r="J810" s="106">
        <v>1094136081.1199999</v>
      </c>
      <c r="K810" s="106">
        <v>2720050.94</v>
      </c>
      <c r="L810" s="106">
        <v>0</v>
      </c>
    </row>
    <row r="811" spans="1:16">
      <c r="A811" t="s">
        <v>939</v>
      </c>
      <c r="B811" s="93">
        <v>41364</v>
      </c>
      <c r="C811" t="s">
        <v>210</v>
      </c>
      <c r="D811" t="s">
        <v>665</v>
      </c>
      <c r="E811" s="105" t="s">
        <v>350</v>
      </c>
      <c r="F811" s="105" t="s">
        <v>351</v>
      </c>
      <c r="G811" s="106">
        <v>0</v>
      </c>
      <c r="H811" s="106">
        <v>31071568.140000001</v>
      </c>
      <c r="I811" s="106">
        <v>2561595401.6399999</v>
      </c>
      <c r="J811" s="106">
        <v>2525752646.5</v>
      </c>
      <c r="K811" s="106">
        <v>4771187</v>
      </c>
      <c r="L811" s="106">
        <v>0</v>
      </c>
    </row>
    <row r="812" spans="1:16">
      <c r="A812" t="s">
        <v>939</v>
      </c>
      <c r="B812" s="93">
        <v>41364</v>
      </c>
      <c r="C812" t="s">
        <v>210</v>
      </c>
      <c r="D812" t="s">
        <v>665</v>
      </c>
      <c r="E812" s="105" t="s">
        <v>1054</v>
      </c>
      <c r="F812" s="105" t="s">
        <v>1055</v>
      </c>
      <c r="G812" s="106">
        <v>0</v>
      </c>
      <c r="H812" s="106">
        <v>0</v>
      </c>
      <c r="I812" s="106">
        <v>169235414.72999999</v>
      </c>
      <c r="J812" s="106">
        <v>167087787.44</v>
      </c>
      <c r="K812" s="106">
        <v>2147627.29</v>
      </c>
      <c r="L812" s="106">
        <v>0</v>
      </c>
    </row>
    <row r="813" spans="1:16">
      <c r="A813" t="s">
        <v>939</v>
      </c>
      <c r="B813" s="93">
        <v>41364</v>
      </c>
      <c r="C813" t="s">
        <v>210</v>
      </c>
      <c r="D813" t="s">
        <v>665</v>
      </c>
      <c r="E813" s="105" t="s">
        <v>1056</v>
      </c>
      <c r="F813" s="105" t="s">
        <v>1057</v>
      </c>
      <c r="G813" s="106">
        <v>0</v>
      </c>
      <c r="H813" s="106">
        <v>0</v>
      </c>
      <c r="I813" s="106">
        <v>543378997.50999999</v>
      </c>
      <c r="J813" s="106">
        <v>542936632.05999994</v>
      </c>
      <c r="K813" s="106">
        <v>442365.45</v>
      </c>
      <c r="L813" s="106">
        <v>0</v>
      </c>
    </row>
    <row r="814" spans="1:16">
      <c r="A814" t="s">
        <v>939</v>
      </c>
      <c r="B814" s="93">
        <v>41364</v>
      </c>
      <c r="C814" t="s">
        <v>210</v>
      </c>
      <c r="D814" t="s">
        <v>665</v>
      </c>
      <c r="E814" s="105" t="s">
        <v>352</v>
      </c>
      <c r="F814" s="105" t="s">
        <v>353</v>
      </c>
      <c r="G814" s="106">
        <v>0</v>
      </c>
      <c r="H814" s="106">
        <v>0</v>
      </c>
      <c r="I814" s="106">
        <v>528187334.54000002</v>
      </c>
      <c r="J814" s="106">
        <v>599054484.05999994</v>
      </c>
      <c r="K814" s="106">
        <v>0</v>
      </c>
      <c r="L814" s="106">
        <v>70867149.519999996</v>
      </c>
    </row>
    <row r="815" spans="1:16">
      <c r="A815" t="s">
        <v>939</v>
      </c>
      <c r="B815" s="93">
        <v>41364</v>
      </c>
      <c r="C815" t="s">
        <v>210</v>
      </c>
      <c r="D815" t="s">
        <v>665</v>
      </c>
      <c r="E815" s="105" t="s">
        <v>354</v>
      </c>
      <c r="F815" s="105" t="s">
        <v>355</v>
      </c>
      <c r="G815" s="106">
        <v>0</v>
      </c>
      <c r="H815" s="106">
        <v>0</v>
      </c>
      <c r="I815" s="106">
        <v>980553605.55999994</v>
      </c>
      <c r="J815" s="106">
        <v>1257954843.24</v>
      </c>
      <c r="K815" s="106">
        <v>0</v>
      </c>
      <c r="L815" s="106">
        <v>277401237.68000001</v>
      </c>
    </row>
    <row r="816" spans="1:16">
      <c r="A816" t="s">
        <v>939</v>
      </c>
      <c r="B816" s="93">
        <v>41364</v>
      </c>
      <c r="C816" t="s">
        <v>210</v>
      </c>
      <c r="D816" t="s">
        <v>665</v>
      </c>
      <c r="E816" s="105" t="s">
        <v>1058</v>
      </c>
      <c r="F816" s="105" t="s">
        <v>1059</v>
      </c>
      <c r="G816" s="106">
        <v>0</v>
      </c>
      <c r="H816" s="106">
        <v>0</v>
      </c>
      <c r="I816" s="106">
        <v>36183227.68</v>
      </c>
      <c r="J816" s="106">
        <v>133149812.15000001</v>
      </c>
      <c r="K816" s="106">
        <v>0</v>
      </c>
      <c r="L816" s="106">
        <v>96966584.469999999</v>
      </c>
    </row>
    <row r="817" spans="1:12">
      <c r="A817" t="s">
        <v>939</v>
      </c>
      <c r="B817" s="93">
        <v>41364</v>
      </c>
      <c r="C817" t="s">
        <v>210</v>
      </c>
      <c r="D817" t="s">
        <v>665</v>
      </c>
      <c r="E817" s="105" t="s">
        <v>1060</v>
      </c>
      <c r="F817" s="105" t="s">
        <v>1061</v>
      </c>
      <c r="G817" s="106">
        <v>0</v>
      </c>
      <c r="H817" s="106">
        <v>0</v>
      </c>
      <c r="I817" s="106">
        <v>237501361.13</v>
      </c>
      <c r="J817" s="106">
        <v>303518323.88</v>
      </c>
      <c r="K817" s="106">
        <v>0</v>
      </c>
      <c r="L817" s="106">
        <v>66016962.75</v>
      </c>
    </row>
    <row r="818" spans="1:12">
      <c r="A818" t="s">
        <v>939</v>
      </c>
      <c r="B818" s="93">
        <v>41364</v>
      </c>
      <c r="C818" t="s">
        <v>210</v>
      </c>
      <c r="D818" t="s">
        <v>665</v>
      </c>
      <c r="E818" s="105">
        <v>310200</v>
      </c>
      <c r="F818" s="105" t="s">
        <v>356</v>
      </c>
      <c r="G818" s="106">
        <v>0</v>
      </c>
      <c r="H818" s="106">
        <v>442890820.82999998</v>
      </c>
      <c r="I818" s="106">
        <v>0</v>
      </c>
      <c r="J818" s="106">
        <v>0</v>
      </c>
      <c r="K818" s="106">
        <v>0</v>
      </c>
      <c r="L818" s="106">
        <v>442890820.82999998</v>
      </c>
    </row>
    <row r="819" spans="1:12">
      <c r="A819" t="s">
        <v>939</v>
      </c>
      <c r="B819" s="93">
        <v>41364</v>
      </c>
      <c r="C819" t="s">
        <v>210</v>
      </c>
      <c r="D819" t="s">
        <v>665</v>
      </c>
      <c r="E819" s="105" t="s">
        <v>500</v>
      </c>
      <c r="F819" s="105" t="s">
        <v>501</v>
      </c>
      <c r="G819" s="106">
        <v>23127627.699999999</v>
      </c>
      <c r="H819" s="106">
        <v>0</v>
      </c>
      <c r="I819" s="106">
        <v>44430185.409999996</v>
      </c>
      <c r="J819" s="106">
        <v>7434709.75</v>
      </c>
      <c r="K819" s="106">
        <v>60123103.359999999</v>
      </c>
      <c r="L819" s="106">
        <v>0</v>
      </c>
    </row>
    <row r="820" spans="1:12">
      <c r="A820" t="s">
        <v>939</v>
      </c>
      <c r="B820" s="93">
        <v>41364</v>
      </c>
      <c r="C820" t="s">
        <v>210</v>
      </c>
      <c r="D820" t="s">
        <v>665</v>
      </c>
      <c r="E820" s="105" t="s">
        <v>1064</v>
      </c>
      <c r="F820" s="105" t="s">
        <v>1065</v>
      </c>
      <c r="G820" s="106">
        <v>0</v>
      </c>
      <c r="H820" s="106">
        <v>0</v>
      </c>
      <c r="I820" s="106">
        <v>1235484.18</v>
      </c>
      <c r="J820" s="106">
        <v>588417.1</v>
      </c>
      <c r="K820" s="106">
        <v>647067.07999999996</v>
      </c>
      <c r="L820" s="106">
        <v>0</v>
      </c>
    </row>
    <row r="821" spans="1:12">
      <c r="A821" t="s">
        <v>939</v>
      </c>
      <c r="B821" s="93">
        <v>41364</v>
      </c>
      <c r="C821" t="s">
        <v>210</v>
      </c>
      <c r="D821" t="s">
        <v>665</v>
      </c>
      <c r="E821" s="105" t="s">
        <v>502</v>
      </c>
      <c r="F821" s="105" t="s">
        <v>503</v>
      </c>
      <c r="G821" s="106">
        <v>5822179</v>
      </c>
      <c r="H821" s="106">
        <v>0</v>
      </c>
      <c r="I821" s="106">
        <v>13071690</v>
      </c>
      <c r="J821" s="106">
        <v>2238385</v>
      </c>
      <c r="K821" s="106">
        <v>16655484</v>
      </c>
      <c r="L821" s="106">
        <v>0</v>
      </c>
    </row>
    <row r="822" spans="1:12">
      <c r="A822" t="s">
        <v>939</v>
      </c>
      <c r="B822" s="93">
        <v>41364</v>
      </c>
      <c r="C822" t="s">
        <v>210</v>
      </c>
      <c r="D822" t="s">
        <v>665</v>
      </c>
      <c r="E822" s="105" t="s">
        <v>1066</v>
      </c>
      <c r="F822" s="105" t="s">
        <v>1067</v>
      </c>
      <c r="G822" s="106">
        <v>0</v>
      </c>
      <c r="H822" s="106">
        <v>0</v>
      </c>
      <c r="I822" s="106">
        <v>382446</v>
      </c>
      <c r="J822" s="106">
        <v>187207</v>
      </c>
      <c r="K822" s="106">
        <v>195239</v>
      </c>
      <c r="L822" s="106">
        <v>0</v>
      </c>
    </row>
    <row r="823" spans="1:12">
      <c r="A823" t="s">
        <v>939</v>
      </c>
      <c r="B823" s="93">
        <v>41364</v>
      </c>
      <c r="C823" t="s">
        <v>210</v>
      </c>
      <c r="D823" t="s">
        <v>665</v>
      </c>
      <c r="E823" s="105" t="s">
        <v>445</v>
      </c>
      <c r="F823" s="105" t="s">
        <v>446</v>
      </c>
      <c r="G823" s="106">
        <v>0</v>
      </c>
      <c r="H823" s="106">
        <v>1.2</v>
      </c>
      <c r="I823" s="106">
        <v>144006.51</v>
      </c>
      <c r="J823" s="106">
        <v>0</v>
      </c>
      <c r="K823" s="106">
        <v>144005.31</v>
      </c>
      <c r="L823" s="106">
        <v>0</v>
      </c>
    </row>
    <row r="824" spans="1:12">
      <c r="A824" t="s">
        <v>939</v>
      </c>
      <c r="B824" s="93">
        <v>41364</v>
      </c>
      <c r="C824" t="s">
        <v>210</v>
      </c>
      <c r="D824" t="s">
        <v>665</v>
      </c>
      <c r="E824" s="105" t="s">
        <v>447</v>
      </c>
      <c r="F824" s="105" t="s">
        <v>448</v>
      </c>
      <c r="G824" s="106">
        <v>40.4</v>
      </c>
      <c r="H824" s="106">
        <v>0</v>
      </c>
      <c r="I824" s="106">
        <v>62776.1</v>
      </c>
      <c r="J824" s="106">
        <v>0</v>
      </c>
      <c r="K824" s="106">
        <v>62816.5</v>
      </c>
      <c r="L824" s="106">
        <v>0</v>
      </c>
    </row>
    <row r="825" spans="1:12">
      <c r="A825" t="s">
        <v>939</v>
      </c>
      <c r="B825" s="93">
        <v>41364</v>
      </c>
      <c r="C825" t="s">
        <v>210</v>
      </c>
      <c r="D825" t="s">
        <v>665</v>
      </c>
      <c r="E825" s="105" t="s">
        <v>481</v>
      </c>
      <c r="F825" s="105" t="s">
        <v>482</v>
      </c>
      <c r="G825" s="106">
        <v>0</v>
      </c>
      <c r="H825" s="106">
        <v>361378.8</v>
      </c>
      <c r="I825" s="106">
        <v>396388.4</v>
      </c>
      <c r="J825" s="106">
        <v>0</v>
      </c>
      <c r="K825" s="106">
        <v>35009.599999999999</v>
      </c>
      <c r="L825" s="106">
        <v>0</v>
      </c>
    </row>
    <row r="826" spans="1:12">
      <c r="A826" t="s">
        <v>939</v>
      </c>
      <c r="B826" s="93">
        <v>41364</v>
      </c>
      <c r="C826" t="s">
        <v>210</v>
      </c>
      <c r="D826" t="s">
        <v>665</v>
      </c>
      <c r="E826" s="105" t="s">
        <v>781</v>
      </c>
      <c r="F826" s="105" t="s">
        <v>782</v>
      </c>
      <c r="G826" s="106">
        <v>0</v>
      </c>
      <c r="H826" s="106">
        <v>3.78</v>
      </c>
      <c r="I826" s="106">
        <v>0</v>
      </c>
      <c r="J826" s="106">
        <v>978.27</v>
      </c>
      <c r="K826" s="106">
        <v>0</v>
      </c>
      <c r="L826" s="106">
        <v>982.05</v>
      </c>
    </row>
    <row r="827" spans="1:12">
      <c r="A827" t="s">
        <v>939</v>
      </c>
      <c r="B827" s="93">
        <v>41364</v>
      </c>
      <c r="C827" t="s">
        <v>210</v>
      </c>
      <c r="D827" t="s">
        <v>665</v>
      </c>
      <c r="E827" s="105" t="s">
        <v>361</v>
      </c>
      <c r="F827" s="105" t="s">
        <v>362</v>
      </c>
      <c r="G827" s="106">
        <v>0</v>
      </c>
      <c r="H827" s="106">
        <v>4407081.97</v>
      </c>
      <c r="I827" s="106">
        <v>188715616.43000001</v>
      </c>
      <c r="J827" s="106">
        <v>191095452.03999999</v>
      </c>
      <c r="K827" s="106">
        <v>0</v>
      </c>
      <c r="L827" s="106">
        <v>6786917.5800000001</v>
      </c>
    </row>
    <row r="828" spans="1:12">
      <c r="A828" t="s">
        <v>939</v>
      </c>
      <c r="B828" s="93">
        <v>41364</v>
      </c>
      <c r="C828" t="s">
        <v>210</v>
      </c>
      <c r="D828" t="s">
        <v>665</v>
      </c>
      <c r="E828" s="105" t="s">
        <v>569</v>
      </c>
      <c r="F828" s="105" t="s">
        <v>570</v>
      </c>
      <c r="G828" s="106">
        <v>0</v>
      </c>
      <c r="H828" s="106">
        <v>613070.36</v>
      </c>
      <c r="I828" s="106">
        <v>0</v>
      </c>
      <c r="J828" s="106">
        <v>321962.12</v>
      </c>
      <c r="K828" s="106">
        <v>0</v>
      </c>
      <c r="L828" s="106">
        <v>935032.48</v>
      </c>
    </row>
    <row r="829" spans="1:12">
      <c r="A829" t="s">
        <v>939</v>
      </c>
      <c r="B829" s="93">
        <v>41364</v>
      </c>
      <c r="C829" t="s">
        <v>210</v>
      </c>
      <c r="D829" t="s">
        <v>665</v>
      </c>
      <c r="E829" s="105" t="s">
        <v>485</v>
      </c>
      <c r="F829" s="105" t="s">
        <v>486</v>
      </c>
      <c r="G829" s="106">
        <v>0</v>
      </c>
      <c r="H829" s="106">
        <v>26877.77</v>
      </c>
      <c r="I829" s="106">
        <v>0</v>
      </c>
      <c r="J829" s="106">
        <v>20.72</v>
      </c>
      <c r="K829" s="106">
        <v>0</v>
      </c>
      <c r="L829" s="106">
        <v>26898.49</v>
      </c>
    </row>
    <row r="830" spans="1:12">
      <c r="A830" t="s">
        <v>939</v>
      </c>
      <c r="B830" s="93">
        <v>41364</v>
      </c>
      <c r="C830" t="s">
        <v>210</v>
      </c>
      <c r="D830" t="s">
        <v>665</v>
      </c>
      <c r="E830" s="105" t="s">
        <v>487</v>
      </c>
      <c r="F830" s="105" t="s">
        <v>488</v>
      </c>
      <c r="G830" s="106">
        <v>0</v>
      </c>
      <c r="H830" s="106">
        <v>4896.96</v>
      </c>
      <c r="I830" s="106">
        <v>0</v>
      </c>
      <c r="J830" s="106">
        <v>13251.58</v>
      </c>
      <c r="K830" s="106">
        <v>0</v>
      </c>
      <c r="L830" s="106">
        <v>18148.54</v>
      </c>
    </row>
    <row r="831" spans="1:12">
      <c r="A831" t="s">
        <v>939</v>
      </c>
      <c r="B831" s="93">
        <v>41364</v>
      </c>
      <c r="C831" t="s">
        <v>210</v>
      </c>
      <c r="D831" t="s">
        <v>665</v>
      </c>
      <c r="E831" s="105" t="s">
        <v>461</v>
      </c>
      <c r="F831" s="105" t="s">
        <v>462</v>
      </c>
      <c r="G831" s="106">
        <v>0</v>
      </c>
      <c r="H831" s="106">
        <v>77.010000000000005</v>
      </c>
      <c r="I831" s="106">
        <v>0</v>
      </c>
      <c r="J831" s="106">
        <v>15917.85</v>
      </c>
      <c r="K831" s="106">
        <v>0</v>
      </c>
      <c r="L831" s="106">
        <v>15994.86</v>
      </c>
    </row>
    <row r="832" spans="1:12">
      <c r="A832" t="s">
        <v>939</v>
      </c>
      <c r="B832" s="93">
        <v>41364</v>
      </c>
      <c r="C832" t="s">
        <v>210</v>
      </c>
      <c r="D832" t="s">
        <v>665</v>
      </c>
      <c r="E832" s="105" t="s">
        <v>613</v>
      </c>
      <c r="F832" s="105" t="s">
        <v>614</v>
      </c>
      <c r="G832" s="106">
        <v>0</v>
      </c>
      <c r="H832" s="106">
        <v>1010040</v>
      </c>
      <c r="I832" s="106">
        <v>0</v>
      </c>
      <c r="J832" s="106">
        <v>356900</v>
      </c>
      <c r="K832" s="106">
        <v>0</v>
      </c>
      <c r="L832" s="106">
        <v>1366940</v>
      </c>
    </row>
    <row r="833" spans="1:12">
      <c r="A833" t="s">
        <v>939</v>
      </c>
      <c r="B833" s="93">
        <v>41364</v>
      </c>
      <c r="C833" t="s">
        <v>210</v>
      </c>
      <c r="D833" t="s">
        <v>665</v>
      </c>
      <c r="E833" s="105" t="s">
        <v>869</v>
      </c>
      <c r="F833" s="105" t="s">
        <v>874</v>
      </c>
      <c r="G833" s="106">
        <v>0</v>
      </c>
      <c r="H833" s="106">
        <v>0</v>
      </c>
      <c r="I833" s="106">
        <v>0</v>
      </c>
      <c r="J833" s="106">
        <v>0.01</v>
      </c>
      <c r="K833" s="106">
        <v>0</v>
      </c>
      <c r="L833" s="106">
        <v>0.01</v>
      </c>
    </row>
    <row r="834" spans="1:12">
      <c r="A834" t="s">
        <v>939</v>
      </c>
      <c r="B834" s="93">
        <v>41364</v>
      </c>
      <c r="C834" t="s">
        <v>210</v>
      </c>
      <c r="D834" t="s">
        <v>665</v>
      </c>
      <c r="E834" s="105" t="s">
        <v>724</v>
      </c>
      <c r="F834" s="105" t="s">
        <v>725</v>
      </c>
      <c r="G834" s="106">
        <v>0</v>
      </c>
      <c r="H834" s="106">
        <v>2662820</v>
      </c>
      <c r="I834" s="106">
        <v>91297.26</v>
      </c>
      <c r="J834" s="106">
        <v>3747746.33</v>
      </c>
      <c r="K834" s="106">
        <v>0</v>
      </c>
      <c r="L834" s="106">
        <v>6319269.0700000003</v>
      </c>
    </row>
    <row r="835" spans="1:12">
      <c r="A835" t="s">
        <v>939</v>
      </c>
      <c r="B835" s="93">
        <v>41364</v>
      </c>
      <c r="C835" t="s">
        <v>210</v>
      </c>
      <c r="D835" t="s">
        <v>665</v>
      </c>
      <c r="E835" s="105" t="s">
        <v>368</v>
      </c>
      <c r="F835" s="105" t="s">
        <v>369</v>
      </c>
      <c r="G835" s="106">
        <v>0</v>
      </c>
      <c r="H835" s="106">
        <v>20484396.460000001</v>
      </c>
      <c r="I835" s="106">
        <v>0</v>
      </c>
      <c r="J835" s="106">
        <v>48731051.549999997</v>
      </c>
      <c r="K835" s="106">
        <v>0</v>
      </c>
      <c r="L835" s="106">
        <v>69215448.010000005</v>
      </c>
    </row>
    <row r="836" spans="1:12">
      <c r="A836" t="s">
        <v>939</v>
      </c>
      <c r="B836" s="93">
        <v>41364</v>
      </c>
      <c r="C836" t="s">
        <v>210</v>
      </c>
      <c r="D836" t="s">
        <v>665</v>
      </c>
      <c r="E836" s="105" t="s">
        <v>449</v>
      </c>
      <c r="F836" s="105" t="s">
        <v>450</v>
      </c>
      <c r="G836" s="106">
        <v>0</v>
      </c>
      <c r="H836" s="106">
        <v>41388834.039999999</v>
      </c>
      <c r="I836" s="106">
        <v>33305.089999999997</v>
      </c>
      <c r="J836" s="106">
        <v>98984764.530000001</v>
      </c>
      <c r="K836" s="106">
        <v>0</v>
      </c>
      <c r="L836" s="106">
        <v>140340293.47999999</v>
      </c>
    </row>
    <row r="837" spans="1:12">
      <c r="A837" t="s">
        <v>939</v>
      </c>
      <c r="B837" s="93">
        <v>41364</v>
      </c>
      <c r="C837" t="s">
        <v>210</v>
      </c>
      <c r="D837" t="s">
        <v>665</v>
      </c>
      <c r="E837" s="105" t="s">
        <v>787</v>
      </c>
      <c r="F837" s="105" t="s">
        <v>788</v>
      </c>
      <c r="G837" s="106">
        <v>0</v>
      </c>
      <c r="H837" s="106">
        <v>161024.13</v>
      </c>
      <c r="I837" s="106">
        <v>0</v>
      </c>
      <c r="J837" s="106">
        <v>102612.68</v>
      </c>
      <c r="K837" s="106">
        <v>0</v>
      </c>
      <c r="L837" s="106">
        <v>263636.81</v>
      </c>
    </row>
    <row r="838" spans="1:12">
      <c r="A838" t="s">
        <v>939</v>
      </c>
      <c r="B838" s="93">
        <v>41364</v>
      </c>
      <c r="C838" t="s">
        <v>210</v>
      </c>
      <c r="D838" t="s">
        <v>665</v>
      </c>
      <c r="E838" s="105" t="s">
        <v>489</v>
      </c>
      <c r="F838" s="105" t="s">
        <v>490</v>
      </c>
      <c r="G838" s="106">
        <v>0</v>
      </c>
      <c r="H838" s="106">
        <v>67555.7</v>
      </c>
      <c r="I838" s="106">
        <v>0</v>
      </c>
      <c r="J838" s="106">
        <v>0</v>
      </c>
      <c r="K838" s="106">
        <v>0</v>
      </c>
      <c r="L838" s="106">
        <v>67555.7</v>
      </c>
    </row>
    <row r="839" spans="1:12">
      <c r="A839" t="s">
        <v>939</v>
      </c>
      <c r="B839" s="93">
        <v>41364</v>
      </c>
      <c r="C839" t="s">
        <v>210</v>
      </c>
      <c r="D839" t="s">
        <v>665</v>
      </c>
      <c r="E839" s="105">
        <v>620002</v>
      </c>
      <c r="F839" s="105" t="s">
        <v>753</v>
      </c>
      <c r="G839" s="106">
        <v>0</v>
      </c>
      <c r="H839" s="106">
        <v>0</v>
      </c>
      <c r="I839" s="106">
        <v>1.08</v>
      </c>
      <c r="J839" s="106">
        <v>4662.46</v>
      </c>
      <c r="K839" s="106">
        <v>0</v>
      </c>
      <c r="L839" s="106">
        <v>4661.38</v>
      </c>
    </row>
    <row r="840" spans="1:12">
      <c r="A840" t="s">
        <v>939</v>
      </c>
      <c r="B840" s="93">
        <v>41364</v>
      </c>
      <c r="C840" t="s">
        <v>210</v>
      </c>
      <c r="D840" t="s">
        <v>665</v>
      </c>
      <c r="E840" s="105">
        <v>620006</v>
      </c>
      <c r="F840" s="105" t="s">
        <v>871</v>
      </c>
      <c r="G840" s="106">
        <v>0</v>
      </c>
      <c r="H840" s="106">
        <v>79009.960000000006</v>
      </c>
      <c r="I840" s="106">
        <v>369702.95</v>
      </c>
      <c r="J840" s="106">
        <v>441062.67</v>
      </c>
      <c r="K840" s="106">
        <v>0</v>
      </c>
      <c r="L840" s="106">
        <v>150369.68</v>
      </c>
    </row>
    <row r="841" spans="1:12">
      <c r="A841" t="s">
        <v>939</v>
      </c>
      <c r="B841" s="93">
        <v>41364</v>
      </c>
      <c r="C841" t="s">
        <v>210</v>
      </c>
      <c r="D841" t="s">
        <v>665</v>
      </c>
      <c r="E841" s="105" t="s">
        <v>510</v>
      </c>
      <c r="F841" s="105" t="s">
        <v>511</v>
      </c>
      <c r="G841" s="106">
        <v>0</v>
      </c>
      <c r="H841" s="106">
        <v>0</v>
      </c>
      <c r="I841" s="106">
        <v>35163.57</v>
      </c>
      <c r="J841" s="106">
        <v>0</v>
      </c>
      <c r="K841" s="106">
        <v>35163.57</v>
      </c>
      <c r="L841" s="106">
        <v>0</v>
      </c>
    </row>
    <row r="842" spans="1:12">
      <c r="A842" t="s">
        <v>939</v>
      </c>
      <c r="B842" s="93">
        <v>41364</v>
      </c>
      <c r="C842" t="s">
        <v>210</v>
      </c>
      <c r="D842" t="s">
        <v>665</v>
      </c>
      <c r="E842" s="105" t="s">
        <v>491</v>
      </c>
      <c r="F842" s="105" t="s">
        <v>492</v>
      </c>
      <c r="G842" s="106">
        <v>3399.79</v>
      </c>
      <c r="H842" s="106">
        <v>0</v>
      </c>
      <c r="I842" s="106">
        <v>50.01</v>
      </c>
      <c r="J842" s="106">
        <v>0</v>
      </c>
      <c r="K842" s="106">
        <v>3449.8</v>
      </c>
      <c r="L842" s="106">
        <v>0</v>
      </c>
    </row>
    <row r="843" spans="1:12">
      <c r="A843" t="s">
        <v>939</v>
      </c>
      <c r="B843" s="93">
        <v>41364</v>
      </c>
      <c r="C843" t="s">
        <v>210</v>
      </c>
      <c r="D843" t="s">
        <v>665</v>
      </c>
      <c r="E843" s="105" t="s">
        <v>374</v>
      </c>
      <c r="F843" s="105" t="s">
        <v>375</v>
      </c>
      <c r="G843" s="106">
        <v>48787.55</v>
      </c>
      <c r="H843" s="106">
        <v>0</v>
      </c>
      <c r="I843" s="106">
        <v>19188.05</v>
      </c>
      <c r="J843" s="106">
        <v>0</v>
      </c>
      <c r="K843" s="106">
        <v>67975.600000000006</v>
      </c>
      <c r="L843" s="106">
        <v>0</v>
      </c>
    </row>
    <row r="844" spans="1:12">
      <c r="A844" t="s">
        <v>939</v>
      </c>
      <c r="B844" s="93">
        <v>41364</v>
      </c>
      <c r="C844" t="s">
        <v>210</v>
      </c>
      <c r="D844" t="s">
        <v>665</v>
      </c>
      <c r="E844" s="105" t="s">
        <v>463</v>
      </c>
      <c r="F844" s="105" t="s">
        <v>464</v>
      </c>
      <c r="G844" s="106">
        <v>731.91</v>
      </c>
      <c r="H844" s="106">
        <v>0</v>
      </c>
      <c r="I844" s="106">
        <v>7560.9</v>
      </c>
      <c r="J844" s="106">
        <v>0</v>
      </c>
      <c r="K844" s="106">
        <v>8292.81</v>
      </c>
      <c r="L844" s="106">
        <v>0</v>
      </c>
    </row>
    <row r="845" spans="1:12">
      <c r="A845" t="s">
        <v>939</v>
      </c>
      <c r="B845" s="93">
        <v>41364</v>
      </c>
      <c r="C845" t="s">
        <v>210</v>
      </c>
      <c r="D845" t="s">
        <v>665</v>
      </c>
      <c r="E845" s="105" t="s">
        <v>708</v>
      </c>
      <c r="F845" s="105" t="s">
        <v>709</v>
      </c>
      <c r="G845" s="106">
        <v>675.7</v>
      </c>
      <c r="H845" s="106">
        <v>0</v>
      </c>
      <c r="I845" s="106">
        <v>0</v>
      </c>
      <c r="J845" s="106">
        <v>0</v>
      </c>
      <c r="K845" s="106">
        <v>675.7</v>
      </c>
      <c r="L845" s="106">
        <v>0</v>
      </c>
    </row>
    <row r="846" spans="1:12">
      <c r="A846" t="s">
        <v>939</v>
      </c>
      <c r="B846" s="93">
        <v>41364</v>
      </c>
      <c r="C846" t="s">
        <v>210</v>
      </c>
      <c r="D846" t="s">
        <v>665</v>
      </c>
      <c r="E846" s="105">
        <v>810300</v>
      </c>
      <c r="F846" s="105" t="s">
        <v>378</v>
      </c>
      <c r="G846" s="106">
        <v>3085938.21</v>
      </c>
      <c r="H846" s="106">
        <v>0</v>
      </c>
      <c r="I846" s="106">
        <v>5345663.1399999997</v>
      </c>
      <c r="J846" s="106">
        <v>273795.65999999997</v>
      </c>
      <c r="K846" s="106">
        <v>8157805.6900000004</v>
      </c>
      <c r="L846" s="106">
        <v>0</v>
      </c>
    </row>
    <row r="847" spans="1:12">
      <c r="A847" t="s">
        <v>939</v>
      </c>
      <c r="B847" s="93">
        <v>41364</v>
      </c>
      <c r="C847" t="s">
        <v>210</v>
      </c>
      <c r="D847" t="s">
        <v>665</v>
      </c>
      <c r="E847" s="105">
        <v>810325</v>
      </c>
      <c r="F847" s="105" t="s">
        <v>379</v>
      </c>
      <c r="G847" s="106">
        <v>1620036.95</v>
      </c>
      <c r="H847" s="106">
        <v>0</v>
      </c>
      <c r="I847" s="106">
        <v>3962001.54</v>
      </c>
      <c r="J847" s="106">
        <v>174931.39</v>
      </c>
      <c r="K847" s="106">
        <v>5407107.0999999996</v>
      </c>
      <c r="L847" s="106">
        <v>0</v>
      </c>
    </row>
    <row r="848" spans="1:12">
      <c r="A848" t="s">
        <v>939</v>
      </c>
      <c r="B848" s="93">
        <v>41364</v>
      </c>
      <c r="C848" t="s">
        <v>210</v>
      </c>
      <c r="D848" t="s">
        <v>665</v>
      </c>
      <c r="E848" s="105">
        <v>810701</v>
      </c>
      <c r="F848" s="105" t="s">
        <v>381</v>
      </c>
      <c r="G848" s="106">
        <v>0</v>
      </c>
      <c r="H848" s="106">
        <v>0</v>
      </c>
      <c r="I848" s="106">
        <v>660723.92000000004</v>
      </c>
      <c r="J848" s="106">
        <v>33841.14</v>
      </c>
      <c r="K848" s="106">
        <v>626882.78</v>
      </c>
      <c r="L848" s="106">
        <v>0</v>
      </c>
    </row>
    <row r="849" spans="1:12">
      <c r="A849" t="s">
        <v>939</v>
      </c>
      <c r="B849" s="93">
        <v>41364</v>
      </c>
      <c r="C849" t="s">
        <v>210</v>
      </c>
      <c r="D849" t="s">
        <v>665</v>
      </c>
      <c r="E849" s="105">
        <v>816000</v>
      </c>
      <c r="F849" s="105" t="s">
        <v>466</v>
      </c>
      <c r="G849" s="106">
        <v>0</v>
      </c>
      <c r="H849" s="106">
        <v>1451082.4</v>
      </c>
      <c r="I849" s="106">
        <v>561141.69999999995</v>
      </c>
      <c r="J849" s="106">
        <v>4934689.49</v>
      </c>
      <c r="K849" s="106">
        <v>0</v>
      </c>
      <c r="L849" s="106">
        <v>5824630.1900000004</v>
      </c>
    </row>
    <row r="850" spans="1:12">
      <c r="A850" t="s">
        <v>939</v>
      </c>
      <c r="B850" s="93">
        <v>41364</v>
      </c>
      <c r="C850" t="s">
        <v>210</v>
      </c>
      <c r="D850" t="s">
        <v>665</v>
      </c>
      <c r="E850" s="105">
        <v>816001</v>
      </c>
      <c r="F850" s="105" t="s">
        <v>428</v>
      </c>
      <c r="G850" s="106">
        <v>616086.41</v>
      </c>
      <c r="H850" s="106">
        <v>0</v>
      </c>
      <c r="I850" s="106">
        <v>2434827.64</v>
      </c>
      <c r="J850" s="106">
        <v>30000</v>
      </c>
      <c r="K850" s="106">
        <v>3020914.05</v>
      </c>
      <c r="L850" s="106">
        <v>0</v>
      </c>
    </row>
    <row r="851" spans="1:12">
      <c r="A851" t="s">
        <v>939</v>
      </c>
      <c r="B851" s="93">
        <v>41364</v>
      </c>
      <c r="C851" t="s">
        <v>210</v>
      </c>
      <c r="D851" t="s">
        <v>665</v>
      </c>
      <c r="E851" s="105">
        <v>816003</v>
      </c>
      <c r="F851" s="105" t="s">
        <v>383</v>
      </c>
      <c r="G851" s="106">
        <v>340758.97</v>
      </c>
      <c r="H851" s="106">
        <v>0</v>
      </c>
      <c r="I851" s="106">
        <v>1305159.1399999999</v>
      </c>
      <c r="J851" s="106">
        <v>0</v>
      </c>
      <c r="K851" s="106">
        <v>1645918.11</v>
      </c>
      <c r="L851" s="106">
        <v>0</v>
      </c>
    </row>
    <row r="852" spans="1:12">
      <c r="A852" t="s">
        <v>939</v>
      </c>
      <c r="B852" s="93">
        <v>41364</v>
      </c>
      <c r="C852" t="s">
        <v>210</v>
      </c>
      <c r="D852" t="s">
        <v>665</v>
      </c>
      <c r="E852" s="105">
        <v>816007</v>
      </c>
      <c r="F852" s="105" t="s">
        <v>385</v>
      </c>
      <c r="G852" s="106">
        <v>6337.24</v>
      </c>
      <c r="H852" s="106">
        <v>0</v>
      </c>
      <c r="I852" s="106">
        <v>4739.91</v>
      </c>
      <c r="J852" s="106">
        <v>0</v>
      </c>
      <c r="K852" s="106">
        <v>11077.15</v>
      </c>
      <c r="L852" s="106">
        <v>0</v>
      </c>
    </row>
    <row r="853" spans="1:12">
      <c r="A853" t="s">
        <v>939</v>
      </c>
      <c r="B853" s="93">
        <v>41364</v>
      </c>
      <c r="C853" t="s">
        <v>210</v>
      </c>
      <c r="D853" t="s">
        <v>665</v>
      </c>
      <c r="E853" s="105">
        <v>816008</v>
      </c>
      <c r="F853" s="105" t="s">
        <v>387</v>
      </c>
      <c r="G853" s="106">
        <v>88244.29</v>
      </c>
      <c r="H853" s="106">
        <v>0</v>
      </c>
      <c r="I853" s="106">
        <v>351817.19</v>
      </c>
      <c r="J853" s="106">
        <v>0</v>
      </c>
      <c r="K853" s="106">
        <v>440061.48</v>
      </c>
      <c r="L853" s="106">
        <v>0</v>
      </c>
    </row>
    <row r="854" spans="1:12">
      <c r="A854" t="s">
        <v>939</v>
      </c>
      <c r="B854" s="93">
        <v>41364</v>
      </c>
      <c r="C854" t="s">
        <v>210</v>
      </c>
      <c r="D854" t="s">
        <v>665</v>
      </c>
      <c r="E854" s="105">
        <v>816012</v>
      </c>
      <c r="F854" s="105" t="s">
        <v>389</v>
      </c>
      <c r="G854" s="106">
        <v>7087.19</v>
      </c>
      <c r="H854" s="106">
        <v>0</v>
      </c>
      <c r="I854" s="106">
        <v>976.54</v>
      </c>
      <c r="J854" s="106">
        <v>192.86</v>
      </c>
      <c r="K854" s="106">
        <v>7870.87</v>
      </c>
      <c r="L854" s="106">
        <v>0</v>
      </c>
    </row>
    <row r="855" spans="1:12">
      <c r="A855" t="s">
        <v>939</v>
      </c>
      <c r="B855" s="93">
        <v>41364</v>
      </c>
      <c r="C855" t="s">
        <v>210</v>
      </c>
      <c r="D855" t="s">
        <v>665</v>
      </c>
      <c r="E855" s="105">
        <v>816013</v>
      </c>
      <c r="F855" s="105" t="s">
        <v>391</v>
      </c>
      <c r="G855" s="106">
        <v>6417.24</v>
      </c>
      <c r="H855" s="106">
        <v>0</v>
      </c>
      <c r="I855" s="106">
        <v>2401.12</v>
      </c>
      <c r="J855" s="106">
        <v>410.09</v>
      </c>
      <c r="K855" s="106">
        <v>8408.27</v>
      </c>
      <c r="L855" s="106">
        <v>0</v>
      </c>
    </row>
    <row r="856" spans="1:12">
      <c r="A856" t="s">
        <v>939</v>
      </c>
      <c r="B856" s="93">
        <v>41364</v>
      </c>
      <c r="C856" t="s">
        <v>210</v>
      </c>
      <c r="D856" t="s">
        <v>665</v>
      </c>
      <c r="E856" s="105">
        <v>816015</v>
      </c>
      <c r="F856" s="105" t="s">
        <v>393</v>
      </c>
      <c r="G856" s="106">
        <v>23296.47</v>
      </c>
      <c r="H856" s="106">
        <v>0</v>
      </c>
      <c r="I856" s="106">
        <v>6737.1</v>
      </c>
      <c r="J856" s="106">
        <v>6.87</v>
      </c>
      <c r="K856" s="106">
        <v>30026.7</v>
      </c>
      <c r="L856" s="106">
        <v>0</v>
      </c>
    </row>
    <row r="857" spans="1:12">
      <c r="A857" t="s">
        <v>939</v>
      </c>
      <c r="B857" s="93">
        <v>41364</v>
      </c>
      <c r="C857" t="s">
        <v>210</v>
      </c>
      <c r="D857" t="s">
        <v>665</v>
      </c>
      <c r="E857" s="105">
        <v>816016</v>
      </c>
      <c r="F857" s="105" t="s">
        <v>395</v>
      </c>
      <c r="G857" s="106">
        <v>117.54</v>
      </c>
      <c r="H857" s="106">
        <v>0</v>
      </c>
      <c r="I857" s="106">
        <v>9853.18</v>
      </c>
      <c r="J857" s="106">
        <v>6673.77</v>
      </c>
      <c r="K857" s="106">
        <v>3296.95</v>
      </c>
      <c r="L857" s="106">
        <v>0</v>
      </c>
    </row>
    <row r="858" spans="1:12">
      <c r="A858" t="s">
        <v>939</v>
      </c>
      <c r="B858" s="93">
        <v>41364</v>
      </c>
      <c r="C858" t="s">
        <v>210</v>
      </c>
      <c r="D858" t="s">
        <v>665</v>
      </c>
      <c r="E858" s="105">
        <v>816017</v>
      </c>
      <c r="F858" s="105" t="s">
        <v>397</v>
      </c>
      <c r="G858" s="106">
        <v>20089.97</v>
      </c>
      <c r="H858" s="106">
        <v>0</v>
      </c>
      <c r="I858" s="106">
        <v>90.76</v>
      </c>
      <c r="J858" s="106">
        <v>20180.73</v>
      </c>
      <c r="K858" s="106">
        <v>0</v>
      </c>
      <c r="L858" s="106">
        <v>0</v>
      </c>
    </row>
    <row r="859" spans="1:12">
      <c r="A859" t="s">
        <v>939</v>
      </c>
      <c r="B859" s="93">
        <v>41364</v>
      </c>
      <c r="C859" t="s">
        <v>210</v>
      </c>
      <c r="D859" t="s">
        <v>665</v>
      </c>
      <c r="E859" s="105">
        <v>816021</v>
      </c>
      <c r="F859" s="105" t="s">
        <v>399</v>
      </c>
      <c r="G859" s="106">
        <v>69153.440000000002</v>
      </c>
      <c r="H859" s="106">
        <v>0</v>
      </c>
      <c r="I859" s="106">
        <v>0</v>
      </c>
      <c r="J859" s="106">
        <v>0</v>
      </c>
      <c r="K859" s="106">
        <v>69153.440000000002</v>
      </c>
      <c r="L859" s="106">
        <v>0</v>
      </c>
    </row>
    <row r="860" spans="1:12">
      <c r="A860" t="s">
        <v>939</v>
      </c>
      <c r="B860" s="93">
        <v>41364</v>
      </c>
      <c r="C860" t="s">
        <v>210</v>
      </c>
      <c r="D860" t="s">
        <v>665</v>
      </c>
      <c r="E860" s="105">
        <v>816033</v>
      </c>
      <c r="F860" s="105" t="s">
        <v>405</v>
      </c>
      <c r="G860" s="106">
        <v>1106.3699999999999</v>
      </c>
      <c r="H860" s="106">
        <v>0</v>
      </c>
      <c r="I860" s="106">
        <v>0</v>
      </c>
      <c r="J860" s="106">
        <v>0</v>
      </c>
      <c r="K860" s="106">
        <v>1106.3699999999999</v>
      </c>
      <c r="L860" s="106">
        <v>0</v>
      </c>
    </row>
    <row r="861" spans="1:12">
      <c r="A861" t="s">
        <v>939</v>
      </c>
      <c r="B861" s="93">
        <v>41364</v>
      </c>
      <c r="C861" t="s">
        <v>210</v>
      </c>
      <c r="D861" t="s">
        <v>665</v>
      </c>
      <c r="E861" s="105">
        <v>816034</v>
      </c>
      <c r="F861" s="105" t="s">
        <v>407</v>
      </c>
      <c r="G861" s="106">
        <v>14041.77</v>
      </c>
      <c r="H861" s="106">
        <v>0</v>
      </c>
      <c r="I861" s="106">
        <v>53072.98</v>
      </c>
      <c r="J861" s="106">
        <v>18.02</v>
      </c>
      <c r="K861" s="106">
        <v>67096.73</v>
      </c>
      <c r="L861" s="106">
        <v>0</v>
      </c>
    </row>
    <row r="862" spans="1:12">
      <c r="A862" t="s">
        <v>939</v>
      </c>
      <c r="B862" s="93">
        <v>41364</v>
      </c>
      <c r="C862" t="s">
        <v>210</v>
      </c>
      <c r="D862" t="s">
        <v>665</v>
      </c>
      <c r="E862" s="105">
        <v>816036</v>
      </c>
      <c r="F862" s="105" t="s">
        <v>695</v>
      </c>
      <c r="G862" s="106">
        <v>9525.7900000000009</v>
      </c>
      <c r="H862" s="106">
        <v>0</v>
      </c>
      <c r="I862" s="106">
        <v>25677.46</v>
      </c>
      <c r="J862" s="106">
        <v>916.61</v>
      </c>
      <c r="K862" s="106">
        <v>34286.639999999999</v>
      </c>
      <c r="L862" s="106">
        <v>0</v>
      </c>
    </row>
    <row r="863" spans="1:12">
      <c r="A863" t="s">
        <v>939</v>
      </c>
      <c r="B863" s="93">
        <v>41364</v>
      </c>
      <c r="C863" t="s">
        <v>210</v>
      </c>
      <c r="D863" t="s">
        <v>665</v>
      </c>
      <c r="E863" s="105">
        <v>816039</v>
      </c>
      <c r="F863" s="105" t="s">
        <v>411</v>
      </c>
      <c r="G863" s="106">
        <v>2547.88</v>
      </c>
      <c r="H863" s="106">
        <v>0</v>
      </c>
      <c r="I863" s="106">
        <v>2903.4</v>
      </c>
      <c r="J863" s="106">
        <v>766.3</v>
      </c>
      <c r="K863" s="106">
        <v>4684.9799999999996</v>
      </c>
      <c r="L863" s="106">
        <v>0</v>
      </c>
    </row>
    <row r="864" spans="1:12">
      <c r="A864" t="s">
        <v>939</v>
      </c>
      <c r="B864" s="93">
        <v>41364</v>
      </c>
      <c r="C864" t="s">
        <v>210</v>
      </c>
      <c r="D864" t="s">
        <v>665</v>
      </c>
      <c r="E864" s="105">
        <v>816042</v>
      </c>
      <c r="F864" s="105" t="s">
        <v>697</v>
      </c>
      <c r="G864" s="106">
        <v>169.79</v>
      </c>
      <c r="H864" s="106">
        <v>0</v>
      </c>
      <c r="I864" s="106">
        <v>270.17</v>
      </c>
      <c r="J864" s="106">
        <v>24.57</v>
      </c>
      <c r="K864" s="106">
        <v>415.39</v>
      </c>
      <c r="L864" s="106">
        <v>0</v>
      </c>
    </row>
    <row r="865" spans="1:12">
      <c r="A865" t="s">
        <v>939</v>
      </c>
      <c r="B865" s="93">
        <v>41364</v>
      </c>
      <c r="C865" t="s">
        <v>210</v>
      </c>
      <c r="D865" t="s">
        <v>665</v>
      </c>
      <c r="E865" s="105">
        <v>816047</v>
      </c>
      <c r="F865" s="105" t="s">
        <v>1062</v>
      </c>
      <c r="G865" s="106">
        <v>0</v>
      </c>
      <c r="H865" s="106">
        <v>0</v>
      </c>
      <c r="I865" s="106">
        <v>23442.73</v>
      </c>
      <c r="J865" s="106">
        <v>23442.73</v>
      </c>
      <c r="K865" s="106">
        <v>0</v>
      </c>
      <c r="L865" s="106">
        <v>0</v>
      </c>
    </row>
    <row r="866" spans="1:12">
      <c r="A866" t="s">
        <v>939</v>
      </c>
      <c r="B866" s="93">
        <v>41364</v>
      </c>
      <c r="C866" t="s">
        <v>210</v>
      </c>
      <c r="D866" t="s">
        <v>665</v>
      </c>
      <c r="E866" s="105">
        <v>816061</v>
      </c>
      <c r="F866" s="105" t="s">
        <v>903</v>
      </c>
      <c r="G866" s="106">
        <v>325112</v>
      </c>
      <c r="H866" s="106">
        <v>0</v>
      </c>
      <c r="I866" s="106">
        <v>47831</v>
      </c>
      <c r="J866" s="106">
        <v>47831</v>
      </c>
      <c r="K866" s="106">
        <v>325112</v>
      </c>
      <c r="L866" s="106">
        <v>0</v>
      </c>
    </row>
    <row r="867" spans="1:12">
      <c r="A867" t="s">
        <v>939</v>
      </c>
      <c r="B867" s="93">
        <v>41364</v>
      </c>
      <c r="C867" t="s">
        <v>210</v>
      </c>
      <c r="D867" t="s">
        <v>665</v>
      </c>
      <c r="E867" s="105">
        <v>816080</v>
      </c>
      <c r="F867" s="105" t="s">
        <v>1063</v>
      </c>
      <c r="G867" s="106">
        <v>0</v>
      </c>
      <c r="H867" s="106">
        <v>0</v>
      </c>
      <c r="I867" s="106">
        <v>318628.95</v>
      </c>
      <c r="J867" s="106">
        <v>13058.21</v>
      </c>
      <c r="K867" s="106">
        <v>305570.74</v>
      </c>
      <c r="L867" s="106">
        <v>0</v>
      </c>
    </row>
    <row r="868" spans="1:12">
      <c r="A868" t="s">
        <v>939</v>
      </c>
      <c r="B868" s="93">
        <v>41364</v>
      </c>
      <c r="C868" t="s">
        <v>214</v>
      </c>
      <c r="D868" t="s">
        <v>822</v>
      </c>
      <c r="E868" s="105" t="s">
        <v>766</v>
      </c>
      <c r="F868" s="105" t="s">
        <v>767</v>
      </c>
      <c r="G868" s="106">
        <v>309164.59000000003</v>
      </c>
      <c r="H868" s="106">
        <v>0</v>
      </c>
      <c r="I868" s="106">
        <v>22320275.02</v>
      </c>
      <c r="J868" s="106">
        <v>21542461.91</v>
      </c>
      <c r="K868" s="106">
        <v>1086977.7</v>
      </c>
      <c r="L868" s="106">
        <v>0</v>
      </c>
    </row>
    <row r="869" spans="1:12">
      <c r="A869" t="s">
        <v>939</v>
      </c>
      <c r="B869" s="93">
        <v>41364</v>
      </c>
      <c r="C869" t="s">
        <v>214</v>
      </c>
      <c r="D869" t="s">
        <v>822</v>
      </c>
      <c r="E869" s="105">
        <v>110014</v>
      </c>
      <c r="F869" s="105" t="s">
        <v>289</v>
      </c>
      <c r="G869" s="106">
        <v>1000</v>
      </c>
      <c r="H869" s="106">
        <v>0</v>
      </c>
      <c r="I869" s="106">
        <v>16434.7</v>
      </c>
      <c r="J869" s="106">
        <v>16434.7</v>
      </c>
      <c r="K869" s="106">
        <v>1000</v>
      </c>
      <c r="L869" s="106">
        <v>0</v>
      </c>
    </row>
    <row r="870" spans="1:12">
      <c r="A870" t="s">
        <v>939</v>
      </c>
      <c r="B870" s="93">
        <v>41364</v>
      </c>
      <c r="C870" t="s">
        <v>214</v>
      </c>
      <c r="D870" t="s">
        <v>822</v>
      </c>
      <c r="E870" s="105">
        <v>110047</v>
      </c>
      <c r="F870" s="105" t="s">
        <v>293</v>
      </c>
      <c r="G870" s="106">
        <v>0</v>
      </c>
      <c r="H870" s="106">
        <v>0</v>
      </c>
      <c r="I870" s="106">
        <v>22508725.390000001</v>
      </c>
      <c r="J870" s="106">
        <v>22507728.719999999</v>
      </c>
      <c r="K870" s="106">
        <v>996.67</v>
      </c>
      <c r="L870" s="106">
        <v>0</v>
      </c>
    </row>
    <row r="871" spans="1:12">
      <c r="A871" t="s">
        <v>939</v>
      </c>
      <c r="B871" s="93">
        <v>41364</v>
      </c>
      <c r="C871" t="s">
        <v>214</v>
      </c>
      <c r="D871" t="s">
        <v>822</v>
      </c>
      <c r="E871" s="105">
        <v>110052</v>
      </c>
      <c r="F871" s="105" t="s">
        <v>297</v>
      </c>
      <c r="G871" s="106">
        <v>0</v>
      </c>
      <c r="H871" s="106">
        <v>0</v>
      </c>
      <c r="I871" s="106">
        <v>192.45</v>
      </c>
      <c r="J871" s="106">
        <v>156.36000000000001</v>
      </c>
      <c r="K871" s="106">
        <v>36.090000000000003</v>
      </c>
      <c r="L871" s="106">
        <v>0</v>
      </c>
    </row>
    <row r="872" spans="1:12">
      <c r="A872" t="s">
        <v>939</v>
      </c>
      <c r="B872" s="93">
        <v>41364</v>
      </c>
      <c r="C872" t="s">
        <v>214</v>
      </c>
      <c r="D872" t="s">
        <v>822</v>
      </c>
      <c r="E872" s="105">
        <v>110074</v>
      </c>
      <c r="F872" s="105" t="s">
        <v>301</v>
      </c>
      <c r="G872" s="106">
        <v>1000</v>
      </c>
      <c r="H872" s="106">
        <v>0</v>
      </c>
      <c r="I872" s="106">
        <v>6000</v>
      </c>
      <c r="J872" s="106">
        <v>7000</v>
      </c>
      <c r="K872" s="106">
        <v>0</v>
      </c>
      <c r="L872" s="106">
        <v>0</v>
      </c>
    </row>
    <row r="873" spans="1:12">
      <c r="A873" t="s">
        <v>939</v>
      </c>
      <c r="B873" s="93">
        <v>41364</v>
      </c>
      <c r="C873" t="s">
        <v>214</v>
      </c>
      <c r="D873" t="s">
        <v>822</v>
      </c>
      <c r="E873" s="105">
        <v>110120</v>
      </c>
      <c r="F873" s="105" t="s">
        <v>304</v>
      </c>
      <c r="G873" s="106">
        <v>286009.96999999997</v>
      </c>
      <c r="H873" s="106">
        <v>0</v>
      </c>
      <c r="I873" s="106">
        <v>11.24</v>
      </c>
      <c r="J873" s="106">
        <v>11.24</v>
      </c>
      <c r="K873" s="106">
        <v>286009.96999999997</v>
      </c>
      <c r="L873" s="106">
        <v>0</v>
      </c>
    </row>
    <row r="874" spans="1:12">
      <c r="A874" t="s">
        <v>939</v>
      </c>
      <c r="B874" s="93">
        <v>41364</v>
      </c>
      <c r="C874" t="s">
        <v>214</v>
      </c>
      <c r="D874" t="s">
        <v>822</v>
      </c>
      <c r="E874" s="105">
        <v>110156</v>
      </c>
      <c r="F874" s="105" t="s">
        <v>685</v>
      </c>
      <c r="G874" s="106">
        <v>60.86</v>
      </c>
      <c r="H874" s="106">
        <v>0</v>
      </c>
      <c r="I874" s="106">
        <v>11558.94</v>
      </c>
      <c r="J874" s="106">
        <v>11683.62</v>
      </c>
      <c r="K874" s="106">
        <v>0</v>
      </c>
      <c r="L874" s="106">
        <v>63.82</v>
      </c>
    </row>
    <row r="875" spans="1:12">
      <c r="A875" t="s">
        <v>939</v>
      </c>
      <c r="B875" s="93">
        <v>41364</v>
      </c>
      <c r="C875" t="s">
        <v>214</v>
      </c>
      <c r="D875" t="s">
        <v>822</v>
      </c>
      <c r="E875" s="105" t="s">
        <v>768</v>
      </c>
      <c r="F875" s="105" t="s">
        <v>769</v>
      </c>
      <c r="G875" s="106">
        <v>0</v>
      </c>
      <c r="H875" s="106">
        <v>0</v>
      </c>
      <c r="I875" s="106">
        <v>21116026</v>
      </c>
      <c r="J875" s="106">
        <v>21116026</v>
      </c>
      <c r="K875" s="106">
        <v>0</v>
      </c>
      <c r="L875" s="106">
        <v>0</v>
      </c>
    </row>
    <row r="876" spans="1:12">
      <c r="A876" t="s">
        <v>939</v>
      </c>
      <c r="B876" s="93">
        <v>41364</v>
      </c>
      <c r="C876" t="s">
        <v>214</v>
      </c>
      <c r="D876" t="s">
        <v>822</v>
      </c>
      <c r="E876" s="105">
        <v>110800</v>
      </c>
      <c r="F876" s="105" t="s">
        <v>308</v>
      </c>
      <c r="G876" s="106">
        <v>0</v>
      </c>
      <c r="H876" s="106">
        <v>0.01</v>
      </c>
      <c r="I876" s="106">
        <v>8000</v>
      </c>
      <c r="J876" s="106">
        <v>8000</v>
      </c>
      <c r="K876" s="106">
        <v>0</v>
      </c>
      <c r="L876" s="106">
        <v>0.01</v>
      </c>
    </row>
    <row r="877" spans="1:12">
      <c r="A877" t="s">
        <v>939</v>
      </c>
      <c r="B877" s="93">
        <v>41364</v>
      </c>
      <c r="C877" t="s">
        <v>214</v>
      </c>
      <c r="D877" t="s">
        <v>822</v>
      </c>
      <c r="E877" s="105" t="s">
        <v>770</v>
      </c>
      <c r="F877" s="105" t="s">
        <v>771</v>
      </c>
      <c r="G877" s="106">
        <v>203.41</v>
      </c>
      <c r="H877" s="106">
        <v>0</v>
      </c>
      <c r="I877" s="106">
        <v>8617.32</v>
      </c>
      <c r="J877" s="106">
        <v>7102.89</v>
      </c>
      <c r="K877" s="106">
        <v>1717.84</v>
      </c>
      <c r="L877" s="106">
        <v>0</v>
      </c>
    </row>
    <row r="878" spans="1:12">
      <c r="A878" t="s">
        <v>939</v>
      </c>
      <c r="B878" s="93">
        <v>41364</v>
      </c>
      <c r="C878" t="s">
        <v>214</v>
      </c>
      <c r="D878" t="s">
        <v>822</v>
      </c>
      <c r="E878" s="105">
        <v>112000</v>
      </c>
      <c r="F878" s="105" t="s">
        <v>314</v>
      </c>
      <c r="G878" s="106">
        <v>0</v>
      </c>
      <c r="H878" s="106">
        <v>0</v>
      </c>
      <c r="I878" s="106">
        <v>2249.3000000000002</v>
      </c>
      <c r="J878" s="106">
        <v>2249.29</v>
      </c>
      <c r="K878" s="106">
        <v>0.01</v>
      </c>
      <c r="L878" s="106">
        <v>0</v>
      </c>
    </row>
    <row r="879" spans="1:12">
      <c r="A879" t="s">
        <v>939</v>
      </c>
      <c r="B879" s="93">
        <v>41364</v>
      </c>
      <c r="C879" t="s">
        <v>214</v>
      </c>
      <c r="D879" t="s">
        <v>822</v>
      </c>
      <c r="E879" s="105">
        <v>112021</v>
      </c>
      <c r="F879" s="105" t="s">
        <v>478</v>
      </c>
      <c r="G879" s="106">
        <v>1.96</v>
      </c>
      <c r="H879" s="106">
        <v>0</v>
      </c>
      <c r="I879" s="106">
        <v>9.5</v>
      </c>
      <c r="J879" s="106">
        <v>11.46</v>
      </c>
      <c r="K879" s="106">
        <v>0</v>
      </c>
      <c r="L879" s="106">
        <v>0</v>
      </c>
    </row>
    <row r="880" spans="1:12">
      <c r="A880" t="s">
        <v>939</v>
      </c>
      <c r="B880" s="93">
        <v>41364</v>
      </c>
      <c r="C880" t="s">
        <v>214</v>
      </c>
      <c r="D880" t="s">
        <v>822</v>
      </c>
      <c r="E880" s="105">
        <v>112062</v>
      </c>
      <c r="F880" s="105" t="s">
        <v>988</v>
      </c>
      <c r="G880" s="106">
        <v>0</v>
      </c>
      <c r="H880" s="106">
        <v>0</v>
      </c>
      <c r="I880" s="106">
        <v>10</v>
      </c>
      <c r="J880" s="106">
        <v>10</v>
      </c>
      <c r="K880" s="106">
        <v>0</v>
      </c>
      <c r="L880" s="106">
        <v>0</v>
      </c>
    </row>
    <row r="881" spans="1:12">
      <c r="A881" t="s">
        <v>939</v>
      </c>
      <c r="B881" s="93">
        <v>41364</v>
      </c>
      <c r="C881" t="s">
        <v>214</v>
      </c>
      <c r="D881" t="s">
        <v>822</v>
      </c>
      <c r="E881" s="105">
        <v>210100</v>
      </c>
      <c r="F881" s="105" t="s">
        <v>424</v>
      </c>
      <c r="G881" s="106">
        <v>0</v>
      </c>
      <c r="H881" s="106">
        <v>0</v>
      </c>
      <c r="I881" s="106">
        <v>22753623.02</v>
      </c>
      <c r="J881" s="106">
        <v>22753623.02</v>
      </c>
      <c r="K881" s="106">
        <v>0</v>
      </c>
      <c r="L881" s="106">
        <v>0</v>
      </c>
    </row>
    <row r="882" spans="1:12">
      <c r="A882" t="s">
        <v>939</v>
      </c>
      <c r="B882" s="93">
        <v>41364</v>
      </c>
      <c r="C882" t="s">
        <v>214</v>
      </c>
      <c r="D882" t="s">
        <v>822</v>
      </c>
      <c r="E882" s="105">
        <v>210800</v>
      </c>
      <c r="F882" s="105" t="s">
        <v>317</v>
      </c>
      <c r="G882" s="106">
        <v>0</v>
      </c>
      <c r="H882" s="106">
        <v>0</v>
      </c>
      <c r="I882" s="106">
        <v>16587.740000000002</v>
      </c>
      <c r="J882" s="106">
        <v>16587.740000000002</v>
      </c>
      <c r="K882" s="106">
        <v>0</v>
      </c>
      <c r="L882" s="106">
        <v>0</v>
      </c>
    </row>
    <row r="883" spans="1:12">
      <c r="A883" t="s">
        <v>939</v>
      </c>
      <c r="B883" s="93">
        <v>41364</v>
      </c>
      <c r="C883" t="s">
        <v>214</v>
      </c>
      <c r="D883" t="s">
        <v>822</v>
      </c>
      <c r="E883" s="105">
        <v>211002</v>
      </c>
      <c r="F883" s="105" t="s">
        <v>460</v>
      </c>
      <c r="G883" s="106">
        <v>4022.18</v>
      </c>
      <c r="H883" s="106">
        <v>0</v>
      </c>
      <c r="I883" s="106">
        <v>1785.19</v>
      </c>
      <c r="J883" s="106">
        <v>2822.68</v>
      </c>
      <c r="K883" s="106">
        <v>2984.69</v>
      </c>
      <c r="L883" s="106">
        <v>0</v>
      </c>
    </row>
    <row r="884" spans="1:12">
      <c r="A884" t="s">
        <v>939</v>
      </c>
      <c r="B884" s="93">
        <v>41364</v>
      </c>
      <c r="C884" t="s">
        <v>214</v>
      </c>
      <c r="D884" t="s">
        <v>822</v>
      </c>
      <c r="E884" s="105">
        <v>211024</v>
      </c>
      <c r="F884" s="105" t="s">
        <v>325</v>
      </c>
      <c r="G884" s="106">
        <v>0</v>
      </c>
      <c r="H884" s="106">
        <v>17343.75</v>
      </c>
      <c r="I884" s="106">
        <v>4123.1400000000003</v>
      </c>
      <c r="J884" s="106">
        <v>1657.62</v>
      </c>
      <c r="K884" s="106">
        <v>0</v>
      </c>
      <c r="L884" s="106">
        <v>14878.23</v>
      </c>
    </row>
    <row r="885" spans="1:12">
      <c r="A885" t="s">
        <v>939</v>
      </c>
      <c r="B885" s="93">
        <v>41364</v>
      </c>
      <c r="C885" t="s">
        <v>214</v>
      </c>
      <c r="D885" t="s">
        <v>822</v>
      </c>
      <c r="E885" s="105">
        <v>211028</v>
      </c>
      <c r="F885" s="105" t="s">
        <v>329</v>
      </c>
      <c r="G885" s="106">
        <v>0</v>
      </c>
      <c r="H885" s="106">
        <v>6583.46</v>
      </c>
      <c r="I885" s="106">
        <v>0</v>
      </c>
      <c r="J885" s="106">
        <v>0</v>
      </c>
      <c r="K885" s="106">
        <v>0</v>
      </c>
      <c r="L885" s="106">
        <v>6583.46</v>
      </c>
    </row>
    <row r="886" spans="1:12">
      <c r="A886" t="s">
        <v>939</v>
      </c>
      <c r="B886" s="93">
        <v>41364</v>
      </c>
      <c r="C886" t="s">
        <v>214</v>
      </c>
      <c r="D886" t="s">
        <v>822</v>
      </c>
      <c r="E886" s="105">
        <v>211032</v>
      </c>
      <c r="F886" s="105" t="s">
        <v>331</v>
      </c>
      <c r="G886" s="106">
        <v>0</v>
      </c>
      <c r="H886" s="106">
        <v>10220.31</v>
      </c>
      <c r="I886" s="106">
        <v>10220.85</v>
      </c>
      <c r="J886" s="106">
        <v>0.54</v>
      </c>
      <c r="K886" s="106">
        <v>0</v>
      </c>
      <c r="L886" s="106">
        <v>0</v>
      </c>
    </row>
    <row r="887" spans="1:12">
      <c r="A887" t="s">
        <v>939</v>
      </c>
      <c r="B887" s="93">
        <v>41364</v>
      </c>
      <c r="C887" t="s">
        <v>214</v>
      </c>
      <c r="D887" t="s">
        <v>822</v>
      </c>
      <c r="E887" s="105">
        <v>211035</v>
      </c>
      <c r="F887" s="105" t="s">
        <v>333</v>
      </c>
      <c r="G887" s="106">
        <v>0</v>
      </c>
      <c r="H887" s="106">
        <v>4</v>
      </c>
      <c r="I887" s="106">
        <v>69</v>
      </c>
      <c r="J887" s="106">
        <v>81</v>
      </c>
      <c r="K887" s="106">
        <v>0</v>
      </c>
      <c r="L887" s="106">
        <v>16</v>
      </c>
    </row>
    <row r="888" spans="1:12">
      <c r="A888" t="s">
        <v>939</v>
      </c>
      <c r="B888" s="93">
        <v>41364</v>
      </c>
      <c r="C888" t="s">
        <v>214</v>
      </c>
      <c r="D888" t="s">
        <v>822</v>
      </c>
      <c r="E888" s="105">
        <v>211037</v>
      </c>
      <c r="F888" s="105" t="s">
        <v>901</v>
      </c>
      <c r="G888" s="106">
        <v>46.2</v>
      </c>
      <c r="H888" s="106">
        <v>0</v>
      </c>
      <c r="I888" s="106">
        <v>156.36000000000001</v>
      </c>
      <c r="J888" s="106">
        <v>267.04000000000002</v>
      </c>
      <c r="K888" s="106">
        <v>0</v>
      </c>
      <c r="L888" s="106">
        <v>64.48</v>
      </c>
    </row>
    <row r="889" spans="1:12">
      <c r="A889" t="s">
        <v>939</v>
      </c>
      <c r="B889" s="93">
        <v>41364</v>
      </c>
      <c r="C889" t="s">
        <v>214</v>
      </c>
      <c r="D889" t="s">
        <v>822</v>
      </c>
      <c r="E889" s="105">
        <v>211040</v>
      </c>
      <c r="F889" s="105" t="s">
        <v>1046</v>
      </c>
      <c r="G889" s="106">
        <v>0</v>
      </c>
      <c r="H889" s="106">
        <v>0</v>
      </c>
      <c r="I889" s="106">
        <v>1.1000000000000001</v>
      </c>
      <c r="J889" s="106">
        <v>1.1000000000000001</v>
      </c>
      <c r="K889" s="106">
        <v>0</v>
      </c>
      <c r="L889" s="106">
        <v>0</v>
      </c>
    </row>
    <row r="890" spans="1:12">
      <c r="A890" t="s">
        <v>939</v>
      </c>
      <c r="B890" s="93">
        <v>41364</v>
      </c>
      <c r="C890" t="s">
        <v>214</v>
      </c>
      <c r="D890" t="s">
        <v>822</v>
      </c>
      <c r="E890" s="105">
        <v>211056</v>
      </c>
      <c r="F890" s="105" t="s">
        <v>711</v>
      </c>
      <c r="G890" s="106">
        <v>0</v>
      </c>
      <c r="H890" s="106">
        <v>208741.89</v>
      </c>
      <c r="I890" s="106">
        <v>0</v>
      </c>
      <c r="J890" s="106">
        <v>0</v>
      </c>
      <c r="K890" s="106">
        <v>0</v>
      </c>
      <c r="L890" s="106">
        <v>208741.89</v>
      </c>
    </row>
    <row r="891" spans="1:12">
      <c r="A891" t="s">
        <v>939</v>
      </c>
      <c r="B891" s="93">
        <v>41364</v>
      </c>
      <c r="C891" t="s">
        <v>214</v>
      </c>
      <c r="D891" t="s">
        <v>822</v>
      </c>
      <c r="E891" s="105">
        <v>211070</v>
      </c>
      <c r="F891" s="105" t="s">
        <v>902</v>
      </c>
      <c r="G891" s="106">
        <v>0</v>
      </c>
      <c r="H891" s="106">
        <v>0.01</v>
      </c>
      <c r="I891" s="106">
        <v>0</v>
      </c>
      <c r="J891" s="106">
        <v>0</v>
      </c>
      <c r="K891" s="106">
        <v>0</v>
      </c>
      <c r="L891" s="106">
        <v>0.01</v>
      </c>
    </row>
    <row r="892" spans="1:12">
      <c r="A892" t="s">
        <v>939</v>
      </c>
      <c r="B892" s="93">
        <v>41364</v>
      </c>
      <c r="C892" t="s">
        <v>214</v>
      </c>
      <c r="D892" t="s">
        <v>822</v>
      </c>
      <c r="E892" s="105">
        <v>211078</v>
      </c>
      <c r="F892" s="105" t="s">
        <v>1047</v>
      </c>
      <c r="G892" s="106">
        <v>0</v>
      </c>
      <c r="H892" s="106">
        <v>0</v>
      </c>
      <c r="I892" s="106">
        <v>169.08</v>
      </c>
      <c r="J892" s="106">
        <v>169.08</v>
      </c>
      <c r="K892" s="106">
        <v>0</v>
      </c>
      <c r="L892" s="106">
        <v>0</v>
      </c>
    </row>
    <row r="893" spans="1:12">
      <c r="A893" t="s">
        <v>939</v>
      </c>
      <c r="B893" s="93">
        <v>41364</v>
      </c>
      <c r="C893" t="s">
        <v>214</v>
      </c>
      <c r="D893" t="s">
        <v>822</v>
      </c>
      <c r="E893" s="105">
        <v>212010</v>
      </c>
      <c r="F893" s="105" t="s">
        <v>336</v>
      </c>
      <c r="G893" s="106">
        <v>0</v>
      </c>
      <c r="H893" s="106">
        <v>161.97999999999999</v>
      </c>
      <c r="I893" s="106">
        <v>716.14</v>
      </c>
      <c r="J893" s="106">
        <v>674.48</v>
      </c>
      <c r="K893" s="106">
        <v>0</v>
      </c>
      <c r="L893" s="106">
        <v>120.32</v>
      </c>
    </row>
    <row r="894" spans="1:12">
      <c r="A894" t="s">
        <v>939</v>
      </c>
      <c r="B894" s="93">
        <v>41364</v>
      </c>
      <c r="C894" t="s">
        <v>214</v>
      </c>
      <c r="D894" t="s">
        <v>822</v>
      </c>
      <c r="E894" s="105">
        <v>212026</v>
      </c>
      <c r="F894" s="105" t="s">
        <v>339</v>
      </c>
      <c r="G894" s="106">
        <v>0</v>
      </c>
      <c r="H894" s="106">
        <v>1697.64</v>
      </c>
      <c r="I894" s="106">
        <v>54.05</v>
      </c>
      <c r="J894" s="106">
        <v>1349.23</v>
      </c>
      <c r="K894" s="106">
        <v>0</v>
      </c>
      <c r="L894" s="106">
        <v>2992.82</v>
      </c>
    </row>
    <row r="895" spans="1:12">
      <c r="A895" t="s">
        <v>939</v>
      </c>
      <c r="B895" s="93">
        <v>41364</v>
      </c>
      <c r="C895" t="s">
        <v>214</v>
      </c>
      <c r="D895" t="s">
        <v>822</v>
      </c>
      <c r="E895" s="105">
        <v>212027</v>
      </c>
      <c r="F895" s="105" t="s">
        <v>340</v>
      </c>
      <c r="G895" s="106">
        <v>0</v>
      </c>
      <c r="H895" s="106">
        <v>10</v>
      </c>
      <c r="I895" s="106">
        <v>73</v>
      </c>
      <c r="J895" s="106">
        <v>63</v>
      </c>
      <c r="K895" s="106">
        <v>0</v>
      </c>
      <c r="L895" s="106">
        <v>0</v>
      </c>
    </row>
    <row r="896" spans="1:12">
      <c r="A896" t="s">
        <v>939</v>
      </c>
      <c r="B896" s="93">
        <v>41364</v>
      </c>
      <c r="C896" t="s">
        <v>214</v>
      </c>
      <c r="D896" t="s">
        <v>822</v>
      </c>
      <c r="E896" s="105">
        <v>212029</v>
      </c>
      <c r="F896" s="105" t="s">
        <v>341</v>
      </c>
      <c r="G896" s="106">
        <v>0</v>
      </c>
      <c r="H896" s="106">
        <v>85</v>
      </c>
      <c r="I896" s="106">
        <v>257.45</v>
      </c>
      <c r="J896" s="106">
        <v>172.45</v>
      </c>
      <c r="K896" s="106">
        <v>0</v>
      </c>
      <c r="L896" s="106">
        <v>0</v>
      </c>
    </row>
    <row r="897" spans="1:16">
      <c r="A897" t="s">
        <v>939</v>
      </c>
      <c r="B897" s="93">
        <v>41364</v>
      </c>
      <c r="C897" t="s">
        <v>214</v>
      </c>
      <c r="D897" t="s">
        <v>822</v>
      </c>
      <c r="E897" s="105">
        <v>212030</v>
      </c>
      <c r="F897" s="105" t="s">
        <v>1048</v>
      </c>
      <c r="G897" s="106">
        <v>0</v>
      </c>
      <c r="H897" s="106">
        <v>0</v>
      </c>
      <c r="I897" s="106">
        <v>5.87</v>
      </c>
      <c r="J897" s="106">
        <v>5.87</v>
      </c>
      <c r="K897" s="106">
        <v>0</v>
      </c>
      <c r="L897" s="106">
        <v>0</v>
      </c>
    </row>
    <row r="898" spans="1:16">
      <c r="A898" t="s">
        <v>939</v>
      </c>
      <c r="B898" s="93">
        <v>41364</v>
      </c>
      <c r="C898" t="s">
        <v>214</v>
      </c>
      <c r="D898" t="s">
        <v>822</v>
      </c>
      <c r="E898" s="105">
        <v>212080</v>
      </c>
      <c r="F898" s="105" t="s">
        <v>1049</v>
      </c>
      <c r="G898" s="106">
        <v>0</v>
      </c>
      <c r="H898" s="106">
        <v>0</v>
      </c>
      <c r="I898" s="106">
        <v>0.66</v>
      </c>
      <c r="J898" s="106">
        <v>25.67</v>
      </c>
      <c r="K898" s="106">
        <v>0</v>
      </c>
      <c r="L898" s="106">
        <v>25.01</v>
      </c>
    </row>
    <row r="899" spans="1:16">
      <c r="A899" t="s">
        <v>939</v>
      </c>
      <c r="B899" s="93">
        <v>41364</v>
      </c>
      <c r="C899" t="s">
        <v>214</v>
      </c>
      <c r="D899" t="s">
        <v>822</v>
      </c>
      <c r="E899" s="105">
        <v>212085</v>
      </c>
      <c r="F899" s="105" t="s">
        <v>342</v>
      </c>
      <c r="G899" s="106">
        <v>0</v>
      </c>
      <c r="H899" s="106">
        <v>0.01</v>
      </c>
      <c r="I899" s="106">
        <v>979852.16</v>
      </c>
      <c r="J899" s="106">
        <v>979852.16</v>
      </c>
      <c r="K899" s="106">
        <v>0</v>
      </c>
      <c r="L899" s="106">
        <v>0.01</v>
      </c>
    </row>
    <row r="900" spans="1:16">
      <c r="A900" t="s">
        <v>939</v>
      </c>
      <c r="B900" s="93">
        <v>41364</v>
      </c>
      <c r="C900" t="s">
        <v>214</v>
      </c>
      <c r="D900" t="s">
        <v>822</v>
      </c>
      <c r="E900" s="105">
        <v>212086</v>
      </c>
      <c r="F900" s="105" t="s">
        <v>343</v>
      </c>
      <c r="G900" s="106">
        <v>0</v>
      </c>
      <c r="H900" s="106">
        <v>3000</v>
      </c>
      <c r="I900" s="106">
        <v>159739.69</v>
      </c>
      <c r="J900" s="106">
        <v>156739.67000000001</v>
      </c>
      <c r="K900" s="106">
        <v>0.02</v>
      </c>
      <c r="L900" s="106">
        <v>0</v>
      </c>
    </row>
    <row r="901" spans="1:16">
      <c r="A901" t="s">
        <v>939</v>
      </c>
      <c r="B901" s="93">
        <v>41364</v>
      </c>
      <c r="C901" t="s">
        <v>214</v>
      </c>
      <c r="D901" t="s">
        <v>822</v>
      </c>
      <c r="E901" s="105" t="s">
        <v>344</v>
      </c>
      <c r="F901" s="105" t="s">
        <v>345</v>
      </c>
      <c r="G901" s="106">
        <v>0</v>
      </c>
      <c r="H901" s="106">
        <v>23631.919999999998</v>
      </c>
      <c r="I901" s="106">
        <v>0</v>
      </c>
      <c r="J901" s="106">
        <v>0</v>
      </c>
      <c r="K901" s="106">
        <v>0</v>
      </c>
      <c r="L901" s="106">
        <v>23631.919999999998</v>
      </c>
      <c r="M901" t="s">
        <v>15</v>
      </c>
      <c r="N901" t="str">
        <f>+C901&amp;M901</f>
        <v>LGFUnit Capital at the end of the period</v>
      </c>
      <c r="O901" s="95">
        <f>L901-K901</f>
        <v>23631.919999999998</v>
      </c>
      <c r="P901" s="95">
        <f>O901/10000000</f>
        <v>2.3631919999999996E-3</v>
      </c>
    </row>
    <row r="902" spans="1:16">
      <c r="A902" t="s">
        <v>939</v>
      </c>
      <c r="B902" s="93">
        <v>41364</v>
      </c>
      <c r="C902" t="s">
        <v>214</v>
      </c>
      <c r="D902" t="s">
        <v>822</v>
      </c>
      <c r="E902" s="105" t="s">
        <v>346</v>
      </c>
      <c r="F902" s="105" t="s">
        <v>347</v>
      </c>
      <c r="G902" s="106">
        <v>0</v>
      </c>
      <c r="H902" s="106">
        <v>204119.54</v>
      </c>
      <c r="I902" s="106">
        <v>561831.68000000005</v>
      </c>
      <c r="J902" s="106">
        <v>1030974.29</v>
      </c>
      <c r="K902" s="106">
        <v>0</v>
      </c>
      <c r="L902" s="106">
        <v>673262.15</v>
      </c>
      <c r="M902" t="s">
        <v>15</v>
      </c>
      <c r="N902" t="str">
        <f>+C902&amp;M902</f>
        <v>LGFUnit Capital at the end of the period</v>
      </c>
      <c r="O902" s="95">
        <f>L902-K902</f>
        <v>673262.15</v>
      </c>
      <c r="P902" s="95">
        <f>O902/10000000</f>
        <v>6.7326215000000009E-2</v>
      </c>
    </row>
    <row r="903" spans="1:16">
      <c r="A903" t="s">
        <v>939</v>
      </c>
      <c r="B903" s="93">
        <v>41364</v>
      </c>
      <c r="C903" t="s">
        <v>214</v>
      </c>
      <c r="D903" t="s">
        <v>822</v>
      </c>
      <c r="E903" s="105" t="s">
        <v>1050</v>
      </c>
      <c r="F903" s="105" t="s">
        <v>1051</v>
      </c>
      <c r="G903" s="106">
        <v>0</v>
      </c>
      <c r="H903" s="106">
        <v>0</v>
      </c>
      <c r="I903" s="106">
        <v>5637.12</v>
      </c>
      <c r="J903" s="106">
        <v>15859.1</v>
      </c>
      <c r="K903" s="106">
        <v>0</v>
      </c>
      <c r="L903" s="106">
        <v>10221.98</v>
      </c>
      <c r="M903" t="s">
        <v>15</v>
      </c>
      <c r="N903" t="str">
        <f>+C903&amp;M903</f>
        <v>LGFUnit Capital at the end of the period</v>
      </c>
      <c r="O903" s="95">
        <f>L903-K903</f>
        <v>10221.98</v>
      </c>
      <c r="P903" s="95">
        <f>O903/10000000</f>
        <v>1.022198E-3</v>
      </c>
    </row>
    <row r="904" spans="1:16">
      <c r="A904" t="s">
        <v>939</v>
      </c>
      <c r="B904" s="93">
        <v>41364</v>
      </c>
      <c r="C904" t="s">
        <v>214</v>
      </c>
      <c r="D904" t="s">
        <v>822</v>
      </c>
      <c r="E904" s="105" t="s">
        <v>1052</v>
      </c>
      <c r="F904" s="105" t="s">
        <v>1053</v>
      </c>
      <c r="G904" s="106">
        <v>0</v>
      </c>
      <c r="H904" s="106">
        <v>0</v>
      </c>
      <c r="I904" s="106">
        <v>4467.49</v>
      </c>
      <c r="J904" s="106">
        <v>12092.36</v>
      </c>
      <c r="K904" s="106">
        <v>0</v>
      </c>
      <c r="L904" s="106">
        <v>7624.87</v>
      </c>
      <c r="M904" t="s">
        <v>15</v>
      </c>
      <c r="N904" t="str">
        <f>+C904&amp;M904</f>
        <v>LGFUnit Capital at the end of the period</v>
      </c>
      <c r="O904" s="95">
        <f>L904-K904</f>
        <v>7624.87</v>
      </c>
      <c r="P904" s="95">
        <f>O904/10000000</f>
        <v>7.6248699999999995E-4</v>
      </c>
    </row>
    <row r="905" spans="1:16">
      <c r="A905" t="s">
        <v>939</v>
      </c>
      <c r="B905" s="93">
        <v>41364</v>
      </c>
      <c r="C905" t="s">
        <v>214</v>
      </c>
      <c r="D905" t="s">
        <v>822</v>
      </c>
      <c r="E905" s="105" t="s">
        <v>348</v>
      </c>
      <c r="F905" s="105" t="s">
        <v>349</v>
      </c>
      <c r="G905" s="106">
        <v>0</v>
      </c>
      <c r="H905" s="106">
        <v>591.45000000000005</v>
      </c>
      <c r="I905" s="106">
        <v>0</v>
      </c>
      <c r="J905" s="106">
        <v>1815.9</v>
      </c>
      <c r="K905" s="106">
        <v>0</v>
      </c>
      <c r="L905" s="106">
        <v>2407.35</v>
      </c>
    </row>
    <row r="906" spans="1:16">
      <c r="A906" t="s">
        <v>939</v>
      </c>
      <c r="B906" s="93">
        <v>41364</v>
      </c>
      <c r="C906" t="s">
        <v>214</v>
      </c>
      <c r="D906" t="s">
        <v>822</v>
      </c>
      <c r="E906" s="105" t="s">
        <v>350</v>
      </c>
      <c r="F906" s="105" t="s">
        <v>351</v>
      </c>
      <c r="G906" s="106">
        <v>0</v>
      </c>
      <c r="H906" s="106">
        <v>48588.21</v>
      </c>
      <c r="I906" s="106">
        <v>526733.6</v>
      </c>
      <c r="J906" s="106">
        <v>434842.5</v>
      </c>
      <c r="K906" s="106">
        <v>43302.89</v>
      </c>
      <c r="L906" s="106">
        <v>0</v>
      </c>
    </row>
    <row r="907" spans="1:16">
      <c r="A907" t="s">
        <v>939</v>
      </c>
      <c r="B907" s="93">
        <v>41364</v>
      </c>
      <c r="C907" t="s">
        <v>214</v>
      </c>
      <c r="D907" t="s">
        <v>822</v>
      </c>
      <c r="E907" s="105" t="s">
        <v>1054</v>
      </c>
      <c r="F907" s="105" t="s">
        <v>1055</v>
      </c>
      <c r="G907" s="106">
        <v>0</v>
      </c>
      <c r="H907" s="106">
        <v>0</v>
      </c>
      <c r="I907" s="106">
        <v>4595.82</v>
      </c>
      <c r="J907" s="106">
        <v>5637.12</v>
      </c>
      <c r="K907" s="106">
        <v>0</v>
      </c>
      <c r="L907" s="106">
        <v>1041.3</v>
      </c>
    </row>
    <row r="908" spans="1:16">
      <c r="A908" t="s">
        <v>939</v>
      </c>
      <c r="B908" s="93">
        <v>41364</v>
      </c>
      <c r="C908" t="s">
        <v>214</v>
      </c>
      <c r="D908" t="s">
        <v>822</v>
      </c>
      <c r="E908" s="105" t="s">
        <v>1056</v>
      </c>
      <c r="F908" s="105" t="s">
        <v>1057</v>
      </c>
      <c r="G908" s="106">
        <v>0</v>
      </c>
      <c r="H908" s="106">
        <v>0</v>
      </c>
      <c r="I908" s="106">
        <v>4957.91</v>
      </c>
      <c r="J908" s="106">
        <v>4467.49</v>
      </c>
      <c r="K908" s="106">
        <v>490.42</v>
      </c>
      <c r="L908" s="106">
        <v>0</v>
      </c>
    </row>
    <row r="909" spans="1:16">
      <c r="A909" t="s">
        <v>939</v>
      </c>
      <c r="B909" s="93">
        <v>41364</v>
      </c>
      <c r="C909" t="s">
        <v>214</v>
      </c>
      <c r="D909" t="s">
        <v>822</v>
      </c>
      <c r="E909" s="105" t="s">
        <v>352</v>
      </c>
      <c r="F909" s="105" t="s">
        <v>353</v>
      </c>
      <c r="G909" s="106">
        <v>0</v>
      </c>
      <c r="H909" s="106">
        <v>0</v>
      </c>
      <c r="I909" s="106">
        <v>1815.9</v>
      </c>
      <c r="J909" s="106">
        <v>0</v>
      </c>
      <c r="K909" s="106">
        <v>1815.9</v>
      </c>
      <c r="L909" s="106">
        <v>0</v>
      </c>
    </row>
    <row r="910" spans="1:16">
      <c r="A910" t="s">
        <v>939</v>
      </c>
      <c r="B910" s="93">
        <v>41364</v>
      </c>
      <c r="C910" t="s">
        <v>214</v>
      </c>
      <c r="D910" t="s">
        <v>822</v>
      </c>
      <c r="E910" s="105" t="s">
        <v>354</v>
      </c>
      <c r="F910" s="105" t="s">
        <v>355</v>
      </c>
      <c r="G910" s="106">
        <v>0</v>
      </c>
      <c r="H910" s="106">
        <v>0</v>
      </c>
      <c r="I910" s="106">
        <v>74289.69</v>
      </c>
      <c r="J910" s="106">
        <v>453660.01</v>
      </c>
      <c r="K910" s="106">
        <v>0</v>
      </c>
      <c r="L910" s="106">
        <v>379370.32</v>
      </c>
    </row>
    <row r="911" spans="1:16">
      <c r="A911" t="s">
        <v>939</v>
      </c>
      <c r="B911" s="93">
        <v>41364</v>
      </c>
      <c r="C911" t="s">
        <v>214</v>
      </c>
      <c r="D911" t="s">
        <v>822</v>
      </c>
      <c r="E911" s="105" t="s">
        <v>1058</v>
      </c>
      <c r="F911" s="105" t="s">
        <v>1059</v>
      </c>
      <c r="G911" s="106">
        <v>0</v>
      </c>
      <c r="H911" s="106">
        <v>0</v>
      </c>
      <c r="I911" s="106">
        <v>0</v>
      </c>
      <c r="J911" s="106">
        <v>4595.82</v>
      </c>
      <c r="K911" s="106">
        <v>0</v>
      </c>
      <c r="L911" s="106">
        <v>4595.82</v>
      </c>
    </row>
    <row r="912" spans="1:16">
      <c r="A912" t="s">
        <v>939</v>
      </c>
      <c r="B912" s="93">
        <v>41364</v>
      </c>
      <c r="C912" t="s">
        <v>214</v>
      </c>
      <c r="D912" t="s">
        <v>822</v>
      </c>
      <c r="E912" s="105" t="s">
        <v>1060</v>
      </c>
      <c r="F912" s="105" t="s">
        <v>1061</v>
      </c>
      <c r="G912" s="106">
        <v>0</v>
      </c>
      <c r="H912" s="106">
        <v>0</v>
      </c>
      <c r="I912" s="106">
        <v>0</v>
      </c>
      <c r="J912" s="106">
        <v>4957.91</v>
      </c>
      <c r="K912" s="106">
        <v>0</v>
      </c>
      <c r="L912" s="106">
        <v>4957.91</v>
      </c>
    </row>
    <row r="913" spans="1:12">
      <c r="A913" t="s">
        <v>939</v>
      </c>
      <c r="B913" s="93">
        <v>41364</v>
      </c>
      <c r="C913" t="s">
        <v>214</v>
      </c>
      <c r="D913" t="s">
        <v>822</v>
      </c>
      <c r="E913" s="105">
        <v>310200</v>
      </c>
      <c r="F913" s="105" t="s">
        <v>356</v>
      </c>
      <c r="G913" s="106">
        <v>0</v>
      </c>
      <c r="H913" s="106">
        <v>69644.87</v>
      </c>
      <c r="I913" s="106">
        <v>0</v>
      </c>
      <c r="J913" s="106">
        <v>0</v>
      </c>
      <c r="K913" s="106">
        <v>0</v>
      </c>
      <c r="L913" s="106">
        <v>69644.87</v>
      </c>
    </row>
    <row r="914" spans="1:12">
      <c r="A914" t="s">
        <v>939</v>
      </c>
      <c r="B914" s="93">
        <v>41364</v>
      </c>
      <c r="C914" t="s">
        <v>214</v>
      </c>
      <c r="D914" t="s">
        <v>822</v>
      </c>
      <c r="E914" s="105" t="s">
        <v>724</v>
      </c>
      <c r="F914" s="105" t="s">
        <v>725</v>
      </c>
      <c r="G914" s="106">
        <v>0</v>
      </c>
      <c r="H914" s="106">
        <v>9514.34</v>
      </c>
      <c r="I914" s="106">
        <v>190.8</v>
      </c>
      <c r="J914" s="106">
        <v>8617.32</v>
      </c>
      <c r="K914" s="106">
        <v>0</v>
      </c>
      <c r="L914" s="106">
        <v>17940.86</v>
      </c>
    </row>
    <row r="915" spans="1:12">
      <c r="A915" t="s">
        <v>939</v>
      </c>
      <c r="B915" s="93">
        <v>41364</v>
      </c>
      <c r="C915" t="s">
        <v>214</v>
      </c>
      <c r="D915" t="s">
        <v>822</v>
      </c>
      <c r="E915" s="105">
        <v>620002</v>
      </c>
      <c r="F915" s="105" t="s">
        <v>753</v>
      </c>
      <c r="G915" s="106">
        <v>0</v>
      </c>
      <c r="H915" s="106">
        <v>0</v>
      </c>
      <c r="I915" s="106">
        <v>0</v>
      </c>
      <c r="J915" s="106">
        <v>1485.17</v>
      </c>
      <c r="K915" s="106">
        <v>0</v>
      </c>
      <c r="L915" s="106">
        <v>1485.17</v>
      </c>
    </row>
    <row r="916" spans="1:12">
      <c r="A916" t="s">
        <v>939</v>
      </c>
      <c r="B916" s="93">
        <v>41364</v>
      </c>
      <c r="C916" t="s">
        <v>214</v>
      </c>
      <c r="D916" t="s">
        <v>822</v>
      </c>
      <c r="E916" s="105">
        <v>620006</v>
      </c>
      <c r="F916" s="105" t="s">
        <v>871</v>
      </c>
      <c r="G916" s="106">
        <v>0</v>
      </c>
      <c r="H916" s="106">
        <v>1999.82</v>
      </c>
      <c r="I916" s="106">
        <v>0</v>
      </c>
      <c r="J916" s="106">
        <v>249.29</v>
      </c>
      <c r="K916" s="106">
        <v>0</v>
      </c>
      <c r="L916" s="106">
        <v>2249.11</v>
      </c>
    </row>
    <row r="917" spans="1:12">
      <c r="A917" t="s">
        <v>939</v>
      </c>
      <c r="B917" s="93">
        <v>41364</v>
      </c>
      <c r="C917" t="s">
        <v>214</v>
      </c>
      <c r="D917" t="s">
        <v>822</v>
      </c>
      <c r="E917" s="105">
        <v>810300</v>
      </c>
      <c r="F917" s="105" t="s">
        <v>378</v>
      </c>
      <c r="G917" s="106">
        <v>731.56</v>
      </c>
      <c r="H917" s="106">
        <v>0</v>
      </c>
      <c r="I917" s="106">
        <v>569.24</v>
      </c>
      <c r="J917" s="106">
        <v>22.69</v>
      </c>
      <c r="K917" s="106">
        <v>1278.1099999999999</v>
      </c>
      <c r="L917" s="106">
        <v>0</v>
      </c>
    </row>
    <row r="918" spans="1:12">
      <c r="A918" t="s">
        <v>939</v>
      </c>
      <c r="B918" s="93">
        <v>41364</v>
      </c>
      <c r="C918" t="s">
        <v>214</v>
      </c>
      <c r="D918" t="s">
        <v>822</v>
      </c>
      <c r="E918" s="105">
        <v>810325</v>
      </c>
      <c r="F918" s="105" t="s">
        <v>379</v>
      </c>
      <c r="G918" s="106">
        <v>1697.66</v>
      </c>
      <c r="H918" s="106">
        <v>0</v>
      </c>
      <c r="I918" s="106">
        <v>1349.23</v>
      </c>
      <c r="J918" s="106">
        <v>54.05</v>
      </c>
      <c r="K918" s="106">
        <v>2992.84</v>
      </c>
      <c r="L918" s="106">
        <v>0</v>
      </c>
    </row>
    <row r="919" spans="1:12">
      <c r="A919" t="s">
        <v>939</v>
      </c>
      <c r="B919" s="93">
        <v>41364</v>
      </c>
      <c r="C919" t="s">
        <v>214</v>
      </c>
      <c r="D919" t="s">
        <v>822</v>
      </c>
      <c r="E919" s="105">
        <v>810701</v>
      </c>
      <c r="F919" s="105" t="s">
        <v>381</v>
      </c>
      <c r="G919" s="106">
        <v>0</v>
      </c>
      <c r="H919" s="106">
        <v>0</v>
      </c>
      <c r="I919" s="106">
        <v>70.209999999999994</v>
      </c>
      <c r="J919" s="106">
        <v>2.78</v>
      </c>
      <c r="K919" s="106">
        <v>67.430000000000007</v>
      </c>
      <c r="L919" s="106">
        <v>0</v>
      </c>
    </row>
    <row r="920" spans="1:12">
      <c r="A920" t="s">
        <v>939</v>
      </c>
      <c r="B920" s="93">
        <v>41364</v>
      </c>
      <c r="C920" t="s">
        <v>214</v>
      </c>
      <c r="D920" t="s">
        <v>822</v>
      </c>
      <c r="E920" s="105">
        <v>816000</v>
      </c>
      <c r="F920" s="105" t="s">
        <v>466</v>
      </c>
      <c r="G920" s="106">
        <v>0</v>
      </c>
      <c r="H920" s="106">
        <v>4022.18</v>
      </c>
      <c r="I920" s="106">
        <v>2853.83</v>
      </c>
      <c r="J920" s="106">
        <v>1816.34</v>
      </c>
      <c r="K920" s="106">
        <v>0</v>
      </c>
      <c r="L920" s="106">
        <v>2984.69</v>
      </c>
    </row>
    <row r="921" spans="1:12">
      <c r="A921" t="s">
        <v>939</v>
      </c>
      <c r="B921" s="93">
        <v>41364</v>
      </c>
      <c r="C921" t="s">
        <v>214</v>
      </c>
      <c r="D921" t="s">
        <v>822</v>
      </c>
      <c r="E921" s="105">
        <v>816001</v>
      </c>
      <c r="F921" s="105" t="s">
        <v>428</v>
      </c>
      <c r="G921" s="106">
        <v>143.03</v>
      </c>
      <c r="H921" s="106">
        <v>0</v>
      </c>
      <c r="I921" s="106">
        <v>267.04000000000002</v>
      </c>
      <c r="J921" s="106">
        <v>397.33</v>
      </c>
      <c r="K921" s="106">
        <v>12.74</v>
      </c>
      <c r="L921" s="106">
        <v>0</v>
      </c>
    </row>
    <row r="922" spans="1:12">
      <c r="A922" t="s">
        <v>939</v>
      </c>
      <c r="B922" s="93">
        <v>41364</v>
      </c>
      <c r="C922" t="s">
        <v>214</v>
      </c>
      <c r="D922" t="s">
        <v>822</v>
      </c>
      <c r="E922" s="105">
        <v>816003</v>
      </c>
      <c r="F922" s="105" t="s">
        <v>383</v>
      </c>
      <c r="G922" s="106">
        <v>455.98</v>
      </c>
      <c r="H922" s="106">
        <v>0</v>
      </c>
      <c r="I922" s="106">
        <v>624.69000000000005</v>
      </c>
      <c r="J922" s="106">
        <v>10</v>
      </c>
      <c r="K922" s="106">
        <v>1070.67</v>
      </c>
      <c r="L922" s="106">
        <v>0</v>
      </c>
    </row>
    <row r="923" spans="1:12">
      <c r="A923" t="s">
        <v>939</v>
      </c>
      <c r="B923" s="93">
        <v>41364</v>
      </c>
      <c r="C923" t="s">
        <v>214</v>
      </c>
      <c r="D923" t="s">
        <v>822</v>
      </c>
      <c r="E923" s="105">
        <v>816007</v>
      </c>
      <c r="F923" s="105" t="s">
        <v>385</v>
      </c>
      <c r="G923" s="106">
        <v>427.41</v>
      </c>
      <c r="H923" s="106">
        <v>0</v>
      </c>
      <c r="I923" s="106">
        <v>135.02000000000001</v>
      </c>
      <c r="J923" s="106">
        <v>557.12</v>
      </c>
      <c r="K923" s="106">
        <v>5.31</v>
      </c>
      <c r="L923" s="106">
        <v>0</v>
      </c>
    </row>
    <row r="924" spans="1:12">
      <c r="A924" t="s">
        <v>939</v>
      </c>
      <c r="B924" s="93">
        <v>41364</v>
      </c>
      <c r="C924" t="s">
        <v>214</v>
      </c>
      <c r="D924" t="s">
        <v>822</v>
      </c>
      <c r="E924" s="105">
        <v>816012</v>
      </c>
      <c r="F924" s="105" t="s">
        <v>389</v>
      </c>
      <c r="G924" s="106">
        <v>523.26</v>
      </c>
      <c r="H924" s="106">
        <v>0</v>
      </c>
      <c r="I924" s="106">
        <v>42.48</v>
      </c>
      <c r="J924" s="106">
        <v>8.9499999999999993</v>
      </c>
      <c r="K924" s="106">
        <v>556.79</v>
      </c>
      <c r="L924" s="106">
        <v>0</v>
      </c>
    </row>
    <row r="925" spans="1:12">
      <c r="A925" t="s">
        <v>939</v>
      </c>
      <c r="B925" s="93">
        <v>41364</v>
      </c>
      <c r="C925" t="s">
        <v>214</v>
      </c>
      <c r="D925" t="s">
        <v>822</v>
      </c>
      <c r="E925" s="105">
        <v>816013</v>
      </c>
      <c r="F925" s="105" t="s">
        <v>391</v>
      </c>
      <c r="G925" s="106">
        <v>503.35</v>
      </c>
      <c r="H925" s="106">
        <v>0</v>
      </c>
      <c r="I925" s="106">
        <v>192.42</v>
      </c>
      <c r="J925" s="106">
        <v>79</v>
      </c>
      <c r="K925" s="106">
        <v>616.77</v>
      </c>
      <c r="L925" s="106">
        <v>0</v>
      </c>
    </row>
    <row r="926" spans="1:12">
      <c r="A926" t="s">
        <v>939</v>
      </c>
      <c r="B926" s="93">
        <v>41364</v>
      </c>
      <c r="C926" t="s">
        <v>214</v>
      </c>
      <c r="D926" t="s">
        <v>822</v>
      </c>
      <c r="E926" s="105">
        <v>816015</v>
      </c>
      <c r="F926" s="105" t="s">
        <v>393</v>
      </c>
      <c r="G926" s="106">
        <v>81.73</v>
      </c>
      <c r="H926" s="106">
        <v>0</v>
      </c>
      <c r="I926" s="106">
        <v>187.01</v>
      </c>
      <c r="J926" s="106">
        <v>0.53</v>
      </c>
      <c r="K926" s="106">
        <v>268.20999999999998</v>
      </c>
      <c r="L926" s="106">
        <v>0</v>
      </c>
    </row>
    <row r="927" spans="1:12">
      <c r="A927" t="s">
        <v>939</v>
      </c>
      <c r="B927" s="93">
        <v>41364</v>
      </c>
      <c r="C927" t="s">
        <v>214</v>
      </c>
      <c r="D927" t="s">
        <v>822</v>
      </c>
      <c r="E927" s="105">
        <v>816016</v>
      </c>
      <c r="F927" s="105" t="s">
        <v>395</v>
      </c>
      <c r="G927" s="106">
        <v>7.68</v>
      </c>
      <c r="H927" s="106">
        <v>0</v>
      </c>
      <c r="I927" s="106">
        <v>1.63</v>
      </c>
      <c r="J927" s="106">
        <v>9.31</v>
      </c>
      <c r="K927" s="106">
        <v>0</v>
      </c>
      <c r="L927" s="106">
        <v>0</v>
      </c>
    </row>
    <row r="928" spans="1:12">
      <c r="A928" t="s">
        <v>939</v>
      </c>
      <c r="B928" s="93">
        <v>41364</v>
      </c>
      <c r="C928" t="s">
        <v>214</v>
      </c>
      <c r="D928" t="s">
        <v>822</v>
      </c>
      <c r="E928" s="105">
        <v>816017</v>
      </c>
      <c r="F928" s="105" t="s">
        <v>397</v>
      </c>
      <c r="G928" s="106">
        <v>1497.11</v>
      </c>
      <c r="H928" s="106">
        <v>0</v>
      </c>
      <c r="I928" s="106">
        <v>4.6500000000000004</v>
      </c>
      <c r="J928" s="106">
        <v>1501.76</v>
      </c>
      <c r="K928" s="106">
        <v>0</v>
      </c>
      <c r="L928" s="106">
        <v>0</v>
      </c>
    </row>
    <row r="929" spans="1:12">
      <c r="A929" t="s">
        <v>939</v>
      </c>
      <c r="B929" s="93">
        <v>41364</v>
      </c>
      <c r="C929" t="s">
        <v>214</v>
      </c>
      <c r="D929" t="s">
        <v>822</v>
      </c>
      <c r="E929" s="105">
        <v>816021</v>
      </c>
      <c r="F929" s="105" t="s">
        <v>399</v>
      </c>
      <c r="G929" s="106">
        <v>14.63</v>
      </c>
      <c r="H929" s="106">
        <v>0</v>
      </c>
      <c r="I929" s="106">
        <v>0</v>
      </c>
      <c r="J929" s="106">
        <v>0</v>
      </c>
      <c r="K929" s="106">
        <v>14.63</v>
      </c>
      <c r="L929" s="106">
        <v>0</v>
      </c>
    </row>
    <row r="930" spans="1:12">
      <c r="A930" t="s">
        <v>939</v>
      </c>
      <c r="B930" s="93">
        <v>41364</v>
      </c>
      <c r="C930" t="s">
        <v>214</v>
      </c>
      <c r="D930" t="s">
        <v>822</v>
      </c>
      <c r="E930" s="105">
        <v>816033</v>
      </c>
      <c r="F930" s="105" t="s">
        <v>405</v>
      </c>
      <c r="G930" s="106">
        <v>91.35</v>
      </c>
      <c r="H930" s="106">
        <v>0</v>
      </c>
      <c r="I930" s="106">
        <v>0</v>
      </c>
      <c r="J930" s="106">
        <v>0</v>
      </c>
      <c r="K930" s="106">
        <v>91.35</v>
      </c>
      <c r="L930" s="106">
        <v>0</v>
      </c>
    </row>
    <row r="931" spans="1:12">
      <c r="A931" t="s">
        <v>939</v>
      </c>
      <c r="B931" s="93">
        <v>41364</v>
      </c>
      <c r="C931" t="s">
        <v>214</v>
      </c>
      <c r="D931" t="s">
        <v>822</v>
      </c>
      <c r="E931" s="105">
        <v>816034</v>
      </c>
      <c r="F931" s="105" t="s">
        <v>407</v>
      </c>
      <c r="G931" s="106">
        <v>2093.34</v>
      </c>
      <c r="H931" s="106">
        <v>0</v>
      </c>
      <c r="I931" s="106">
        <v>172.71</v>
      </c>
      <c r="J931" s="106">
        <v>5.62</v>
      </c>
      <c r="K931" s="106">
        <v>2260.4299999999998</v>
      </c>
      <c r="L931" s="106">
        <v>0</v>
      </c>
    </row>
    <row r="932" spans="1:12">
      <c r="A932" t="s">
        <v>939</v>
      </c>
      <c r="B932" s="93">
        <v>41364</v>
      </c>
      <c r="C932" t="s">
        <v>214</v>
      </c>
      <c r="D932" t="s">
        <v>822</v>
      </c>
      <c r="E932" s="105">
        <v>816036</v>
      </c>
      <c r="F932" s="105" t="s">
        <v>695</v>
      </c>
      <c r="G932" s="106">
        <v>42.09</v>
      </c>
      <c r="H932" s="106">
        <v>0</v>
      </c>
      <c r="I932" s="106">
        <v>48.42</v>
      </c>
      <c r="J932" s="106">
        <v>1.58</v>
      </c>
      <c r="K932" s="106">
        <v>88.93</v>
      </c>
      <c r="L932" s="106">
        <v>0</v>
      </c>
    </row>
    <row r="933" spans="1:12">
      <c r="A933" t="s">
        <v>939</v>
      </c>
      <c r="B933" s="93">
        <v>41364</v>
      </c>
      <c r="C933" t="s">
        <v>214</v>
      </c>
      <c r="D933" t="s">
        <v>822</v>
      </c>
      <c r="E933" s="105">
        <v>816039</v>
      </c>
      <c r="F933" s="105" t="s">
        <v>411</v>
      </c>
      <c r="G933" s="106">
        <v>67.05</v>
      </c>
      <c r="H933" s="106">
        <v>0</v>
      </c>
      <c r="I933" s="106">
        <v>48.23</v>
      </c>
      <c r="J933" s="106">
        <v>9.5399999999999991</v>
      </c>
      <c r="K933" s="106">
        <v>105.74</v>
      </c>
      <c r="L933" s="106">
        <v>0</v>
      </c>
    </row>
    <row r="934" spans="1:12">
      <c r="A934" t="s">
        <v>939</v>
      </c>
      <c r="B934" s="93">
        <v>41364</v>
      </c>
      <c r="C934" t="s">
        <v>214</v>
      </c>
      <c r="D934" t="s">
        <v>822</v>
      </c>
      <c r="E934" s="105">
        <v>816042</v>
      </c>
      <c r="F934" s="105" t="s">
        <v>697</v>
      </c>
      <c r="G934" s="106">
        <v>23.99</v>
      </c>
      <c r="H934" s="106">
        <v>0</v>
      </c>
      <c r="I934" s="106">
        <v>49.37</v>
      </c>
      <c r="J934" s="106">
        <v>6.14</v>
      </c>
      <c r="K934" s="106">
        <v>67.22</v>
      </c>
      <c r="L934" s="106">
        <v>0</v>
      </c>
    </row>
    <row r="935" spans="1:12">
      <c r="A935" t="s">
        <v>939</v>
      </c>
      <c r="B935" s="93">
        <v>41364</v>
      </c>
      <c r="C935" t="s">
        <v>214</v>
      </c>
      <c r="D935" t="s">
        <v>822</v>
      </c>
      <c r="E935" s="105">
        <v>816047</v>
      </c>
      <c r="F935" s="105" t="s">
        <v>1062</v>
      </c>
      <c r="G935" s="106">
        <v>0</v>
      </c>
      <c r="H935" s="106">
        <v>0</v>
      </c>
      <c r="I935" s="106">
        <v>5.87</v>
      </c>
      <c r="J935" s="106">
        <v>5.87</v>
      </c>
      <c r="K935" s="106">
        <v>0</v>
      </c>
      <c r="L935" s="106">
        <v>0</v>
      </c>
    </row>
    <row r="936" spans="1:12">
      <c r="A936" t="s">
        <v>939</v>
      </c>
      <c r="B936" s="93">
        <v>41364</v>
      </c>
      <c r="C936" t="s">
        <v>214</v>
      </c>
      <c r="D936" t="s">
        <v>822</v>
      </c>
      <c r="E936" s="105">
        <v>816061</v>
      </c>
      <c r="F936" s="105" t="s">
        <v>903</v>
      </c>
      <c r="G936" s="106">
        <v>50</v>
      </c>
      <c r="H936" s="106">
        <v>0</v>
      </c>
      <c r="I936" s="106">
        <v>17</v>
      </c>
      <c r="J936" s="106">
        <v>17</v>
      </c>
      <c r="K936" s="106">
        <v>50</v>
      </c>
      <c r="L936" s="106">
        <v>0</v>
      </c>
    </row>
    <row r="937" spans="1:12">
      <c r="A937" t="s">
        <v>939</v>
      </c>
      <c r="B937" s="93">
        <v>41364</v>
      </c>
      <c r="C937" t="s">
        <v>214</v>
      </c>
      <c r="D937" t="s">
        <v>822</v>
      </c>
      <c r="E937" s="105">
        <v>816080</v>
      </c>
      <c r="F937" s="105" t="s">
        <v>1063</v>
      </c>
      <c r="G937" s="106">
        <v>0</v>
      </c>
      <c r="H937" s="106">
        <v>0</v>
      </c>
      <c r="I937" s="106">
        <v>25.67</v>
      </c>
      <c r="J937" s="106">
        <v>0.66</v>
      </c>
      <c r="K937" s="106">
        <v>25.01</v>
      </c>
      <c r="L937" s="106">
        <v>0</v>
      </c>
    </row>
    <row r="938" spans="1:12">
      <c r="A938" t="s">
        <v>939</v>
      </c>
      <c r="B938" s="93">
        <v>41364</v>
      </c>
      <c r="C938" t="s">
        <v>215</v>
      </c>
      <c r="D938" t="s">
        <v>278</v>
      </c>
      <c r="E938" s="105" t="s">
        <v>766</v>
      </c>
      <c r="F938" s="105" t="s">
        <v>767</v>
      </c>
      <c r="G938" s="106">
        <v>4710172.68</v>
      </c>
      <c r="H938" s="106">
        <v>0</v>
      </c>
      <c r="I938" s="106">
        <v>735628920.13</v>
      </c>
      <c r="J938" s="106">
        <v>732839092.80999994</v>
      </c>
      <c r="K938" s="106">
        <v>7500000</v>
      </c>
      <c r="L938" s="106">
        <v>0</v>
      </c>
    </row>
    <row r="939" spans="1:12">
      <c r="A939" t="s">
        <v>939</v>
      </c>
      <c r="B939" s="93">
        <v>41364</v>
      </c>
      <c r="C939" t="s">
        <v>215</v>
      </c>
      <c r="D939" t="s">
        <v>278</v>
      </c>
      <c r="E939" s="105" t="s">
        <v>282</v>
      </c>
      <c r="F939" s="105" t="s">
        <v>283</v>
      </c>
      <c r="G939" s="106">
        <v>780987184.08000004</v>
      </c>
      <c r="H939" s="106">
        <v>0</v>
      </c>
      <c r="I939" s="106">
        <v>479394561.72000003</v>
      </c>
      <c r="J939" s="106">
        <v>438499431.17000002</v>
      </c>
      <c r="K939" s="106">
        <v>821882314.63</v>
      </c>
      <c r="L939" s="106">
        <v>0</v>
      </c>
    </row>
    <row r="940" spans="1:12">
      <c r="A940" t="s">
        <v>939</v>
      </c>
      <c r="B940" s="93">
        <v>41364</v>
      </c>
      <c r="C940" t="s">
        <v>215</v>
      </c>
      <c r="D940" t="s">
        <v>278</v>
      </c>
      <c r="E940" s="105" t="s">
        <v>284</v>
      </c>
      <c r="F940" s="105" t="s">
        <v>285</v>
      </c>
      <c r="G940" s="106">
        <v>112147439.66</v>
      </c>
      <c r="H940" s="106">
        <v>0</v>
      </c>
      <c r="I940" s="106">
        <v>0</v>
      </c>
      <c r="J940" s="106">
        <v>57433824.100000001</v>
      </c>
      <c r="K940" s="106">
        <v>54713615.560000002</v>
      </c>
      <c r="L940" s="106">
        <v>0</v>
      </c>
    </row>
    <row r="941" spans="1:12">
      <c r="A941" t="s">
        <v>939</v>
      </c>
      <c r="B941" s="93">
        <v>41364</v>
      </c>
      <c r="C941" t="s">
        <v>215</v>
      </c>
      <c r="D941" t="s">
        <v>278</v>
      </c>
      <c r="E941" s="105">
        <v>110014</v>
      </c>
      <c r="F941" s="105" t="s">
        <v>289</v>
      </c>
      <c r="G941" s="106">
        <v>3000</v>
      </c>
      <c r="H941" s="106">
        <v>0</v>
      </c>
      <c r="I941" s="106">
        <v>59111779.729999997</v>
      </c>
      <c r="J941" s="106">
        <v>59111793.780000001</v>
      </c>
      <c r="K941" s="106">
        <v>2985.95</v>
      </c>
      <c r="L941" s="106">
        <v>0</v>
      </c>
    </row>
    <row r="942" spans="1:12">
      <c r="A942" t="s">
        <v>939</v>
      </c>
      <c r="B942" s="93">
        <v>41364</v>
      </c>
      <c r="C942" t="s">
        <v>215</v>
      </c>
      <c r="D942" t="s">
        <v>278</v>
      </c>
      <c r="E942" s="105">
        <v>110031</v>
      </c>
      <c r="F942" s="105" t="s">
        <v>291</v>
      </c>
      <c r="G942" s="106">
        <v>1274819.99</v>
      </c>
      <c r="H942" s="106">
        <v>0</v>
      </c>
      <c r="I942" s="106">
        <v>1248824.5900000001</v>
      </c>
      <c r="J942" s="106">
        <v>2505114.34</v>
      </c>
      <c r="K942" s="106">
        <v>18530.240000000002</v>
      </c>
      <c r="L942" s="106">
        <v>0</v>
      </c>
    </row>
    <row r="943" spans="1:12">
      <c r="A943" t="s">
        <v>939</v>
      </c>
      <c r="B943" s="93">
        <v>41364</v>
      </c>
      <c r="C943" t="s">
        <v>215</v>
      </c>
      <c r="D943" t="s">
        <v>278</v>
      </c>
      <c r="E943" s="105">
        <v>110047</v>
      </c>
      <c r="F943" s="105" t="s">
        <v>293</v>
      </c>
      <c r="G943" s="106">
        <v>8535212.2599999998</v>
      </c>
      <c r="H943" s="106">
        <v>0</v>
      </c>
      <c r="I943" s="106">
        <v>952059656.46000004</v>
      </c>
      <c r="J943" s="106">
        <v>954731737.27999997</v>
      </c>
      <c r="K943" s="106">
        <v>5863131.4400000004</v>
      </c>
      <c r="L943" s="106">
        <v>0</v>
      </c>
    </row>
    <row r="944" spans="1:12">
      <c r="A944" t="s">
        <v>939</v>
      </c>
      <c r="B944" s="93">
        <v>41364</v>
      </c>
      <c r="C944" t="s">
        <v>215</v>
      </c>
      <c r="D944" t="s">
        <v>278</v>
      </c>
      <c r="E944" s="105">
        <v>110052</v>
      </c>
      <c r="F944" s="105" t="s">
        <v>297</v>
      </c>
      <c r="G944" s="106">
        <v>0</v>
      </c>
      <c r="H944" s="106">
        <v>0</v>
      </c>
      <c r="I944" s="106">
        <v>384665.82</v>
      </c>
      <c r="J944" s="106">
        <v>232048.9</v>
      </c>
      <c r="K944" s="106">
        <v>152616.92000000001</v>
      </c>
      <c r="L944" s="106">
        <v>0</v>
      </c>
    </row>
    <row r="945" spans="1:12">
      <c r="A945" t="s">
        <v>939</v>
      </c>
      <c r="B945" s="93">
        <v>41364</v>
      </c>
      <c r="C945" t="s">
        <v>215</v>
      </c>
      <c r="D945" t="s">
        <v>278</v>
      </c>
      <c r="E945" s="105">
        <v>110074</v>
      </c>
      <c r="F945" s="105" t="s">
        <v>301</v>
      </c>
      <c r="G945" s="106">
        <v>0</v>
      </c>
      <c r="H945" s="106">
        <v>0</v>
      </c>
      <c r="I945" s="106">
        <v>59988731.18</v>
      </c>
      <c r="J945" s="106">
        <v>59988731.18</v>
      </c>
      <c r="K945" s="106">
        <v>0</v>
      </c>
      <c r="L945" s="106">
        <v>0</v>
      </c>
    </row>
    <row r="946" spans="1:12">
      <c r="A946" t="s">
        <v>939</v>
      </c>
      <c r="B946" s="93">
        <v>41364</v>
      </c>
      <c r="C946" t="s">
        <v>215</v>
      </c>
      <c r="D946" t="s">
        <v>278</v>
      </c>
      <c r="E946" s="105">
        <v>110079</v>
      </c>
      <c r="F946" s="105" t="s">
        <v>303</v>
      </c>
      <c r="G946" s="106">
        <v>0</v>
      </c>
      <c r="H946" s="106">
        <v>0</v>
      </c>
      <c r="I946" s="106">
        <v>419000</v>
      </c>
      <c r="J946" s="106">
        <v>419000</v>
      </c>
      <c r="K946" s="106">
        <v>0</v>
      </c>
      <c r="L946" s="106">
        <v>0</v>
      </c>
    </row>
    <row r="947" spans="1:12">
      <c r="A947" t="s">
        <v>939</v>
      </c>
      <c r="B947" s="93">
        <v>41364</v>
      </c>
      <c r="C947" t="s">
        <v>215</v>
      </c>
      <c r="D947" t="s">
        <v>278</v>
      </c>
      <c r="E947" s="105">
        <v>110120</v>
      </c>
      <c r="F947" s="105" t="s">
        <v>304</v>
      </c>
      <c r="G947" s="106">
        <v>11096939.689999999</v>
      </c>
      <c r="H947" s="106">
        <v>0</v>
      </c>
      <c r="I947" s="106">
        <v>613349505.35000002</v>
      </c>
      <c r="J947" s="106">
        <v>612423210.20000005</v>
      </c>
      <c r="K947" s="106">
        <v>12023234.84</v>
      </c>
      <c r="L947" s="106">
        <v>0</v>
      </c>
    </row>
    <row r="948" spans="1:12">
      <c r="A948" t="s">
        <v>939</v>
      </c>
      <c r="B948" s="93">
        <v>41364</v>
      </c>
      <c r="C948" t="s">
        <v>215</v>
      </c>
      <c r="D948" t="s">
        <v>278</v>
      </c>
      <c r="E948" s="105">
        <v>110156</v>
      </c>
      <c r="F948" s="105" t="s">
        <v>685</v>
      </c>
      <c r="G948" s="106">
        <v>40182.089999999997</v>
      </c>
      <c r="H948" s="106">
        <v>0</v>
      </c>
      <c r="I948" s="106">
        <v>3193323.34</v>
      </c>
      <c r="J948" s="106">
        <v>3541901.6</v>
      </c>
      <c r="K948" s="106">
        <v>0</v>
      </c>
      <c r="L948" s="106">
        <v>308396.17</v>
      </c>
    </row>
    <row r="949" spans="1:12">
      <c r="A949" t="s">
        <v>939</v>
      </c>
      <c r="B949" s="93">
        <v>41364</v>
      </c>
      <c r="C949" t="s">
        <v>215</v>
      </c>
      <c r="D949" t="s">
        <v>278</v>
      </c>
      <c r="E949" s="105">
        <v>110200</v>
      </c>
      <c r="F949" s="105" t="s">
        <v>305</v>
      </c>
      <c r="G949" s="106">
        <v>6409470.3300000001</v>
      </c>
      <c r="H949" s="106">
        <v>0</v>
      </c>
      <c r="I949" s="106">
        <v>471757328.11000001</v>
      </c>
      <c r="J949" s="106">
        <v>467023232.70999998</v>
      </c>
      <c r="K949" s="106">
        <v>11143565.73</v>
      </c>
      <c r="L949" s="106">
        <v>0</v>
      </c>
    </row>
    <row r="950" spans="1:12">
      <c r="A950" t="s">
        <v>939</v>
      </c>
      <c r="B950" s="93">
        <v>41364</v>
      </c>
      <c r="C950" t="s">
        <v>215</v>
      </c>
      <c r="D950" t="s">
        <v>278</v>
      </c>
      <c r="E950" s="105" t="s">
        <v>768</v>
      </c>
      <c r="F950" s="105" t="s">
        <v>769</v>
      </c>
      <c r="G950" s="106">
        <v>0</v>
      </c>
      <c r="H950" s="106">
        <v>0</v>
      </c>
      <c r="I950" s="106">
        <v>686592648</v>
      </c>
      <c r="J950" s="106">
        <v>686592648</v>
      </c>
      <c r="K950" s="106">
        <v>0</v>
      </c>
      <c r="L950" s="106">
        <v>0</v>
      </c>
    </row>
    <row r="951" spans="1:12">
      <c r="A951" t="s">
        <v>939</v>
      </c>
      <c r="B951" s="93">
        <v>41364</v>
      </c>
      <c r="C951" t="s">
        <v>215</v>
      </c>
      <c r="D951" t="s">
        <v>278</v>
      </c>
      <c r="E951" s="105">
        <v>110800</v>
      </c>
      <c r="F951" s="105" t="s">
        <v>308</v>
      </c>
      <c r="G951" s="106">
        <v>1136828.72</v>
      </c>
      <c r="H951" s="106">
        <v>0</v>
      </c>
      <c r="I951" s="106">
        <v>73210977.090000004</v>
      </c>
      <c r="J951" s="106">
        <v>68063659.730000004</v>
      </c>
      <c r="K951" s="106">
        <v>6284146.0800000001</v>
      </c>
      <c r="L951" s="106">
        <v>0</v>
      </c>
    </row>
    <row r="952" spans="1:12">
      <c r="A952" t="s">
        <v>939</v>
      </c>
      <c r="B952" s="93">
        <v>41364</v>
      </c>
      <c r="C952" t="s">
        <v>215</v>
      </c>
      <c r="D952" t="s">
        <v>278</v>
      </c>
      <c r="E952" s="105" t="s">
        <v>309</v>
      </c>
      <c r="F952" s="105" t="s">
        <v>310</v>
      </c>
      <c r="G952" s="106">
        <v>405340.43</v>
      </c>
      <c r="H952" s="106">
        <v>0</v>
      </c>
      <c r="I952" s="106">
        <v>6119687.25</v>
      </c>
      <c r="J952" s="106">
        <v>6058847.6799999997</v>
      </c>
      <c r="K952" s="106">
        <v>466180</v>
      </c>
      <c r="L952" s="106">
        <v>0</v>
      </c>
    </row>
    <row r="953" spans="1:12">
      <c r="A953" t="s">
        <v>939</v>
      </c>
      <c r="B953" s="93">
        <v>41364</v>
      </c>
      <c r="C953" t="s">
        <v>215</v>
      </c>
      <c r="D953" t="s">
        <v>278</v>
      </c>
      <c r="E953" s="105">
        <v>111520</v>
      </c>
      <c r="F953" s="105" t="s">
        <v>686</v>
      </c>
      <c r="G953" s="106">
        <v>0</v>
      </c>
      <c r="H953" s="106">
        <v>4.79</v>
      </c>
      <c r="I953" s="106">
        <v>116076671.13</v>
      </c>
      <c r="J953" s="106">
        <v>116076667.78</v>
      </c>
      <c r="K953" s="106">
        <v>0</v>
      </c>
      <c r="L953" s="106">
        <v>1.44</v>
      </c>
    </row>
    <row r="954" spans="1:12">
      <c r="A954" t="s">
        <v>939</v>
      </c>
      <c r="B954" s="93">
        <v>41364</v>
      </c>
      <c r="C954" t="s">
        <v>215</v>
      </c>
      <c r="D954" t="s">
        <v>278</v>
      </c>
      <c r="E954" s="105" t="s">
        <v>770</v>
      </c>
      <c r="F954" s="105" t="s">
        <v>771</v>
      </c>
      <c r="G954" s="106">
        <v>3096.32</v>
      </c>
      <c r="H954" s="106">
        <v>0</v>
      </c>
      <c r="I954" s="106">
        <v>232174.12</v>
      </c>
      <c r="J954" s="106">
        <v>223417.64</v>
      </c>
      <c r="K954" s="106">
        <v>11852.8</v>
      </c>
      <c r="L954" s="106">
        <v>0</v>
      </c>
    </row>
    <row r="955" spans="1:12">
      <c r="A955" t="s">
        <v>939</v>
      </c>
      <c r="B955" s="93">
        <v>41364</v>
      </c>
      <c r="C955" t="s">
        <v>215</v>
      </c>
      <c r="D955" t="s">
        <v>278</v>
      </c>
      <c r="E955" s="105">
        <v>112000</v>
      </c>
      <c r="F955" s="105" t="s">
        <v>314</v>
      </c>
      <c r="G955" s="106">
        <v>376.69</v>
      </c>
      <c r="H955" s="106">
        <v>0</v>
      </c>
      <c r="I955" s="106">
        <v>26772.42</v>
      </c>
      <c r="J955" s="106">
        <v>27149.11</v>
      </c>
      <c r="K955" s="106">
        <v>0</v>
      </c>
      <c r="L955" s="106">
        <v>0</v>
      </c>
    </row>
    <row r="956" spans="1:12">
      <c r="A956" t="s">
        <v>939</v>
      </c>
      <c r="B956" s="93">
        <v>41364</v>
      </c>
      <c r="C956" t="s">
        <v>215</v>
      </c>
      <c r="D956" t="s">
        <v>278</v>
      </c>
      <c r="E956" s="105">
        <v>112002</v>
      </c>
      <c r="F956" s="105" t="s">
        <v>588</v>
      </c>
      <c r="G956" s="106">
        <v>390000</v>
      </c>
      <c r="H956" s="106">
        <v>0</v>
      </c>
      <c r="I956" s="106">
        <v>0</v>
      </c>
      <c r="J956" s="106">
        <v>0</v>
      </c>
      <c r="K956" s="106">
        <v>390000</v>
      </c>
      <c r="L956" s="106">
        <v>0</v>
      </c>
    </row>
    <row r="957" spans="1:12">
      <c r="A957" t="s">
        <v>939</v>
      </c>
      <c r="B957" s="93">
        <v>41364</v>
      </c>
      <c r="C957" t="s">
        <v>215</v>
      </c>
      <c r="D957" t="s">
        <v>278</v>
      </c>
      <c r="E957" s="105">
        <v>112011</v>
      </c>
      <c r="F957" s="105" t="s">
        <v>529</v>
      </c>
      <c r="G957" s="106">
        <v>0</v>
      </c>
      <c r="H957" s="106">
        <v>0</v>
      </c>
      <c r="I957" s="106">
        <v>23975.15</v>
      </c>
      <c r="J957" s="106">
        <v>23975.15</v>
      </c>
      <c r="K957" s="106">
        <v>0</v>
      </c>
      <c r="L957" s="106">
        <v>0</v>
      </c>
    </row>
    <row r="958" spans="1:12">
      <c r="A958" t="s">
        <v>939</v>
      </c>
      <c r="B958" s="93">
        <v>41364</v>
      </c>
      <c r="C958" t="s">
        <v>215</v>
      </c>
      <c r="D958" t="s">
        <v>278</v>
      </c>
      <c r="E958" s="105">
        <v>112020</v>
      </c>
      <c r="F958" s="105" t="s">
        <v>316</v>
      </c>
      <c r="G958" s="106">
        <v>17200000</v>
      </c>
      <c r="H958" s="106">
        <v>0</v>
      </c>
      <c r="I958" s="106">
        <v>4797000</v>
      </c>
      <c r="J958" s="106">
        <v>12200000</v>
      </c>
      <c r="K958" s="106">
        <v>9797000</v>
      </c>
      <c r="L958" s="106">
        <v>0</v>
      </c>
    </row>
    <row r="959" spans="1:12">
      <c r="A959" t="s">
        <v>939</v>
      </c>
      <c r="B959" s="93">
        <v>41364</v>
      </c>
      <c r="C959" t="s">
        <v>215</v>
      </c>
      <c r="D959" t="s">
        <v>278</v>
      </c>
      <c r="E959" s="105">
        <v>112021</v>
      </c>
      <c r="F959" s="105" t="s">
        <v>478</v>
      </c>
      <c r="G959" s="106">
        <v>1424.19</v>
      </c>
      <c r="H959" s="106">
        <v>0</v>
      </c>
      <c r="I959" s="106">
        <v>54558.82</v>
      </c>
      <c r="J959" s="106">
        <v>9531.01</v>
      </c>
      <c r="K959" s="106">
        <v>46452</v>
      </c>
      <c r="L959" s="106">
        <v>0</v>
      </c>
    </row>
    <row r="960" spans="1:12">
      <c r="A960" t="s">
        <v>939</v>
      </c>
      <c r="B960" s="93">
        <v>41364</v>
      </c>
      <c r="C960" t="s">
        <v>215</v>
      </c>
      <c r="D960" t="s">
        <v>278</v>
      </c>
      <c r="E960" s="105">
        <v>112062</v>
      </c>
      <c r="F960" s="105" t="s">
        <v>988</v>
      </c>
      <c r="G960" s="106">
        <v>4865</v>
      </c>
      <c r="H960" s="106">
        <v>0</v>
      </c>
      <c r="I960" s="106">
        <v>0</v>
      </c>
      <c r="J960" s="106">
        <v>1120.6600000000001</v>
      </c>
      <c r="K960" s="106">
        <v>3744.34</v>
      </c>
      <c r="L960" s="106">
        <v>0</v>
      </c>
    </row>
    <row r="961" spans="1:12">
      <c r="A961" t="s">
        <v>939</v>
      </c>
      <c r="B961" s="93">
        <v>41364</v>
      </c>
      <c r="C961" t="s">
        <v>215</v>
      </c>
      <c r="D961" t="s">
        <v>278</v>
      </c>
      <c r="E961" s="105" t="s">
        <v>689</v>
      </c>
      <c r="F961" s="105" t="s">
        <v>690</v>
      </c>
      <c r="G961" s="106">
        <v>0</v>
      </c>
      <c r="H961" s="106">
        <v>0</v>
      </c>
      <c r="I961" s="106">
        <v>121593836.13</v>
      </c>
      <c r="J961" s="106">
        <v>121593836.13</v>
      </c>
      <c r="K961" s="106">
        <v>0</v>
      </c>
      <c r="L961" s="106">
        <v>0</v>
      </c>
    </row>
    <row r="962" spans="1:12">
      <c r="A962" t="s">
        <v>939</v>
      </c>
      <c r="B962" s="93">
        <v>41364</v>
      </c>
      <c r="C962" t="s">
        <v>215</v>
      </c>
      <c r="D962" t="s">
        <v>278</v>
      </c>
      <c r="E962" s="105">
        <v>210100</v>
      </c>
      <c r="F962" s="105" t="s">
        <v>424</v>
      </c>
      <c r="G962" s="106">
        <v>0</v>
      </c>
      <c r="H962" s="106">
        <v>12398212.880000001</v>
      </c>
      <c r="I962" s="106">
        <v>1263149499.79</v>
      </c>
      <c r="J962" s="106">
        <v>1258350477.04</v>
      </c>
      <c r="K962" s="106">
        <v>0</v>
      </c>
      <c r="L962" s="106">
        <v>7599190.1299999999</v>
      </c>
    </row>
    <row r="963" spans="1:12">
      <c r="A963" t="s">
        <v>939</v>
      </c>
      <c r="B963" s="93">
        <v>41364</v>
      </c>
      <c r="C963" t="s">
        <v>215</v>
      </c>
      <c r="D963" t="s">
        <v>278</v>
      </c>
      <c r="E963" s="105">
        <v>210800</v>
      </c>
      <c r="F963" s="105" t="s">
        <v>317</v>
      </c>
      <c r="G963" s="106">
        <v>0</v>
      </c>
      <c r="H963" s="106">
        <v>1225130.71</v>
      </c>
      <c r="I963" s="106">
        <v>63623397.18</v>
      </c>
      <c r="J963" s="106">
        <v>63980492.18</v>
      </c>
      <c r="K963" s="106">
        <v>0</v>
      </c>
      <c r="L963" s="106">
        <v>1582225.71</v>
      </c>
    </row>
    <row r="964" spans="1:12">
      <c r="A964" t="s">
        <v>939</v>
      </c>
      <c r="B964" s="93">
        <v>41364</v>
      </c>
      <c r="C964" t="s">
        <v>215</v>
      </c>
      <c r="D964" t="s">
        <v>278</v>
      </c>
      <c r="E964" s="105">
        <v>211002</v>
      </c>
      <c r="F964" s="105" t="s">
        <v>460</v>
      </c>
      <c r="G964" s="106">
        <v>3028395.28</v>
      </c>
      <c r="H964" s="106">
        <v>0</v>
      </c>
      <c r="I964" s="106">
        <v>3937282.16</v>
      </c>
      <c r="J964" s="106">
        <v>664250.31999999995</v>
      </c>
      <c r="K964" s="106">
        <v>6301427.1200000001</v>
      </c>
      <c r="L964" s="106">
        <v>0</v>
      </c>
    </row>
    <row r="965" spans="1:12">
      <c r="A965" t="s">
        <v>939</v>
      </c>
      <c r="B965" s="93">
        <v>41364</v>
      </c>
      <c r="C965" t="s">
        <v>215</v>
      </c>
      <c r="D965" t="s">
        <v>278</v>
      </c>
      <c r="E965" s="105">
        <v>211010</v>
      </c>
      <c r="F965" s="105" t="s">
        <v>321</v>
      </c>
      <c r="G965" s="106">
        <v>0</v>
      </c>
      <c r="H965" s="106">
        <v>1256289.75</v>
      </c>
      <c r="I965" s="106">
        <v>2505114.34</v>
      </c>
      <c r="J965" s="106">
        <v>1248824.5900000001</v>
      </c>
      <c r="K965" s="106">
        <v>0</v>
      </c>
      <c r="L965" s="106">
        <v>0</v>
      </c>
    </row>
    <row r="966" spans="1:12">
      <c r="A966" t="s">
        <v>939</v>
      </c>
      <c r="B966" s="93">
        <v>41364</v>
      </c>
      <c r="C966" t="s">
        <v>215</v>
      </c>
      <c r="D966" t="s">
        <v>278</v>
      </c>
      <c r="E966" s="105">
        <v>211024</v>
      </c>
      <c r="F966" s="105" t="s">
        <v>325</v>
      </c>
      <c r="G966" s="106">
        <v>0</v>
      </c>
      <c r="H966" s="106">
        <v>12279.66</v>
      </c>
      <c r="I966" s="106">
        <v>888.03</v>
      </c>
      <c r="J966" s="106">
        <v>9954.7199999999993</v>
      </c>
      <c r="K966" s="106">
        <v>0</v>
      </c>
      <c r="L966" s="106">
        <v>21346.35</v>
      </c>
    </row>
    <row r="967" spans="1:12">
      <c r="A967" t="s">
        <v>939</v>
      </c>
      <c r="B967" s="93">
        <v>41364</v>
      </c>
      <c r="C967" t="s">
        <v>215</v>
      </c>
      <c r="D967" t="s">
        <v>278</v>
      </c>
      <c r="E967" s="105">
        <v>211028</v>
      </c>
      <c r="F967" s="105" t="s">
        <v>329</v>
      </c>
      <c r="G967" s="106">
        <v>0</v>
      </c>
      <c r="H967" s="106">
        <v>95810.62</v>
      </c>
      <c r="I967" s="106">
        <v>0</v>
      </c>
      <c r="J967" s="106">
        <v>0</v>
      </c>
      <c r="K967" s="106">
        <v>0</v>
      </c>
      <c r="L967" s="106">
        <v>95810.62</v>
      </c>
    </row>
    <row r="968" spans="1:12">
      <c r="A968" t="s">
        <v>939</v>
      </c>
      <c r="B968" s="93">
        <v>41364</v>
      </c>
      <c r="C968" t="s">
        <v>215</v>
      </c>
      <c r="D968" t="s">
        <v>278</v>
      </c>
      <c r="E968" s="105">
        <v>211032</v>
      </c>
      <c r="F968" s="105" t="s">
        <v>331</v>
      </c>
      <c r="G968" s="106">
        <v>0</v>
      </c>
      <c r="H968" s="106">
        <v>177870.65</v>
      </c>
      <c r="I968" s="106">
        <v>178273.21</v>
      </c>
      <c r="J968" s="106">
        <v>402.56</v>
      </c>
      <c r="K968" s="106">
        <v>0</v>
      </c>
      <c r="L968" s="106">
        <v>0</v>
      </c>
    </row>
    <row r="969" spans="1:12">
      <c r="A969" t="s">
        <v>939</v>
      </c>
      <c r="B969" s="93">
        <v>41364</v>
      </c>
      <c r="C969" t="s">
        <v>215</v>
      </c>
      <c r="D969" t="s">
        <v>278</v>
      </c>
      <c r="E969" s="105">
        <v>211035</v>
      </c>
      <c r="F969" s="105" t="s">
        <v>333</v>
      </c>
      <c r="G969" s="106">
        <v>0</v>
      </c>
      <c r="H969" s="106">
        <v>12749</v>
      </c>
      <c r="I969" s="106">
        <v>185191</v>
      </c>
      <c r="J969" s="106">
        <v>221515</v>
      </c>
      <c r="K969" s="106">
        <v>0</v>
      </c>
      <c r="L969" s="106">
        <v>49073</v>
      </c>
    </row>
    <row r="970" spans="1:12">
      <c r="A970" t="s">
        <v>939</v>
      </c>
      <c r="B970" s="93">
        <v>41364</v>
      </c>
      <c r="C970" t="s">
        <v>215</v>
      </c>
      <c r="D970" t="s">
        <v>278</v>
      </c>
      <c r="E970" s="105">
        <v>211037</v>
      </c>
      <c r="F970" s="105" t="s">
        <v>901</v>
      </c>
      <c r="G970" s="106">
        <v>0</v>
      </c>
      <c r="H970" s="106">
        <v>28302.49</v>
      </c>
      <c r="I970" s="106">
        <v>232048.9</v>
      </c>
      <c r="J970" s="106">
        <v>473731.14</v>
      </c>
      <c r="K970" s="106">
        <v>0</v>
      </c>
      <c r="L970" s="106">
        <v>269984.73</v>
      </c>
    </row>
    <row r="971" spans="1:12">
      <c r="A971" t="s">
        <v>939</v>
      </c>
      <c r="B971" s="93">
        <v>41364</v>
      </c>
      <c r="C971" t="s">
        <v>215</v>
      </c>
      <c r="D971" t="s">
        <v>278</v>
      </c>
      <c r="E971" s="105">
        <v>211040</v>
      </c>
      <c r="F971" s="105" t="s">
        <v>1046</v>
      </c>
      <c r="G971" s="106">
        <v>0</v>
      </c>
      <c r="H971" s="106">
        <v>0</v>
      </c>
      <c r="I971" s="106">
        <v>10740.7</v>
      </c>
      <c r="J971" s="106">
        <v>10740.7</v>
      </c>
      <c r="K971" s="106">
        <v>0</v>
      </c>
      <c r="L971" s="106">
        <v>0</v>
      </c>
    </row>
    <row r="972" spans="1:12">
      <c r="A972" t="s">
        <v>939</v>
      </c>
      <c r="B972" s="93">
        <v>41364</v>
      </c>
      <c r="C972" t="s">
        <v>215</v>
      </c>
      <c r="D972" t="s">
        <v>278</v>
      </c>
      <c r="E972" s="105">
        <v>211070</v>
      </c>
      <c r="F972" s="105" t="s">
        <v>902</v>
      </c>
      <c r="G972" s="106">
        <v>9044</v>
      </c>
      <c r="H972" s="106">
        <v>0</v>
      </c>
      <c r="I972" s="106">
        <v>25512.5</v>
      </c>
      <c r="J972" s="106">
        <v>22500</v>
      </c>
      <c r="K972" s="106">
        <v>12056.5</v>
      </c>
      <c r="L972" s="106">
        <v>0</v>
      </c>
    </row>
    <row r="973" spans="1:12">
      <c r="A973" t="s">
        <v>939</v>
      </c>
      <c r="B973" s="93">
        <v>41364</v>
      </c>
      <c r="C973" t="s">
        <v>215</v>
      </c>
      <c r="D973" t="s">
        <v>278</v>
      </c>
      <c r="E973" s="105">
        <v>211078</v>
      </c>
      <c r="F973" s="105" t="s">
        <v>1047</v>
      </c>
      <c r="G973" s="106">
        <v>0</v>
      </c>
      <c r="H973" s="106">
        <v>0</v>
      </c>
      <c r="I973" s="106">
        <v>972.16</v>
      </c>
      <c r="J973" s="106">
        <v>972.16</v>
      </c>
      <c r="K973" s="106">
        <v>0</v>
      </c>
      <c r="L973" s="106">
        <v>0</v>
      </c>
    </row>
    <row r="974" spans="1:12">
      <c r="A974" t="s">
        <v>939</v>
      </c>
      <c r="B974" s="93">
        <v>41364</v>
      </c>
      <c r="C974" t="s">
        <v>215</v>
      </c>
      <c r="D974" t="s">
        <v>278</v>
      </c>
      <c r="E974" s="105">
        <v>212010</v>
      </c>
      <c r="F974" s="105" t="s">
        <v>336</v>
      </c>
      <c r="G974" s="106">
        <v>0</v>
      </c>
      <c r="H974" s="106">
        <v>1014818.19</v>
      </c>
      <c r="I974" s="106">
        <v>10706430.74</v>
      </c>
      <c r="J974" s="106">
        <v>11652513.99</v>
      </c>
      <c r="K974" s="106">
        <v>0</v>
      </c>
      <c r="L974" s="106">
        <v>1960901.44</v>
      </c>
    </row>
    <row r="975" spans="1:12">
      <c r="A975" t="s">
        <v>939</v>
      </c>
      <c r="B975" s="93">
        <v>41364</v>
      </c>
      <c r="C975" t="s">
        <v>215</v>
      </c>
      <c r="D975" t="s">
        <v>278</v>
      </c>
      <c r="E975" s="105">
        <v>212021</v>
      </c>
      <c r="F975" s="105" t="s">
        <v>337</v>
      </c>
      <c r="G975" s="106">
        <v>0</v>
      </c>
      <c r="H975" s="106">
        <v>36838.42</v>
      </c>
      <c r="I975" s="106">
        <v>3631941.03</v>
      </c>
      <c r="J975" s="106">
        <v>3617069.83</v>
      </c>
      <c r="K975" s="106">
        <v>0</v>
      </c>
      <c r="L975" s="106">
        <v>21967.22</v>
      </c>
    </row>
    <row r="976" spans="1:12">
      <c r="A976" t="s">
        <v>939</v>
      </c>
      <c r="B976" s="93">
        <v>41364</v>
      </c>
      <c r="C976" t="s">
        <v>215</v>
      </c>
      <c r="D976" t="s">
        <v>278</v>
      </c>
      <c r="E976" s="105">
        <v>212024</v>
      </c>
      <c r="F976" s="105" t="s">
        <v>338</v>
      </c>
      <c r="G976" s="106">
        <v>0</v>
      </c>
      <c r="H976" s="106">
        <v>13517</v>
      </c>
      <c r="I976" s="106">
        <v>180105</v>
      </c>
      <c r="J976" s="106">
        <v>206319</v>
      </c>
      <c r="K976" s="106">
        <v>0</v>
      </c>
      <c r="L976" s="106">
        <v>39731</v>
      </c>
    </row>
    <row r="977" spans="1:16">
      <c r="A977" t="s">
        <v>939</v>
      </c>
      <c r="B977" s="93">
        <v>41364</v>
      </c>
      <c r="C977" t="s">
        <v>215</v>
      </c>
      <c r="D977" t="s">
        <v>278</v>
      </c>
      <c r="E977" s="105">
        <v>212026</v>
      </c>
      <c r="F977" s="105" t="s">
        <v>339</v>
      </c>
      <c r="G977" s="106">
        <v>0</v>
      </c>
      <c r="H977" s="106">
        <v>5204764.6100000003</v>
      </c>
      <c r="I977" s="106">
        <v>223473.14</v>
      </c>
      <c r="J977" s="106">
        <v>4001499.24</v>
      </c>
      <c r="K977" s="106">
        <v>0</v>
      </c>
      <c r="L977" s="106">
        <v>8982790.7100000009</v>
      </c>
    </row>
    <row r="978" spans="1:16">
      <c r="A978" t="s">
        <v>939</v>
      </c>
      <c r="B978" s="93">
        <v>41364</v>
      </c>
      <c r="C978" t="s">
        <v>215</v>
      </c>
      <c r="D978" t="s">
        <v>278</v>
      </c>
      <c r="E978" s="105">
        <v>212029</v>
      </c>
      <c r="F978" s="105" t="s">
        <v>341</v>
      </c>
      <c r="G978" s="106">
        <v>0</v>
      </c>
      <c r="H978" s="106">
        <v>0</v>
      </c>
      <c r="I978" s="106">
        <v>7728.48</v>
      </c>
      <c r="J978" s="106">
        <v>7728.48</v>
      </c>
      <c r="K978" s="106">
        <v>0</v>
      </c>
      <c r="L978" s="106">
        <v>0</v>
      </c>
    </row>
    <row r="979" spans="1:16">
      <c r="A979" t="s">
        <v>939</v>
      </c>
      <c r="B979" s="93">
        <v>41364</v>
      </c>
      <c r="C979" t="s">
        <v>215</v>
      </c>
      <c r="D979" t="s">
        <v>278</v>
      </c>
      <c r="E979" s="105">
        <v>212030</v>
      </c>
      <c r="F979" s="105" t="s">
        <v>1048</v>
      </c>
      <c r="G979" s="106">
        <v>0</v>
      </c>
      <c r="H979" s="106">
        <v>0</v>
      </c>
      <c r="I979" s="106">
        <v>15846.84</v>
      </c>
      <c r="J979" s="106">
        <v>15846.84</v>
      </c>
      <c r="K979" s="106">
        <v>0</v>
      </c>
      <c r="L979" s="106">
        <v>0</v>
      </c>
    </row>
    <row r="980" spans="1:16">
      <c r="A980" t="s">
        <v>939</v>
      </c>
      <c r="B980" s="93">
        <v>41364</v>
      </c>
      <c r="C980" t="s">
        <v>215</v>
      </c>
      <c r="D980" t="s">
        <v>278</v>
      </c>
      <c r="E980" s="105">
        <v>212080</v>
      </c>
      <c r="F980" s="105" t="s">
        <v>1049</v>
      </c>
      <c r="G980" s="106">
        <v>0</v>
      </c>
      <c r="H980" s="106">
        <v>0</v>
      </c>
      <c r="I980" s="106">
        <v>4269.32</v>
      </c>
      <c r="J980" s="106">
        <v>99713.36</v>
      </c>
      <c r="K980" s="106">
        <v>0</v>
      </c>
      <c r="L980" s="106">
        <v>95444.04</v>
      </c>
    </row>
    <row r="981" spans="1:16">
      <c r="A981" t="s">
        <v>939</v>
      </c>
      <c r="B981" s="93">
        <v>41364</v>
      </c>
      <c r="C981" t="s">
        <v>215</v>
      </c>
      <c r="D981" t="s">
        <v>278</v>
      </c>
      <c r="E981" s="105">
        <v>212085</v>
      </c>
      <c r="F981" s="105" t="s">
        <v>342</v>
      </c>
      <c r="G981" s="106">
        <v>5232406.78</v>
      </c>
      <c r="H981" s="106">
        <v>0</v>
      </c>
      <c r="I981" s="106">
        <v>35958481.659999996</v>
      </c>
      <c r="J981" s="106">
        <v>41080762.520000003</v>
      </c>
      <c r="K981" s="106">
        <v>110125.92</v>
      </c>
      <c r="L981" s="106">
        <v>0</v>
      </c>
    </row>
    <row r="982" spans="1:16">
      <c r="A982" t="s">
        <v>939</v>
      </c>
      <c r="B982" s="93">
        <v>41364</v>
      </c>
      <c r="C982" t="s">
        <v>215</v>
      </c>
      <c r="D982" t="s">
        <v>278</v>
      </c>
      <c r="E982" s="105">
        <v>212086</v>
      </c>
      <c r="F982" s="105" t="s">
        <v>343</v>
      </c>
      <c r="G982" s="106">
        <v>0</v>
      </c>
      <c r="H982" s="106">
        <v>41718.35</v>
      </c>
      <c r="I982" s="106">
        <v>18200041.239999998</v>
      </c>
      <c r="J982" s="106">
        <v>18994506.670000002</v>
      </c>
      <c r="K982" s="106">
        <v>0</v>
      </c>
      <c r="L982" s="106">
        <v>836183.78</v>
      </c>
    </row>
    <row r="983" spans="1:16">
      <c r="A983" t="s">
        <v>939</v>
      </c>
      <c r="B983" s="93">
        <v>41364</v>
      </c>
      <c r="C983" t="s">
        <v>215</v>
      </c>
      <c r="D983" t="s">
        <v>278</v>
      </c>
      <c r="E983" s="105">
        <v>213100</v>
      </c>
      <c r="F983" s="105" t="s">
        <v>499</v>
      </c>
      <c r="G983" s="106">
        <v>0</v>
      </c>
      <c r="H983" s="106">
        <v>1481.54</v>
      </c>
      <c r="I983" s="106">
        <v>0</v>
      </c>
      <c r="J983" s="106">
        <v>0</v>
      </c>
      <c r="K983" s="106">
        <v>0</v>
      </c>
      <c r="L983" s="106">
        <v>1481.54</v>
      </c>
    </row>
    <row r="984" spans="1:16">
      <c r="A984" t="s">
        <v>939</v>
      </c>
      <c r="B984" s="93">
        <v>41364</v>
      </c>
      <c r="C984" t="s">
        <v>215</v>
      </c>
      <c r="D984" t="s">
        <v>278</v>
      </c>
      <c r="E984" s="105" t="s">
        <v>344</v>
      </c>
      <c r="F984" s="105" t="s">
        <v>345</v>
      </c>
      <c r="G984" s="106">
        <v>0</v>
      </c>
      <c r="H984" s="106">
        <v>283376939.75999999</v>
      </c>
      <c r="I984" s="106">
        <v>75090763.930000007</v>
      </c>
      <c r="J984" s="106">
        <v>79877613.069999993</v>
      </c>
      <c r="K984" s="106">
        <v>0</v>
      </c>
      <c r="L984" s="106">
        <v>288163788.89999998</v>
      </c>
      <c r="M984" t="s">
        <v>15</v>
      </c>
      <c r="N984" t="str">
        <f>+C984&amp;M984</f>
        <v>LTSUnit Capital at the end of the period</v>
      </c>
      <c r="O984" s="95">
        <f>L984-K984</f>
        <v>288163788.89999998</v>
      </c>
      <c r="P984" s="95">
        <f>O984/10000000</f>
        <v>28.816378889999999</v>
      </c>
    </row>
    <row r="985" spans="1:16">
      <c r="A985" t="s">
        <v>939</v>
      </c>
      <c r="B985" s="93">
        <v>41364</v>
      </c>
      <c r="C985" t="s">
        <v>215</v>
      </c>
      <c r="D985" t="s">
        <v>278</v>
      </c>
      <c r="E985" s="105" t="s">
        <v>346</v>
      </c>
      <c r="F985" s="105" t="s">
        <v>347</v>
      </c>
      <c r="G985" s="106">
        <v>0</v>
      </c>
      <c r="H985" s="106">
        <v>123984455.12</v>
      </c>
      <c r="I985" s="106">
        <v>85440169.640000001</v>
      </c>
      <c r="J985" s="106">
        <v>87802592</v>
      </c>
      <c r="K985" s="106">
        <v>0</v>
      </c>
      <c r="L985" s="106">
        <v>126346877.48</v>
      </c>
      <c r="M985" t="s">
        <v>15</v>
      </c>
      <c r="N985" t="str">
        <f>+C985&amp;M985</f>
        <v>LTSUnit Capital at the end of the period</v>
      </c>
      <c r="O985" s="95">
        <f>L985-K985</f>
        <v>126346877.48</v>
      </c>
      <c r="P985" s="95">
        <f>O985/10000000</f>
        <v>12.634687748000001</v>
      </c>
    </row>
    <row r="986" spans="1:16">
      <c r="A986" t="s">
        <v>939</v>
      </c>
      <c r="B986" s="93">
        <v>41364</v>
      </c>
      <c r="C986" t="s">
        <v>215</v>
      </c>
      <c r="D986" t="s">
        <v>278</v>
      </c>
      <c r="E986" s="105" t="s">
        <v>1050</v>
      </c>
      <c r="F986" s="105" t="s">
        <v>1051</v>
      </c>
      <c r="G986" s="106">
        <v>0</v>
      </c>
      <c r="H986" s="106">
        <v>0</v>
      </c>
      <c r="I986" s="106">
        <v>652731.4</v>
      </c>
      <c r="J986" s="106">
        <v>878938.18</v>
      </c>
      <c r="K986" s="106">
        <v>0</v>
      </c>
      <c r="L986" s="106">
        <v>226206.78</v>
      </c>
      <c r="M986" t="s">
        <v>15</v>
      </c>
      <c r="N986" t="str">
        <f>+C986&amp;M986</f>
        <v>LTSUnit Capital at the end of the period</v>
      </c>
      <c r="O986" s="95">
        <f>L986-K986</f>
        <v>226206.78</v>
      </c>
      <c r="P986" s="95">
        <f>O986/10000000</f>
        <v>2.2620677999999998E-2</v>
      </c>
    </row>
    <row r="987" spans="1:16">
      <c r="A987" t="s">
        <v>939</v>
      </c>
      <c r="B987" s="93">
        <v>41364</v>
      </c>
      <c r="C987" t="s">
        <v>215</v>
      </c>
      <c r="D987" t="s">
        <v>278</v>
      </c>
      <c r="E987" s="105" t="s">
        <v>1052</v>
      </c>
      <c r="F987" s="105" t="s">
        <v>1053</v>
      </c>
      <c r="G987" s="106">
        <v>0</v>
      </c>
      <c r="H987" s="106">
        <v>0</v>
      </c>
      <c r="I987" s="106">
        <v>1370345.97</v>
      </c>
      <c r="J987" s="106">
        <v>1534695.85</v>
      </c>
      <c r="K987" s="106">
        <v>0</v>
      </c>
      <c r="L987" s="106">
        <v>164349.88</v>
      </c>
      <c r="M987" t="s">
        <v>15</v>
      </c>
      <c r="N987" t="str">
        <f>+C987&amp;M987</f>
        <v>LTSUnit Capital at the end of the period</v>
      </c>
      <c r="O987" s="95">
        <f>L987-K987</f>
        <v>164349.88</v>
      </c>
      <c r="P987" s="95">
        <f>O987/10000000</f>
        <v>1.6434988000000001E-2</v>
      </c>
    </row>
    <row r="988" spans="1:16">
      <c r="A988" t="s">
        <v>939</v>
      </c>
      <c r="B988" s="93">
        <v>41364</v>
      </c>
      <c r="C988" t="s">
        <v>215</v>
      </c>
      <c r="D988" t="s">
        <v>278</v>
      </c>
      <c r="E988" s="105" t="s">
        <v>348</v>
      </c>
      <c r="F988" s="105" t="s">
        <v>349</v>
      </c>
      <c r="G988" s="106">
        <v>0</v>
      </c>
      <c r="H988" s="106">
        <v>86160909.5</v>
      </c>
      <c r="I988" s="106">
        <v>27416182.98</v>
      </c>
      <c r="J988" s="106">
        <v>28564220.940000001</v>
      </c>
      <c r="K988" s="106">
        <v>0</v>
      </c>
      <c r="L988" s="106">
        <v>87308947.459999993</v>
      </c>
    </row>
    <row r="989" spans="1:16">
      <c r="A989" t="s">
        <v>939</v>
      </c>
      <c r="B989" s="93">
        <v>41364</v>
      </c>
      <c r="C989" t="s">
        <v>215</v>
      </c>
      <c r="D989" t="s">
        <v>278</v>
      </c>
      <c r="E989" s="105" t="s">
        <v>350</v>
      </c>
      <c r="F989" s="105" t="s">
        <v>351</v>
      </c>
      <c r="G989" s="106">
        <v>0</v>
      </c>
      <c r="H989" s="106">
        <v>49444702.07</v>
      </c>
      <c r="I989" s="106">
        <v>53502680.840000004</v>
      </c>
      <c r="J989" s="106">
        <v>49562292.609999999</v>
      </c>
      <c r="K989" s="106">
        <v>0</v>
      </c>
      <c r="L989" s="106">
        <v>45504313.840000004</v>
      </c>
    </row>
    <row r="990" spans="1:16">
      <c r="A990" t="s">
        <v>939</v>
      </c>
      <c r="B990" s="93">
        <v>41364</v>
      </c>
      <c r="C990" t="s">
        <v>215</v>
      </c>
      <c r="D990" t="s">
        <v>278</v>
      </c>
      <c r="E990" s="105" t="s">
        <v>1054</v>
      </c>
      <c r="F990" s="105" t="s">
        <v>1055</v>
      </c>
      <c r="G990" s="106">
        <v>0</v>
      </c>
      <c r="H990" s="106">
        <v>0</v>
      </c>
      <c r="I990" s="106">
        <v>181900.23</v>
      </c>
      <c r="J990" s="106">
        <v>482837.65</v>
      </c>
      <c r="K990" s="106">
        <v>0</v>
      </c>
      <c r="L990" s="106">
        <v>300937.42</v>
      </c>
    </row>
    <row r="991" spans="1:16">
      <c r="A991" t="s">
        <v>939</v>
      </c>
      <c r="B991" s="93">
        <v>41364</v>
      </c>
      <c r="C991" t="s">
        <v>215</v>
      </c>
      <c r="D991" t="s">
        <v>278</v>
      </c>
      <c r="E991" s="105" t="s">
        <v>1056</v>
      </c>
      <c r="F991" s="105" t="s">
        <v>1057</v>
      </c>
      <c r="G991" s="106">
        <v>0</v>
      </c>
      <c r="H991" s="106">
        <v>0</v>
      </c>
      <c r="I991" s="106">
        <v>439707.73</v>
      </c>
      <c r="J991" s="106">
        <v>848958.7</v>
      </c>
      <c r="K991" s="106">
        <v>0</v>
      </c>
      <c r="L991" s="106">
        <v>409250.97</v>
      </c>
    </row>
    <row r="992" spans="1:16">
      <c r="A992" t="s">
        <v>939</v>
      </c>
      <c r="B992" s="93">
        <v>41364</v>
      </c>
      <c r="C992" t="s">
        <v>215</v>
      </c>
      <c r="D992" t="s">
        <v>278</v>
      </c>
      <c r="E992" s="105" t="s">
        <v>352</v>
      </c>
      <c r="F992" s="105" t="s">
        <v>353</v>
      </c>
      <c r="G992" s="106">
        <v>0</v>
      </c>
      <c r="H992" s="106">
        <v>0</v>
      </c>
      <c r="I992" s="106">
        <v>2891183.49</v>
      </c>
      <c r="J992" s="106">
        <v>6010708.0899999999</v>
      </c>
      <c r="K992" s="106">
        <v>0</v>
      </c>
      <c r="L992" s="106">
        <v>3119524.6</v>
      </c>
    </row>
    <row r="993" spans="1:12">
      <c r="A993" t="s">
        <v>939</v>
      </c>
      <c r="B993" s="93">
        <v>41364</v>
      </c>
      <c r="C993" t="s">
        <v>215</v>
      </c>
      <c r="D993" t="s">
        <v>278</v>
      </c>
      <c r="E993" s="105" t="s">
        <v>354</v>
      </c>
      <c r="F993" s="105" t="s">
        <v>355</v>
      </c>
      <c r="G993" s="106">
        <v>0</v>
      </c>
      <c r="H993" s="106">
        <v>0</v>
      </c>
      <c r="I993" s="106">
        <v>9554680.3100000005</v>
      </c>
      <c r="J993" s="106">
        <v>20230755.390000001</v>
      </c>
      <c r="K993" s="106">
        <v>0</v>
      </c>
      <c r="L993" s="106">
        <v>10676075.08</v>
      </c>
    </row>
    <row r="994" spans="1:12">
      <c r="A994" t="s">
        <v>939</v>
      </c>
      <c r="B994" s="93">
        <v>41364</v>
      </c>
      <c r="C994" t="s">
        <v>215</v>
      </c>
      <c r="D994" t="s">
        <v>278</v>
      </c>
      <c r="E994" s="105" t="s">
        <v>1058</v>
      </c>
      <c r="F994" s="105" t="s">
        <v>1059</v>
      </c>
      <c r="G994" s="106">
        <v>0</v>
      </c>
      <c r="H994" s="106">
        <v>0</v>
      </c>
      <c r="I994" s="106">
        <v>164056.25</v>
      </c>
      <c r="J994" s="106">
        <v>32770.26</v>
      </c>
      <c r="K994" s="106">
        <v>131285.99</v>
      </c>
      <c r="L994" s="106">
        <v>0</v>
      </c>
    </row>
    <row r="995" spans="1:12">
      <c r="A995" t="s">
        <v>939</v>
      </c>
      <c r="B995" s="93">
        <v>41364</v>
      </c>
      <c r="C995" t="s">
        <v>215</v>
      </c>
      <c r="D995" t="s">
        <v>278</v>
      </c>
      <c r="E995" s="105" t="s">
        <v>1060</v>
      </c>
      <c r="F995" s="105" t="s">
        <v>1061</v>
      </c>
      <c r="G995" s="106">
        <v>0</v>
      </c>
      <c r="H995" s="106">
        <v>0</v>
      </c>
      <c r="I995" s="106">
        <v>11362.61</v>
      </c>
      <c r="J995" s="106">
        <v>44989.01</v>
      </c>
      <c r="K995" s="106">
        <v>0</v>
      </c>
      <c r="L995" s="106">
        <v>33626.400000000001</v>
      </c>
    </row>
    <row r="996" spans="1:12">
      <c r="A996" t="s">
        <v>939</v>
      </c>
      <c r="B996" s="93">
        <v>41364</v>
      </c>
      <c r="C996" t="s">
        <v>215</v>
      </c>
      <c r="D996" t="s">
        <v>278</v>
      </c>
      <c r="E996" s="105">
        <v>310200</v>
      </c>
      <c r="F996" s="105" t="s">
        <v>356</v>
      </c>
      <c r="G996" s="106">
        <v>0</v>
      </c>
      <c r="H996" s="106">
        <v>267073706.66999999</v>
      </c>
      <c r="I996" s="106">
        <v>0</v>
      </c>
      <c r="J996" s="106">
        <v>0</v>
      </c>
      <c r="K996" s="106">
        <v>0</v>
      </c>
      <c r="L996" s="106">
        <v>267073706.66999999</v>
      </c>
    </row>
    <row r="997" spans="1:12">
      <c r="A997" t="s">
        <v>939</v>
      </c>
      <c r="B997" s="93">
        <v>41364</v>
      </c>
      <c r="C997" t="s">
        <v>215</v>
      </c>
      <c r="D997" t="s">
        <v>278</v>
      </c>
      <c r="E997" s="105" t="s">
        <v>500</v>
      </c>
      <c r="F997" s="105" t="s">
        <v>501</v>
      </c>
      <c r="G997" s="106">
        <v>2718.86</v>
      </c>
      <c r="H997" s="106">
        <v>0</v>
      </c>
      <c r="I997" s="106">
        <v>0</v>
      </c>
      <c r="J997" s="106">
        <v>0</v>
      </c>
      <c r="K997" s="106">
        <v>2718.86</v>
      </c>
      <c r="L997" s="106">
        <v>0</v>
      </c>
    </row>
    <row r="998" spans="1:12">
      <c r="A998" t="s">
        <v>939</v>
      </c>
      <c r="B998" s="93">
        <v>41364</v>
      </c>
      <c r="C998" t="s">
        <v>215</v>
      </c>
      <c r="D998" t="s">
        <v>278</v>
      </c>
      <c r="E998" s="105" t="s">
        <v>357</v>
      </c>
      <c r="F998" s="105" t="s">
        <v>358</v>
      </c>
      <c r="G998" s="106">
        <v>0</v>
      </c>
      <c r="H998" s="106">
        <v>112147439.66</v>
      </c>
      <c r="I998" s="106">
        <v>57433824.100000001</v>
      </c>
      <c r="J998" s="106">
        <v>0</v>
      </c>
      <c r="K998" s="106">
        <v>0</v>
      </c>
      <c r="L998" s="106">
        <v>54713615.560000002</v>
      </c>
    </row>
    <row r="999" spans="1:12">
      <c r="A999" t="s">
        <v>939</v>
      </c>
      <c r="B999" s="93">
        <v>41364</v>
      </c>
      <c r="C999" t="s">
        <v>215</v>
      </c>
      <c r="D999" t="s">
        <v>278</v>
      </c>
      <c r="E999" s="105" t="s">
        <v>359</v>
      </c>
      <c r="F999" s="105" t="s">
        <v>360</v>
      </c>
      <c r="G999" s="106">
        <v>0</v>
      </c>
      <c r="H999" s="106">
        <v>8975273.2300000004</v>
      </c>
      <c r="I999" s="106">
        <v>2722109</v>
      </c>
      <c r="J999" s="106">
        <v>5982876.25</v>
      </c>
      <c r="K999" s="106">
        <v>0</v>
      </c>
      <c r="L999" s="106">
        <v>12236040.48</v>
      </c>
    </row>
    <row r="1000" spans="1:12">
      <c r="A1000" t="s">
        <v>939</v>
      </c>
      <c r="B1000" s="93">
        <v>41364</v>
      </c>
      <c r="C1000" t="s">
        <v>215</v>
      </c>
      <c r="D1000" t="s">
        <v>278</v>
      </c>
      <c r="E1000" s="105" t="s">
        <v>365</v>
      </c>
      <c r="F1000" s="105" t="s">
        <v>366</v>
      </c>
      <c r="G1000" s="106">
        <v>0</v>
      </c>
      <c r="H1000" s="106">
        <v>34173041.060000002</v>
      </c>
      <c r="I1000" s="106">
        <v>0</v>
      </c>
      <c r="J1000" s="106">
        <v>54971924.82</v>
      </c>
      <c r="K1000" s="106">
        <v>0</v>
      </c>
      <c r="L1000" s="106">
        <v>89144965.879999995</v>
      </c>
    </row>
    <row r="1001" spans="1:12">
      <c r="A1001" t="s">
        <v>939</v>
      </c>
      <c r="B1001" s="93">
        <v>41364</v>
      </c>
      <c r="C1001" t="s">
        <v>215</v>
      </c>
      <c r="D1001" t="s">
        <v>278</v>
      </c>
      <c r="E1001" s="105">
        <v>611100</v>
      </c>
      <c r="F1001" s="105" t="s">
        <v>367</v>
      </c>
      <c r="G1001" s="106">
        <v>0</v>
      </c>
      <c r="H1001" s="106">
        <v>336700.38</v>
      </c>
      <c r="I1001" s="106">
        <v>2446876.4500000002</v>
      </c>
      <c r="J1001" s="106">
        <v>1343954.8</v>
      </c>
      <c r="K1001" s="106">
        <v>766221.27</v>
      </c>
      <c r="L1001" s="106">
        <v>0</v>
      </c>
    </row>
    <row r="1002" spans="1:12">
      <c r="A1002" t="s">
        <v>939</v>
      </c>
      <c r="B1002" s="93">
        <v>41364</v>
      </c>
      <c r="C1002" t="s">
        <v>215</v>
      </c>
      <c r="D1002" t="s">
        <v>278</v>
      </c>
      <c r="E1002" s="105" t="s">
        <v>724</v>
      </c>
      <c r="F1002" s="105" t="s">
        <v>725</v>
      </c>
      <c r="G1002" s="106">
        <v>0</v>
      </c>
      <c r="H1002" s="106">
        <v>729719.77</v>
      </c>
      <c r="I1002" s="106">
        <v>3679.54</v>
      </c>
      <c r="J1002" s="106">
        <v>232174.12</v>
      </c>
      <c r="K1002" s="106">
        <v>0</v>
      </c>
      <c r="L1002" s="106">
        <v>958214.35</v>
      </c>
    </row>
    <row r="1003" spans="1:12">
      <c r="A1003" t="s">
        <v>939</v>
      </c>
      <c r="B1003" s="93">
        <v>41364</v>
      </c>
      <c r="C1003" t="s">
        <v>215</v>
      </c>
      <c r="D1003" t="s">
        <v>278</v>
      </c>
      <c r="E1003" s="105">
        <v>620002</v>
      </c>
      <c r="F1003" s="105" t="s">
        <v>753</v>
      </c>
      <c r="G1003" s="106">
        <v>0</v>
      </c>
      <c r="H1003" s="106">
        <v>0</v>
      </c>
      <c r="I1003" s="106">
        <v>125.82</v>
      </c>
      <c r="J1003" s="106">
        <v>125.82</v>
      </c>
      <c r="K1003" s="106">
        <v>0</v>
      </c>
      <c r="L1003" s="106">
        <v>0</v>
      </c>
    </row>
    <row r="1004" spans="1:12">
      <c r="A1004" t="s">
        <v>939</v>
      </c>
      <c r="B1004" s="93">
        <v>41364</v>
      </c>
      <c r="C1004" t="s">
        <v>215</v>
      </c>
      <c r="D1004" t="s">
        <v>278</v>
      </c>
      <c r="E1004" s="105">
        <v>620004</v>
      </c>
      <c r="F1004" s="105" t="s">
        <v>426</v>
      </c>
      <c r="G1004" s="106">
        <v>0</v>
      </c>
      <c r="H1004" s="106">
        <v>5542.11</v>
      </c>
      <c r="I1004" s="106">
        <v>23975.15</v>
      </c>
      <c r="J1004" s="106">
        <v>37377.82</v>
      </c>
      <c r="K1004" s="106">
        <v>0</v>
      </c>
      <c r="L1004" s="106">
        <v>18944.78</v>
      </c>
    </row>
    <row r="1005" spans="1:12">
      <c r="A1005" t="s">
        <v>939</v>
      </c>
      <c r="B1005" s="93">
        <v>41364</v>
      </c>
      <c r="C1005" t="s">
        <v>215</v>
      </c>
      <c r="D1005" t="s">
        <v>278</v>
      </c>
      <c r="E1005" s="105">
        <v>810000</v>
      </c>
      <c r="F1005" s="105" t="s">
        <v>371</v>
      </c>
      <c r="G1005" s="106">
        <v>136413.26999999999</v>
      </c>
      <c r="H1005" s="106">
        <v>0</v>
      </c>
      <c r="I1005" s="106">
        <v>3617069.83</v>
      </c>
      <c r="J1005" s="106">
        <v>3533732.6</v>
      </c>
      <c r="K1005" s="106">
        <v>219750.5</v>
      </c>
      <c r="L1005" s="106">
        <v>0</v>
      </c>
    </row>
    <row r="1006" spans="1:12">
      <c r="A1006" t="s">
        <v>939</v>
      </c>
      <c r="B1006" s="93">
        <v>41364</v>
      </c>
      <c r="C1006" t="s">
        <v>215</v>
      </c>
      <c r="D1006" t="s">
        <v>278</v>
      </c>
      <c r="E1006" s="105" t="s">
        <v>372</v>
      </c>
      <c r="F1006" s="105" t="s">
        <v>373</v>
      </c>
      <c r="G1006" s="106">
        <v>24763358.449999999</v>
      </c>
      <c r="H1006" s="106">
        <v>0</v>
      </c>
      <c r="I1006" s="106">
        <v>21238106.23</v>
      </c>
      <c r="J1006" s="106">
        <v>0</v>
      </c>
      <c r="K1006" s="106">
        <v>46001464.68</v>
      </c>
      <c r="L1006" s="106">
        <v>0</v>
      </c>
    </row>
    <row r="1007" spans="1:12">
      <c r="A1007" t="s">
        <v>939</v>
      </c>
      <c r="B1007" s="93">
        <v>41364</v>
      </c>
      <c r="C1007" t="s">
        <v>215</v>
      </c>
      <c r="D1007" t="s">
        <v>278</v>
      </c>
      <c r="E1007" s="105">
        <v>810300</v>
      </c>
      <c r="F1007" s="105" t="s">
        <v>378</v>
      </c>
      <c r="G1007" s="106">
        <v>5204764.6100000003</v>
      </c>
      <c r="H1007" s="106">
        <v>0</v>
      </c>
      <c r="I1007" s="106">
        <v>9666470.0099999998</v>
      </c>
      <c r="J1007" s="106">
        <v>560081.84</v>
      </c>
      <c r="K1007" s="106">
        <v>14311152.779999999</v>
      </c>
      <c r="L1007" s="106">
        <v>0</v>
      </c>
    </row>
    <row r="1008" spans="1:12">
      <c r="A1008" t="s">
        <v>939</v>
      </c>
      <c r="B1008" s="93">
        <v>41364</v>
      </c>
      <c r="C1008" t="s">
        <v>215</v>
      </c>
      <c r="D1008" t="s">
        <v>278</v>
      </c>
      <c r="E1008" s="105">
        <v>810325</v>
      </c>
      <c r="F1008" s="105" t="s">
        <v>379</v>
      </c>
      <c r="G1008" s="106">
        <v>5204764.6100000003</v>
      </c>
      <c r="H1008" s="106">
        <v>0</v>
      </c>
      <c r="I1008" s="106">
        <v>4001499.24</v>
      </c>
      <c r="J1008" s="106">
        <v>223473.14</v>
      </c>
      <c r="K1008" s="106">
        <v>8982790.7100000009</v>
      </c>
      <c r="L1008" s="106">
        <v>0</v>
      </c>
    </row>
    <row r="1009" spans="1:12">
      <c r="A1009" t="s">
        <v>939</v>
      </c>
      <c r="B1009" s="93">
        <v>41364</v>
      </c>
      <c r="C1009" t="s">
        <v>215</v>
      </c>
      <c r="D1009" t="s">
        <v>278</v>
      </c>
      <c r="E1009" s="105">
        <v>810701</v>
      </c>
      <c r="F1009" s="105" t="s">
        <v>381</v>
      </c>
      <c r="G1009" s="106">
        <v>0</v>
      </c>
      <c r="H1009" s="106">
        <v>0</v>
      </c>
      <c r="I1009" s="106">
        <v>1194775.6499999999</v>
      </c>
      <c r="J1009" s="106">
        <v>69226.100000000006</v>
      </c>
      <c r="K1009" s="106">
        <v>1125549.55</v>
      </c>
      <c r="L1009" s="106">
        <v>0</v>
      </c>
    </row>
    <row r="1010" spans="1:12">
      <c r="A1010" t="s">
        <v>939</v>
      </c>
      <c r="B1010" s="93">
        <v>41364</v>
      </c>
      <c r="C1010" t="s">
        <v>215</v>
      </c>
      <c r="D1010" t="s">
        <v>278</v>
      </c>
      <c r="E1010" s="105">
        <v>816000</v>
      </c>
      <c r="F1010" s="105" t="s">
        <v>466</v>
      </c>
      <c r="G1010" s="106">
        <v>0</v>
      </c>
      <c r="H1010" s="106">
        <v>3028395.28</v>
      </c>
      <c r="I1010" s="106">
        <v>229322.25</v>
      </c>
      <c r="J1010" s="106">
        <v>3502354.09</v>
      </c>
      <c r="K1010" s="106">
        <v>0</v>
      </c>
      <c r="L1010" s="106">
        <v>6301427.1200000001</v>
      </c>
    </row>
    <row r="1011" spans="1:12">
      <c r="A1011" t="s">
        <v>939</v>
      </c>
      <c r="B1011" s="93">
        <v>41364</v>
      </c>
      <c r="C1011" t="s">
        <v>215</v>
      </c>
      <c r="D1011" t="s">
        <v>278</v>
      </c>
      <c r="E1011" s="105">
        <v>816001</v>
      </c>
      <c r="F1011" s="105" t="s">
        <v>428</v>
      </c>
      <c r="G1011" s="106">
        <v>342058.86</v>
      </c>
      <c r="H1011" s="106">
        <v>0</v>
      </c>
      <c r="I1011" s="106">
        <v>449881.14</v>
      </c>
      <c r="J1011" s="106">
        <v>0</v>
      </c>
      <c r="K1011" s="106">
        <v>791940</v>
      </c>
      <c r="L1011" s="106">
        <v>0</v>
      </c>
    </row>
    <row r="1012" spans="1:12">
      <c r="A1012" t="s">
        <v>939</v>
      </c>
      <c r="B1012" s="93">
        <v>41364</v>
      </c>
      <c r="C1012" t="s">
        <v>215</v>
      </c>
      <c r="D1012" t="s">
        <v>278</v>
      </c>
      <c r="E1012" s="105">
        <v>816003</v>
      </c>
      <c r="F1012" s="105" t="s">
        <v>383</v>
      </c>
      <c r="G1012" s="106">
        <v>469758.06</v>
      </c>
      <c r="H1012" s="106">
        <v>0</v>
      </c>
      <c r="I1012" s="106">
        <v>849264.08</v>
      </c>
      <c r="J1012" s="106">
        <v>0</v>
      </c>
      <c r="K1012" s="106">
        <v>1319022.1399999999</v>
      </c>
      <c r="L1012" s="106">
        <v>0</v>
      </c>
    </row>
    <row r="1013" spans="1:12">
      <c r="A1013" t="s">
        <v>939</v>
      </c>
      <c r="B1013" s="93">
        <v>41364</v>
      </c>
      <c r="C1013" t="s">
        <v>215</v>
      </c>
      <c r="D1013" t="s">
        <v>278</v>
      </c>
      <c r="E1013" s="105">
        <v>816007</v>
      </c>
      <c r="F1013" s="105" t="s">
        <v>385</v>
      </c>
      <c r="G1013" s="106">
        <v>278859.48</v>
      </c>
      <c r="H1013" s="106">
        <v>0</v>
      </c>
      <c r="I1013" s="106">
        <v>884812.32</v>
      </c>
      <c r="J1013" s="106">
        <v>0</v>
      </c>
      <c r="K1013" s="106">
        <v>1163671.8</v>
      </c>
      <c r="L1013" s="106">
        <v>0</v>
      </c>
    </row>
    <row r="1014" spans="1:12">
      <c r="A1014" t="s">
        <v>939</v>
      </c>
      <c r="B1014" s="93">
        <v>41364</v>
      </c>
      <c r="C1014" t="s">
        <v>215</v>
      </c>
      <c r="D1014" t="s">
        <v>278</v>
      </c>
      <c r="E1014" s="105">
        <v>816008</v>
      </c>
      <c r="F1014" s="105" t="s">
        <v>387</v>
      </c>
      <c r="G1014" s="106">
        <v>57143.62</v>
      </c>
      <c r="H1014" s="106">
        <v>0</v>
      </c>
      <c r="I1014" s="106">
        <v>119240.99</v>
      </c>
      <c r="J1014" s="106">
        <v>0</v>
      </c>
      <c r="K1014" s="106">
        <v>176384.61</v>
      </c>
      <c r="L1014" s="106">
        <v>0</v>
      </c>
    </row>
    <row r="1015" spans="1:12">
      <c r="A1015" t="s">
        <v>939</v>
      </c>
      <c r="B1015" s="93">
        <v>41364</v>
      </c>
      <c r="C1015" t="s">
        <v>215</v>
      </c>
      <c r="D1015" t="s">
        <v>278</v>
      </c>
      <c r="E1015" s="105">
        <v>816012</v>
      </c>
      <c r="F1015" s="105" t="s">
        <v>389</v>
      </c>
      <c r="G1015" s="106">
        <v>358633.78</v>
      </c>
      <c r="H1015" s="106">
        <v>0</v>
      </c>
      <c r="I1015" s="106">
        <v>34363.129999999997</v>
      </c>
      <c r="J1015" s="106">
        <v>7566.62</v>
      </c>
      <c r="K1015" s="106">
        <v>385430.29</v>
      </c>
      <c r="L1015" s="106">
        <v>0</v>
      </c>
    </row>
    <row r="1016" spans="1:12">
      <c r="A1016" t="s">
        <v>939</v>
      </c>
      <c r="B1016" s="93">
        <v>41364</v>
      </c>
      <c r="C1016" t="s">
        <v>215</v>
      </c>
      <c r="D1016" t="s">
        <v>278</v>
      </c>
      <c r="E1016" s="105">
        <v>816013</v>
      </c>
      <c r="F1016" s="105" t="s">
        <v>391</v>
      </c>
      <c r="G1016" s="106">
        <v>286332.63</v>
      </c>
      <c r="H1016" s="106">
        <v>0</v>
      </c>
      <c r="I1016" s="106">
        <v>95894.52</v>
      </c>
      <c r="J1016" s="106">
        <v>37473.85</v>
      </c>
      <c r="K1016" s="106">
        <v>344753.3</v>
      </c>
      <c r="L1016" s="106">
        <v>0</v>
      </c>
    </row>
    <row r="1017" spans="1:12">
      <c r="A1017" t="s">
        <v>939</v>
      </c>
      <c r="B1017" s="93">
        <v>41364</v>
      </c>
      <c r="C1017" t="s">
        <v>215</v>
      </c>
      <c r="D1017" t="s">
        <v>278</v>
      </c>
      <c r="E1017" s="105">
        <v>816015</v>
      </c>
      <c r="F1017" s="105" t="s">
        <v>393</v>
      </c>
      <c r="G1017" s="106">
        <v>72415.820000000007</v>
      </c>
      <c r="H1017" s="106">
        <v>0</v>
      </c>
      <c r="I1017" s="106">
        <v>156688.92000000001</v>
      </c>
      <c r="J1017" s="106">
        <v>402.56</v>
      </c>
      <c r="K1017" s="106">
        <v>228702.18</v>
      </c>
      <c r="L1017" s="106">
        <v>0</v>
      </c>
    </row>
    <row r="1018" spans="1:12">
      <c r="A1018" t="s">
        <v>939</v>
      </c>
      <c r="B1018" s="93">
        <v>41364</v>
      </c>
      <c r="C1018" t="s">
        <v>215</v>
      </c>
      <c r="D1018" t="s">
        <v>278</v>
      </c>
      <c r="E1018" s="105">
        <v>816016</v>
      </c>
      <c r="F1018" s="105" t="s">
        <v>395</v>
      </c>
      <c r="G1018" s="106">
        <v>0</v>
      </c>
      <c r="H1018" s="106">
        <v>38292.51</v>
      </c>
      <c r="I1018" s="106">
        <v>3390.07</v>
      </c>
      <c r="J1018" s="106">
        <v>0</v>
      </c>
      <c r="K1018" s="106">
        <v>0</v>
      </c>
      <c r="L1018" s="106">
        <v>34902.44</v>
      </c>
    </row>
    <row r="1019" spans="1:12">
      <c r="A1019" t="s">
        <v>939</v>
      </c>
      <c r="B1019" s="93">
        <v>41364</v>
      </c>
      <c r="C1019" t="s">
        <v>215</v>
      </c>
      <c r="D1019" t="s">
        <v>278</v>
      </c>
      <c r="E1019" s="105">
        <v>816017</v>
      </c>
      <c r="F1019" s="105" t="s">
        <v>397</v>
      </c>
      <c r="G1019" s="106">
        <v>262130.96</v>
      </c>
      <c r="H1019" s="106">
        <v>0</v>
      </c>
      <c r="I1019" s="106">
        <v>111265.86</v>
      </c>
      <c r="J1019" s="106">
        <v>0</v>
      </c>
      <c r="K1019" s="106">
        <v>373396.82</v>
      </c>
      <c r="L1019" s="106">
        <v>0</v>
      </c>
    </row>
    <row r="1020" spans="1:12">
      <c r="A1020" t="s">
        <v>939</v>
      </c>
      <c r="B1020" s="93">
        <v>41364</v>
      </c>
      <c r="C1020" t="s">
        <v>215</v>
      </c>
      <c r="D1020" t="s">
        <v>278</v>
      </c>
      <c r="E1020" s="105">
        <v>816021</v>
      </c>
      <c r="F1020" s="105" t="s">
        <v>399</v>
      </c>
      <c r="G1020" s="106">
        <v>112360</v>
      </c>
      <c r="H1020" s="106">
        <v>0</v>
      </c>
      <c r="I1020" s="106">
        <v>0</v>
      </c>
      <c r="J1020" s="106">
        <v>0</v>
      </c>
      <c r="K1020" s="106">
        <v>112360</v>
      </c>
      <c r="L1020" s="106">
        <v>0</v>
      </c>
    </row>
    <row r="1021" spans="1:12">
      <c r="A1021" t="s">
        <v>939</v>
      </c>
      <c r="B1021" s="93">
        <v>41364</v>
      </c>
      <c r="C1021" t="s">
        <v>215</v>
      </c>
      <c r="D1021" t="s">
        <v>278</v>
      </c>
      <c r="E1021" s="105">
        <v>816030</v>
      </c>
      <c r="F1021" s="105" t="s">
        <v>403</v>
      </c>
      <c r="G1021" s="106">
        <v>0</v>
      </c>
      <c r="H1021" s="106">
        <v>0</v>
      </c>
      <c r="I1021" s="106">
        <v>390000</v>
      </c>
      <c r="J1021" s="106">
        <v>0</v>
      </c>
      <c r="K1021" s="106">
        <v>390000</v>
      </c>
      <c r="L1021" s="106">
        <v>0</v>
      </c>
    </row>
    <row r="1022" spans="1:12">
      <c r="A1022" t="s">
        <v>939</v>
      </c>
      <c r="B1022" s="93">
        <v>41364</v>
      </c>
      <c r="C1022" t="s">
        <v>215</v>
      </c>
      <c r="D1022" t="s">
        <v>278</v>
      </c>
      <c r="E1022" s="105">
        <v>816033</v>
      </c>
      <c r="F1022" s="105" t="s">
        <v>405</v>
      </c>
      <c r="G1022" s="106">
        <v>64470.96</v>
      </c>
      <c r="H1022" s="106">
        <v>0</v>
      </c>
      <c r="I1022" s="106">
        <v>0</v>
      </c>
      <c r="J1022" s="106">
        <v>0</v>
      </c>
      <c r="K1022" s="106">
        <v>64470.96</v>
      </c>
      <c r="L1022" s="106">
        <v>0</v>
      </c>
    </row>
    <row r="1023" spans="1:12">
      <c r="A1023" t="s">
        <v>939</v>
      </c>
      <c r="B1023" s="93">
        <v>41364</v>
      </c>
      <c r="C1023" t="s">
        <v>215</v>
      </c>
      <c r="D1023" t="s">
        <v>278</v>
      </c>
      <c r="E1023" s="105">
        <v>816034</v>
      </c>
      <c r="F1023" s="105" t="s">
        <v>407</v>
      </c>
      <c r="G1023" s="106">
        <v>41519.519999999997</v>
      </c>
      <c r="H1023" s="106">
        <v>0</v>
      </c>
      <c r="I1023" s="106">
        <v>40140.43</v>
      </c>
      <c r="J1023" s="106">
        <v>1081.05</v>
      </c>
      <c r="K1023" s="106">
        <v>80578.899999999994</v>
      </c>
      <c r="L1023" s="106">
        <v>0</v>
      </c>
    </row>
    <row r="1024" spans="1:12">
      <c r="A1024" t="s">
        <v>939</v>
      </c>
      <c r="B1024" s="93">
        <v>41364</v>
      </c>
      <c r="C1024" t="s">
        <v>215</v>
      </c>
      <c r="D1024" t="s">
        <v>278</v>
      </c>
      <c r="E1024" s="105">
        <v>816036</v>
      </c>
      <c r="F1024" s="105" t="s">
        <v>695</v>
      </c>
      <c r="G1024" s="106">
        <v>3411.55</v>
      </c>
      <c r="H1024" s="106">
        <v>0</v>
      </c>
      <c r="I1024" s="106">
        <v>1562.14</v>
      </c>
      <c r="J1024" s="106">
        <v>45.57</v>
      </c>
      <c r="K1024" s="106">
        <v>4928.12</v>
      </c>
      <c r="L1024" s="106">
        <v>0</v>
      </c>
    </row>
    <row r="1025" spans="1:12">
      <c r="A1025" t="s">
        <v>939</v>
      </c>
      <c r="B1025" s="93">
        <v>41364</v>
      </c>
      <c r="C1025" t="s">
        <v>215</v>
      </c>
      <c r="D1025" t="s">
        <v>278</v>
      </c>
      <c r="E1025" s="105">
        <v>816039</v>
      </c>
      <c r="F1025" s="105" t="s">
        <v>411</v>
      </c>
      <c r="G1025" s="106">
        <v>27004.05</v>
      </c>
      <c r="H1025" s="106">
        <v>0</v>
      </c>
      <c r="I1025" s="106">
        <v>23528.23</v>
      </c>
      <c r="J1025" s="106">
        <v>6421.1</v>
      </c>
      <c r="K1025" s="106">
        <v>44111.18</v>
      </c>
      <c r="L1025" s="106">
        <v>0</v>
      </c>
    </row>
    <row r="1026" spans="1:12">
      <c r="A1026" t="s">
        <v>939</v>
      </c>
      <c r="B1026" s="93">
        <v>41364</v>
      </c>
      <c r="C1026" t="s">
        <v>215</v>
      </c>
      <c r="D1026" t="s">
        <v>278</v>
      </c>
      <c r="E1026" s="105">
        <v>816042</v>
      </c>
      <c r="F1026" s="105" t="s">
        <v>697</v>
      </c>
      <c r="G1026" s="106">
        <v>52773.5</v>
      </c>
      <c r="H1026" s="106">
        <v>0</v>
      </c>
      <c r="I1026" s="106">
        <v>76115.899999999994</v>
      </c>
      <c r="J1026" s="106">
        <v>5569.18</v>
      </c>
      <c r="K1026" s="106">
        <v>123320.22</v>
      </c>
      <c r="L1026" s="106">
        <v>0</v>
      </c>
    </row>
    <row r="1027" spans="1:12">
      <c r="A1027" t="s">
        <v>939</v>
      </c>
      <c r="B1027" s="93">
        <v>41364</v>
      </c>
      <c r="C1027" t="s">
        <v>215</v>
      </c>
      <c r="D1027" t="s">
        <v>278</v>
      </c>
      <c r="E1027" s="105">
        <v>816047</v>
      </c>
      <c r="F1027" s="105" t="s">
        <v>1062</v>
      </c>
      <c r="G1027" s="106">
        <v>0</v>
      </c>
      <c r="H1027" s="106">
        <v>0</v>
      </c>
      <c r="I1027" s="106">
        <v>15846.84</v>
      </c>
      <c r="J1027" s="106">
        <v>15846.84</v>
      </c>
      <c r="K1027" s="106">
        <v>0</v>
      </c>
      <c r="L1027" s="106">
        <v>0</v>
      </c>
    </row>
    <row r="1028" spans="1:12">
      <c r="A1028" t="s">
        <v>939</v>
      </c>
      <c r="B1028" s="93">
        <v>41364</v>
      </c>
      <c r="C1028" t="s">
        <v>215</v>
      </c>
      <c r="D1028" t="s">
        <v>278</v>
      </c>
      <c r="E1028" s="105">
        <v>816061</v>
      </c>
      <c r="F1028" s="105" t="s">
        <v>903</v>
      </c>
      <c r="G1028" s="106">
        <v>637815</v>
      </c>
      <c r="H1028" s="106">
        <v>0</v>
      </c>
      <c r="I1028" s="106">
        <v>166493</v>
      </c>
      <c r="J1028" s="106">
        <v>166493</v>
      </c>
      <c r="K1028" s="106">
        <v>637815</v>
      </c>
      <c r="L1028" s="106">
        <v>0</v>
      </c>
    </row>
    <row r="1029" spans="1:12">
      <c r="A1029" t="s">
        <v>939</v>
      </c>
      <c r="B1029" s="93">
        <v>41364</v>
      </c>
      <c r="C1029" t="s">
        <v>215</v>
      </c>
      <c r="D1029" t="s">
        <v>278</v>
      </c>
      <c r="E1029" s="105">
        <v>816080</v>
      </c>
      <c r="F1029" s="105" t="s">
        <v>1063</v>
      </c>
      <c r="G1029" s="106">
        <v>0</v>
      </c>
      <c r="H1029" s="106">
        <v>0</v>
      </c>
      <c r="I1029" s="106">
        <v>99713.36</v>
      </c>
      <c r="J1029" s="106">
        <v>4269.32</v>
      </c>
      <c r="K1029" s="106">
        <v>95444.04</v>
      </c>
      <c r="L1029" s="106">
        <v>0</v>
      </c>
    </row>
    <row r="1030" spans="1:12">
      <c r="A1030" t="s">
        <v>939</v>
      </c>
      <c r="B1030" s="93">
        <v>41364</v>
      </c>
      <c r="C1030" t="s">
        <v>979</v>
      </c>
      <c r="D1030" t="s">
        <v>996</v>
      </c>
      <c r="E1030" s="105" t="s">
        <v>766</v>
      </c>
      <c r="F1030" s="105" t="s">
        <v>767</v>
      </c>
      <c r="G1030" s="106">
        <v>0</v>
      </c>
      <c r="H1030" s="106">
        <v>0</v>
      </c>
      <c r="I1030" s="106">
        <v>105393809.64</v>
      </c>
      <c r="J1030" s="106">
        <v>100393809.64</v>
      </c>
      <c r="K1030" s="106">
        <v>5000000</v>
      </c>
      <c r="L1030" s="106">
        <v>0</v>
      </c>
    </row>
    <row r="1031" spans="1:12">
      <c r="A1031" t="s">
        <v>939</v>
      </c>
      <c r="B1031" s="93">
        <v>41364</v>
      </c>
      <c r="C1031" t="s">
        <v>979</v>
      </c>
      <c r="D1031" t="s">
        <v>996</v>
      </c>
      <c r="E1031" s="105" t="s">
        <v>282</v>
      </c>
      <c r="F1031" s="105" t="s">
        <v>283</v>
      </c>
      <c r="G1031" s="106">
        <v>97534345.519999996</v>
      </c>
      <c r="H1031" s="106">
        <v>0</v>
      </c>
      <c r="I1031" s="106">
        <v>82140071.75</v>
      </c>
      <c r="J1031" s="106">
        <v>74648700.239999995</v>
      </c>
      <c r="K1031" s="106">
        <v>105025717.03</v>
      </c>
      <c r="L1031" s="106">
        <v>0</v>
      </c>
    </row>
    <row r="1032" spans="1:12">
      <c r="A1032" t="s">
        <v>939</v>
      </c>
      <c r="B1032" s="93">
        <v>41364</v>
      </c>
      <c r="C1032" t="s">
        <v>979</v>
      </c>
      <c r="D1032" t="s">
        <v>996</v>
      </c>
      <c r="E1032" s="105" t="s">
        <v>284</v>
      </c>
      <c r="F1032" s="105" t="s">
        <v>285</v>
      </c>
      <c r="G1032" s="106">
        <v>18884918.18</v>
      </c>
      <c r="H1032" s="106">
        <v>0</v>
      </c>
      <c r="I1032" s="106">
        <v>0</v>
      </c>
      <c r="J1032" s="106">
        <v>14504987.51</v>
      </c>
      <c r="K1032" s="106">
        <v>4379930.67</v>
      </c>
      <c r="L1032" s="106">
        <v>0</v>
      </c>
    </row>
    <row r="1033" spans="1:12">
      <c r="A1033" t="s">
        <v>939</v>
      </c>
      <c r="B1033" s="93">
        <v>41364</v>
      </c>
      <c r="C1033" t="s">
        <v>979</v>
      </c>
      <c r="D1033" t="s">
        <v>996</v>
      </c>
      <c r="E1033" s="105">
        <v>110014</v>
      </c>
      <c r="F1033" s="105" t="s">
        <v>289</v>
      </c>
      <c r="G1033" s="106">
        <v>0</v>
      </c>
      <c r="H1033" s="106">
        <v>0</v>
      </c>
      <c r="I1033" s="106">
        <v>34561245.159999996</v>
      </c>
      <c r="J1033" s="106">
        <v>34561245.159999996</v>
      </c>
      <c r="K1033" s="106">
        <v>0</v>
      </c>
      <c r="L1033" s="106">
        <v>0</v>
      </c>
    </row>
    <row r="1034" spans="1:12">
      <c r="A1034" t="s">
        <v>939</v>
      </c>
      <c r="B1034" s="93">
        <v>41364</v>
      </c>
      <c r="C1034" t="s">
        <v>979</v>
      </c>
      <c r="D1034" t="s">
        <v>996</v>
      </c>
      <c r="E1034" s="105">
        <v>110047</v>
      </c>
      <c r="F1034" s="105" t="s">
        <v>293</v>
      </c>
      <c r="G1034" s="106">
        <v>986760.47</v>
      </c>
      <c r="H1034" s="106">
        <v>0</v>
      </c>
      <c r="I1034" s="106">
        <v>708041130.63</v>
      </c>
      <c r="J1034" s="106">
        <v>705337608.48000002</v>
      </c>
      <c r="K1034" s="106">
        <v>3690282.62</v>
      </c>
      <c r="L1034" s="106">
        <v>0</v>
      </c>
    </row>
    <row r="1035" spans="1:12">
      <c r="A1035" t="s">
        <v>939</v>
      </c>
      <c r="B1035" s="93">
        <v>41364</v>
      </c>
      <c r="C1035" t="s">
        <v>979</v>
      </c>
      <c r="D1035" t="s">
        <v>996</v>
      </c>
      <c r="E1035" s="105">
        <v>110052</v>
      </c>
      <c r="F1035" s="105" t="s">
        <v>297</v>
      </c>
      <c r="G1035" s="106">
        <v>0</v>
      </c>
      <c r="H1035" s="106">
        <v>0</v>
      </c>
      <c r="I1035" s="106">
        <v>325323.84999999998</v>
      </c>
      <c r="J1035" s="106">
        <v>203335.47</v>
      </c>
      <c r="K1035" s="106">
        <v>121988.38</v>
      </c>
      <c r="L1035" s="106">
        <v>0</v>
      </c>
    </row>
    <row r="1036" spans="1:12">
      <c r="A1036" t="s">
        <v>939</v>
      </c>
      <c r="B1036" s="93">
        <v>41364</v>
      </c>
      <c r="C1036" t="s">
        <v>979</v>
      </c>
      <c r="D1036" t="s">
        <v>996</v>
      </c>
      <c r="E1036" s="105">
        <v>110074</v>
      </c>
      <c r="F1036" s="105" t="s">
        <v>301</v>
      </c>
      <c r="G1036" s="106">
        <v>0</v>
      </c>
      <c r="H1036" s="106">
        <v>0</v>
      </c>
      <c r="I1036" s="106">
        <v>35077971.82</v>
      </c>
      <c r="J1036" s="106">
        <v>35077971.82</v>
      </c>
      <c r="K1036" s="106">
        <v>0</v>
      </c>
      <c r="L1036" s="106">
        <v>0</v>
      </c>
    </row>
    <row r="1037" spans="1:12">
      <c r="A1037" t="s">
        <v>939</v>
      </c>
      <c r="B1037" s="93">
        <v>41364</v>
      </c>
      <c r="C1037" t="s">
        <v>979</v>
      </c>
      <c r="D1037" t="s">
        <v>996</v>
      </c>
      <c r="E1037" s="105">
        <v>110079</v>
      </c>
      <c r="F1037" s="105" t="s">
        <v>303</v>
      </c>
      <c r="G1037" s="106">
        <v>0</v>
      </c>
      <c r="H1037" s="106">
        <v>0</v>
      </c>
      <c r="I1037" s="106">
        <v>415200</v>
      </c>
      <c r="J1037" s="106">
        <v>415200</v>
      </c>
      <c r="K1037" s="106">
        <v>0</v>
      </c>
      <c r="L1037" s="106">
        <v>0</v>
      </c>
    </row>
    <row r="1038" spans="1:12">
      <c r="A1038" t="s">
        <v>939</v>
      </c>
      <c r="B1038" s="93">
        <v>41364</v>
      </c>
      <c r="C1038" t="s">
        <v>979</v>
      </c>
      <c r="D1038" t="s">
        <v>996</v>
      </c>
      <c r="E1038" s="105">
        <v>110120</v>
      </c>
      <c r="F1038" s="105" t="s">
        <v>304</v>
      </c>
      <c r="G1038" s="106">
        <v>1974803.92</v>
      </c>
      <c r="H1038" s="106">
        <v>0</v>
      </c>
      <c r="I1038" s="106">
        <v>621144633.88</v>
      </c>
      <c r="J1038" s="106">
        <v>622354284.36000001</v>
      </c>
      <c r="K1038" s="106">
        <v>765153.44</v>
      </c>
      <c r="L1038" s="106">
        <v>0</v>
      </c>
    </row>
    <row r="1039" spans="1:12">
      <c r="A1039" t="s">
        <v>939</v>
      </c>
      <c r="B1039" s="93">
        <v>41364</v>
      </c>
      <c r="C1039" t="s">
        <v>979</v>
      </c>
      <c r="D1039" t="s">
        <v>996</v>
      </c>
      <c r="E1039" s="105">
        <v>110156</v>
      </c>
      <c r="F1039" s="105" t="s">
        <v>685</v>
      </c>
      <c r="G1039" s="106">
        <v>0</v>
      </c>
      <c r="H1039" s="106">
        <v>1434.9</v>
      </c>
      <c r="I1039" s="106">
        <v>571617.01</v>
      </c>
      <c r="J1039" s="106">
        <v>596711.32999999996</v>
      </c>
      <c r="K1039" s="106">
        <v>0</v>
      </c>
      <c r="L1039" s="106">
        <v>26529.22</v>
      </c>
    </row>
    <row r="1040" spans="1:12">
      <c r="A1040" t="s">
        <v>939</v>
      </c>
      <c r="B1040" s="93">
        <v>41364</v>
      </c>
      <c r="C1040" t="s">
        <v>979</v>
      </c>
      <c r="D1040" t="s">
        <v>996</v>
      </c>
      <c r="E1040" s="105">
        <v>110200</v>
      </c>
      <c r="F1040" s="105" t="s">
        <v>305</v>
      </c>
      <c r="G1040" s="106">
        <v>1190469.6200000001</v>
      </c>
      <c r="H1040" s="106">
        <v>0</v>
      </c>
      <c r="I1040" s="106">
        <v>87477345.620000005</v>
      </c>
      <c r="J1040" s="106">
        <v>85053229.379999995</v>
      </c>
      <c r="K1040" s="106">
        <v>3614585.86</v>
      </c>
      <c r="L1040" s="106">
        <v>0</v>
      </c>
    </row>
    <row r="1041" spans="1:12">
      <c r="A1041" t="s">
        <v>939</v>
      </c>
      <c r="B1041" s="93">
        <v>41364</v>
      </c>
      <c r="C1041" t="s">
        <v>979</v>
      </c>
      <c r="D1041" t="s">
        <v>996</v>
      </c>
      <c r="E1041" s="105" t="s">
        <v>768</v>
      </c>
      <c r="F1041" s="105" t="s">
        <v>769</v>
      </c>
      <c r="G1041" s="106">
        <v>0</v>
      </c>
      <c r="H1041" s="106">
        <v>0</v>
      </c>
      <c r="I1041" s="106">
        <v>100427050</v>
      </c>
      <c r="J1041" s="106">
        <v>100427050</v>
      </c>
      <c r="K1041" s="106">
        <v>0</v>
      </c>
      <c r="L1041" s="106">
        <v>0</v>
      </c>
    </row>
    <row r="1042" spans="1:12">
      <c r="A1042" t="s">
        <v>939</v>
      </c>
      <c r="B1042" s="93">
        <v>41364</v>
      </c>
      <c r="C1042" t="s">
        <v>979</v>
      </c>
      <c r="D1042" t="s">
        <v>996</v>
      </c>
      <c r="E1042" s="105">
        <v>110800</v>
      </c>
      <c r="F1042" s="105" t="s">
        <v>308</v>
      </c>
      <c r="G1042" s="106">
        <v>1547223.42</v>
      </c>
      <c r="H1042" s="106">
        <v>0</v>
      </c>
      <c r="I1042" s="106">
        <v>53707961.020000003</v>
      </c>
      <c r="J1042" s="106">
        <v>54544994.640000001</v>
      </c>
      <c r="K1042" s="106">
        <v>710189.8</v>
      </c>
      <c r="L1042" s="106">
        <v>0</v>
      </c>
    </row>
    <row r="1043" spans="1:12">
      <c r="A1043" t="s">
        <v>939</v>
      </c>
      <c r="B1043" s="93">
        <v>41364</v>
      </c>
      <c r="C1043" t="s">
        <v>979</v>
      </c>
      <c r="D1043" t="s">
        <v>996</v>
      </c>
      <c r="E1043" s="105" t="s">
        <v>309</v>
      </c>
      <c r="F1043" s="105" t="s">
        <v>310</v>
      </c>
      <c r="G1043" s="106">
        <v>22936</v>
      </c>
      <c r="H1043" s="106">
        <v>0</v>
      </c>
      <c r="I1043" s="106">
        <v>986716.5</v>
      </c>
      <c r="J1043" s="106">
        <v>1009652.5</v>
      </c>
      <c r="K1043" s="106">
        <v>0</v>
      </c>
      <c r="L1043" s="106">
        <v>0</v>
      </c>
    </row>
    <row r="1044" spans="1:12">
      <c r="A1044" t="s">
        <v>939</v>
      </c>
      <c r="B1044" s="93">
        <v>41364</v>
      </c>
      <c r="C1044" t="s">
        <v>979</v>
      </c>
      <c r="D1044" t="s">
        <v>996</v>
      </c>
      <c r="E1044" s="105">
        <v>111520</v>
      </c>
      <c r="F1044" s="105" t="s">
        <v>686</v>
      </c>
      <c r="G1044" s="106">
        <v>0</v>
      </c>
      <c r="H1044" s="106">
        <v>570748.99</v>
      </c>
      <c r="I1044" s="106">
        <v>14899249.550000001</v>
      </c>
      <c r="J1044" s="106">
        <v>14328499.5</v>
      </c>
      <c r="K1044" s="106">
        <v>1.06</v>
      </c>
      <c r="L1044" s="106">
        <v>0</v>
      </c>
    </row>
    <row r="1045" spans="1:12">
      <c r="A1045" t="s">
        <v>939</v>
      </c>
      <c r="B1045" s="93">
        <v>41364</v>
      </c>
      <c r="C1045" t="s">
        <v>979</v>
      </c>
      <c r="D1045" t="s">
        <v>996</v>
      </c>
      <c r="E1045" s="105" t="s">
        <v>770</v>
      </c>
      <c r="F1045" s="105" t="s">
        <v>771</v>
      </c>
      <c r="G1045" s="106">
        <v>0</v>
      </c>
      <c r="H1045" s="106">
        <v>0</v>
      </c>
      <c r="I1045" s="106">
        <v>41142.76</v>
      </c>
      <c r="J1045" s="106">
        <v>33240.36</v>
      </c>
      <c r="K1045" s="106">
        <v>7902.4</v>
      </c>
      <c r="L1045" s="106">
        <v>0</v>
      </c>
    </row>
    <row r="1046" spans="1:12">
      <c r="A1046" t="s">
        <v>939</v>
      </c>
      <c r="B1046" s="93">
        <v>41364</v>
      </c>
      <c r="C1046" t="s">
        <v>979</v>
      </c>
      <c r="D1046" t="s">
        <v>996</v>
      </c>
      <c r="E1046" s="105">
        <v>112000</v>
      </c>
      <c r="F1046" s="105" t="s">
        <v>314</v>
      </c>
      <c r="G1046" s="106">
        <v>3.41</v>
      </c>
      <c r="H1046" s="106">
        <v>0</v>
      </c>
      <c r="I1046" s="106">
        <v>0</v>
      </c>
      <c r="J1046" s="106">
        <v>3.41</v>
      </c>
      <c r="K1046" s="106">
        <v>0</v>
      </c>
      <c r="L1046" s="106">
        <v>0</v>
      </c>
    </row>
    <row r="1047" spans="1:12">
      <c r="A1047" t="s">
        <v>939</v>
      </c>
      <c r="B1047" s="93">
        <v>41364</v>
      </c>
      <c r="C1047" t="s">
        <v>979</v>
      </c>
      <c r="D1047" t="s">
        <v>996</v>
      </c>
      <c r="E1047" s="105">
        <v>112002</v>
      </c>
      <c r="F1047" s="105" t="s">
        <v>588</v>
      </c>
      <c r="G1047" s="106">
        <v>50000</v>
      </c>
      <c r="H1047" s="106">
        <v>0</v>
      </c>
      <c r="I1047" s="106">
        <v>0</v>
      </c>
      <c r="J1047" s="106">
        <v>0</v>
      </c>
      <c r="K1047" s="106">
        <v>50000</v>
      </c>
      <c r="L1047" s="106">
        <v>0</v>
      </c>
    </row>
    <row r="1048" spans="1:12">
      <c r="A1048" t="s">
        <v>939</v>
      </c>
      <c r="B1048" s="93">
        <v>41364</v>
      </c>
      <c r="C1048" t="s">
        <v>979</v>
      </c>
      <c r="D1048" t="s">
        <v>996</v>
      </c>
      <c r="E1048" s="105">
        <v>112011</v>
      </c>
      <c r="F1048" s="105" t="s">
        <v>529</v>
      </c>
      <c r="G1048" s="106">
        <v>0</v>
      </c>
      <c r="H1048" s="106">
        <v>0</v>
      </c>
      <c r="I1048" s="106">
        <v>13708.23</v>
      </c>
      <c r="J1048" s="106">
        <v>13708.23</v>
      </c>
      <c r="K1048" s="106">
        <v>0</v>
      </c>
      <c r="L1048" s="106">
        <v>0</v>
      </c>
    </row>
    <row r="1049" spans="1:12">
      <c r="A1049" t="s">
        <v>939</v>
      </c>
      <c r="B1049" s="93">
        <v>41364</v>
      </c>
      <c r="C1049" t="s">
        <v>979</v>
      </c>
      <c r="D1049" t="s">
        <v>996</v>
      </c>
      <c r="E1049" s="105">
        <v>112020</v>
      </c>
      <c r="F1049" s="105" t="s">
        <v>316</v>
      </c>
      <c r="G1049" s="106">
        <v>1200000</v>
      </c>
      <c r="H1049" s="106">
        <v>0</v>
      </c>
      <c r="I1049" s="106">
        <v>1066000</v>
      </c>
      <c r="J1049" s="106">
        <v>1127000</v>
      </c>
      <c r="K1049" s="106">
        <v>1139000</v>
      </c>
      <c r="L1049" s="106">
        <v>0</v>
      </c>
    </row>
    <row r="1050" spans="1:12">
      <c r="A1050" t="s">
        <v>939</v>
      </c>
      <c r="B1050" s="93">
        <v>41364</v>
      </c>
      <c r="C1050" t="s">
        <v>979</v>
      </c>
      <c r="D1050" t="s">
        <v>996</v>
      </c>
      <c r="E1050" s="105">
        <v>112021</v>
      </c>
      <c r="F1050" s="105" t="s">
        <v>478</v>
      </c>
      <c r="G1050" s="106">
        <v>125.44</v>
      </c>
      <c r="H1050" s="106">
        <v>0</v>
      </c>
      <c r="I1050" s="106">
        <v>639.07000000000005</v>
      </c>
      <c r="J1050" s="106">
        <v>764.51</v>
      </c>
      <c r="K1050" s="106">
        <v>0</v>
      </c>
      <c r="L1050" s="106">
        <v>0</v>
      </c>
    </row>
    <row r="1051" spans="1:12">
      <c r="A1051" t="s">
        <v>939</v>
      </c>
      <c r="B1051" s="93">
        <v>41364</v>
      </c>
      <c r="C1051" t="s">
        <v>979</v>
      </c>
      <c r="D1051" t="s">
        <v>996</v>
      </c>
      <c r="E1051" s="105">
        <v>112062</v>
      </c>
      <c r="F1051" s="105" t="s">
        <v>988</v>
      </c>
      <c r="G1051" s="106">
        <v>4004</v>
      </c>
      <c r="H1051" s="106">
        <v>0</v>
      </c>
      <c r="I1051" s="106">
        <v>3043</v>
      </c>
      <c r="J1051" s="106">
        <v>7047</v>
      </c>
      <c r="K1051" s="106">
        <v>0</v>
      </c>
      <c r="L1051" s="106">
        <v>0</v>
      </c>
    </row>
    <row r="1052" spans="1:12">
      <c r="A1052" t="s">
        <v>939</v>
      </c>
      <c r="B1052" s="93">
        <v>41364</v>
      </c>
      <c r="C1052" t="s">
        <v>979</v>
      </c>
      <c r="D1052" t="s">
        <v>996</v>
      </c>
      <c r="E1052" s="105" t="s">
        <v>689</v>
      </c>
      <c r="F1052" s="105" t="s">
        <v>690</v>
      </c>
      <c r="G1052" s="106">
        <v>570750</v>
      </c>
      <c r="H1052" s="106">
        <v>0</v>
      </c>
      <c r="I1052" s="106">
        <v>16901830.75</v>
      </c>
      <c r="J1052" s="106">
        <v>17472580.75</v>
      </c>
      <c r="K1052" s="106">
        <v>0</v>
      </c>
      <c r="L1052" s="106">
        <v>0</v>
      </c>
    </row>
    <row r="1053" spans="1:12">
      <c r="A1053" t="s">
        <v>939</v>
      </c>
      <c r="B1053" s="93">
        <v>41364</v>
      </c>
      <c r="C1053" t="s">
        <v>979</v>
      </c>
      <c r="D1053" t="s">
        <v>996</v>
      </c>
      <c r="E1053" s="105">
        <v>210100</v>
      </c>
      <c r="F1053" s="105" t="s">
        <v>424</v>
      </c>
      <c r="G1053" s="106">
        <v>0</v>
      </c>
      <c r="H1053" s="106">
        <v>1199229.8500000001</v>
      </c>
      <c r="I1053" s="106">
        <v>187386356.5</v>
      </c>
      <c r="J1053" s="106">
        <v>187533881.38999999</v>
      </c>
      <c r="K1053" s="106">
        <v>0</v>
      </c>
      <c r="L1053" s="106">
        <v>1346754.74</v>
      </c>
    </row>
    <row r="1054" spans="1:12">
      <c r="A1054" t="s">
        <v>939</v>
      </c>
      <c r="B1054" s="93">
        <v>41364</v>
      </c>
      <c r="C1054" t="s">
        <v>979</v>
      </c>
      <c r="D1054" t="s">
        <v>996</v>
      </c>
      <c r="E1054" s="105">
        <v>210800</v>
      </c>
      <c r="F1054" s="105" t="s">
        <v>317</v>
      </c>
      <c r="G1054" s="106">
        <v>0</v>
      </c>
      <c r="H1054" s="106">
        <v>195337.26</v>
      </c>
      <c r="I1054" s="106">
        <v>36468424.619999997</v>
      </c>
      <c r="J1054" s="106">
        <v>36282610.469999999</v>
      </c>
      <c r="K1054" s="106">
        <v>0</v>
      </c>
      <c r="L1054" s="106">
        <v>9523.11</v>
      </c>
    </row>
    <row r="1055" spans="1:12">
      <c r="A1055" t="s">
        <v>939</v>
      </c>
      <c r="B1055" s="93">
        <v>41364</v>
      </c>
      <c r="C1055" t="s">
        <v>979</v>
      </c>
      <c r="D1055" t="s">
        <v>996</v>
      </c>
      <c r="E1055" s="105">
        <v>211002</v>
      </c>
      <c r="F1055" s="105" t="s">
        <v>460</v>
      </c>
      <c r="G1055" s="106">
        <v>484933.9</v>
      </c>
      <c r="H1055" s="106">
        <v>0</v>
      </c>
      <c r="I1055" s="106">
        <v>1003356.39</v>
      </c>
      <c r="J1055" s="106">
        <v>208428.57</v>
      </c>
      <c r="K1055" s="106">
        <v>1279861.72</v>
      </c>
      <c r="L1055" s="106">
        <v>0</v>
      </c>
    </row>
    <row r="1056" spans="1:12">
      <c r="A1056" t="s">
        <v>939</v>
      </c>
      <c r="B1056" s="93">
        <v>41364</v>
      </c>
      <c r="C1056" t="s">
        <v>979</v>
      </c>
      <c r="D1056" t="s">
        <v>996</v>
      </c>
      <c r="E1056" s="105">
        <v>211024</v>
      </c>
      <c r="F1056" s="105" t="s">
        <v>325</v>
      </c>
      <c r="G1056" s="106">
        <v>0</v>
      </c>
      <c r="H1056" s="106">
        <v>1193296.78</v>
      </c>
      <c r="I1056" s="106">
        <v>758061.47</v>
      </c>
      <c r="J1056" s="106">
        <v>570967.31999999995</v>
      </c>
      <c r="K1056" s="106">
        <v>0</v>
      </c>
      <c r="L1056" s="106">
        <v>1006202.63</v>
      </c>
    </row>
    <row r="1057" spans="1:12">
      <c r="A1057" t="s">
        <v>939</v>
      </c>
      <c r="B1057" s="93">
        <v>41364</v>
      </c>
      <c r="C1057" t="s">
        <v>979</v>
      </c>
      <c r="D1057" t="s">
        <v>996</v>
      </c>
      <c r="E1057" s="105">
        <v>211032</v>
      </c>
      <c r="F1057" s="105" t="s">
        <v>331</v>
      </c>
      <c r="G1057" s="106">
        <v>0</v>
      </c>
      <c r="H1057" s="106">
        <v>0</v>
      </c>
      <c r="I1057" s="106">
        <v>1304.79</v>
      </c>
      <c r="J1057" s="106">
        <v>1304.79</v>
      </c>
      <c r="K1057" s="106">
        <v>0</v>
      </c>
      <c r="L1057" s="106">
        <v>0</v>
      </c>
    </row>
    <row r="1058" spans="1:12">
      <c r="A1058" t="s">
        <v>939</v>
      </c>
      <c r="B1058" s="93">
        <v>41364</v>
      </c>
      <c r="C1058" t="s">
        <v>979</v>
      </c>
      <c r="D1058" t="s">
        <v>996</v>
      </c>
      <c r="E1058" s="105">
        <v>211035</v>
      </c>
      <c r="F1058" s="105" t="s">
        <v>333</v>
      </c>
      <c r="G1058" s="106">
        <v>0</v>
      </c>
      <c r="H1058" s="106">
        <v>1456</v>
      </c>
      <c r="I1058" s="106">
        <v>21127</v>
      </c>
      <c r="J1058" s="106">
        <v>25754</v>
      </c>
      <c r="K1058" s="106">
        <v>0</v>
      </c>
      <c r="L1058" s="106">
        <v>6083</v>
      </c>
    </row>
    <row r="1059" spans="1:12">
      <c r="A1059" t="s">
        <v>939</v>
      </c>
      <c r="B1059" s="93">
        <v>41364</v>
      </c>
      <c r="C1059" t="s">
        <v>979</v>
      </c>
      <c r="D1059" t="s">
        <v>996</v>
      </c>
      <c r="E1059" s="105">
        <v>211037</v>
      </c>
      <c r="F1059" s="105" t="s">
        <v>901</v>
      </c>
      <c r="G1059" s="106">
        <v>64269.57</v>
      </c>
      <c r="H1059" s="106">
        <v>0</v>
      </c>
      <c r="I1059" s="106">
        <v>203335.47</v>
      </c>
      <c r="J1059" s="106">
        <v>427353.12</v>
      </c>
      <c r="K1059" s="106">
        <v>0</v>
      </c>
      <c r="L1059" s="106">
        <v>159748.07999999999</v>
      </c>
    </row>
    <row r="1060" spans="1:12">
      <c r="A1060" t="s">
        <v>939</v>
      </c>
      <c r="B1060" s="93">
        <v>41364</v>
      </c>
      <c r="C1060" t="s">
        <v>979</v>
      </c>
      <c r="D1060" t="s">
        <v>996</v>
      </c>
      <c r="E1060" s="105">
        <v>211040</v>
      </c>
      <c r="F1060" s="105" t="s">
        <v>1046</v>
      </c>
      <c r="G1060" s="106">
        <v>0</v>
      </c>
      <c r="H1060" s="106">
        <v>0</v>
      </c>
      <c r="I1060" s="106">
        <v>1180.48</v>
      </c>
      <c r="J1060" s="106">
        <v>1180.48</v>
      </c>
      <c r="K1060" s="106">
        <v>0</v>
      </c>
      <c r="L1060" s="106">
        <v>0</v>
      </c>
    </row>
    <row r="1061" spans="1:12">
      <c r="A1061" t="s">
        <v>939</v>
      </c>
      <c r="B1061" s="93">
        <v>41364</v>
      </c>
      <c r="C1061" t="s">
        <v>979</v>
      </c>
      <c r="D1061" t="s">
        <v>996</v>
      </c>
      <c r="E1061" s="105">
        <v>211070</v>
      </c>
      <c r="F1061" s="105" t="s">
        <v>902</v>
      </c>
      <c r="G1061" s="106">
        <v>0</v>
      </c>
      <c r="H1061" s="106">
        <v>20450.39</v>
      </c>
      <c r="I1061" s="106">
        <v>41379</v>
      </c>
      <c r="J1061" s="106">
        <v>22537.5</v>
      </c>
      <c r="K1061" s="106">
        <v>0</v>
      </c>
      <c r="L1061" s="106">
        <v>1608.89</v>
      </c>
    </row>
    <row r="1062" spans="1:12">
      <c r="A1062" t="s">
        <v>939</v>
      </c>
      <c r="B1062" s="93">
        <v>41364</v>
      </c>
      <c r="C1062" t="s">
        <v>979</v>
      </c>
      <c r="D1062" t="s">
        <v>996</v>
      </c>
      <c r="E1062" s="105">
        <v>211078</v>
      </c>
      <c r="F1062" s="105" t="s">
        <v>1047</v>
      </c>
      <c r="G1062" s="106">
        <v>0</v>
      </c>
      <c r="H1062" s="106">
        <v>0</v>
      </c>
      <c r="I1062" s="106">
        <v>50578.25</v>
      </c>
      <c r="J1062" s="106">
        <v>50578.25</v>
      </c>
      <c r="K1062" s="106">
        <v>0</v>
      </c>
      <c r="L1062" s="106">
        <v>0</v>
      </c>
    </row>
    <row r="1063" spans="1:12">
      <c r="A1063" t="s">
        <v>939</v>
      </c>
      <c r="B1063" s="93">
        <v>41364</v>
      </c>
      <c r="C1063" t="s">
        <v>979</v>
      </c>
      <c r="D1063" t="s">
        <v>996</v>
      </c>
      <c r="E1063" s="105">
        <v>212010</v>
      </c>
      <c r="F1063" s="105" t="s">
        <v>336</v>
      </c>
      <c r="G1063" s="106">
        <v>0</v>
      </c>
      <c r="H1063" s="106">
        <v>129320.52</v>
      </c>
      <c r="I1063" s="106">
        <v>1042872.39</v>
      </c>
      <c r="J1063" s="106">
        <v>1098234.02</v>
      </c>
      <c r="K1063" s="106">
        <v>0</v>
      </c>
      <c r="L1063" s="106">
        <v>184682.15</v>
      </c>
    </row>
    <row r="1064" spans="1:12">
      <c r="A1064" t="s">
        <v>939</v>
      </c>
      <c r="B1064" s="93">
        <v>41364</v>
      </c>
      <c r="C1064" t="s">
        <v>979</v>
      </c>
      <c r="D1064" t="s">
        <v>996</v>
      </c>
      <c r="E1064" s="105">
        <v>212021</v>
      </c>
      <c r="F1064" s="105" t="s">
        <v>337</v>
      </c>
      <c r="G1064" s="106">
        <v>0</v>
      </c>
      <c r="H1064" s="106">
        <v>4872.3</v>
      </c>
      <c r="I1064" s="106">
        <v>823645.87</v>
      </c>
      <c r="J1064" s="106">
        <v>818773.57</v>
      </c>
      <c r="K1064" s="106">
        <v>0</v>
      </c>
      <c r="L1064" s="106">
        <v>0</v>
      </c>
    </row>
    <row r="1065" spans="1:12">
      <c r="A1065" t="s">
        <v>939</v>
      </c>
      <c r="B1065" s="93">
        <v>41364</v>
      </c>
      <c r="C1065" t="s">
        <v>979</v>
      </c>
      <c r="D1065" t="s">
        <v>996</v>
      </c>
      <c r="E1065" s="105">
        <v>212024</v>
      </c>
      <c r="F1065" s="105" t="s">
        <v>338</v>
      </c>
      <c r="G1065" s="106">
        <v>0</v>
      </c>
      <c r="H1065" s="106">
        <v>23013</v>
      </c>
      <c r="I1065" s="106">
        <v>155023</v>
      </c>
      <c r="J1065" s="106">
        <v>148538</v>
      </c>
      <c r="K1065" s="106">
        <v>0</v>
      </c>
      <c r="L1065" s="106">
        <v>16528</v>
      </c>
    </row>
    <row r="1066" spans="1:12">
      <c r="A1066" t="s">
        <v>939</v>
      </c>
      <c r="B1066" s="93">
        <v>41364</v>
      </c>
      <c r="C1066" t="s">
        <v>979</v>
      </c>
      <c r="D1066" t="s">
        <v>996</v>
      </c>
      <c r="E1066" s="105">
        <v>212026</v>
      </c>
      <c r="F1066" s="105" t="s">
        <v>339</v>
      </c>
      <c r="G1066" s="106">
        <v>0</v>
      </c>
      <c r="H1066" s="106">
        <v>599655.22</v>
      </c>
      <c r="I1066" s="106">
        <v>42101.67</v>
      </c>
      <c r="J1066" s="106">
        <v>697757.55</v>
      </c>
      <c r="K1066" s="106">
        <v>0</v>
      </c>
      <c r="L1066" s="106">
        <v>1255311.1000000001</v>
      </c>
    </row>
    <row r="1067" spans="1:12">
      <c r="A1067" t="s">
        <v>939</v>
      </c>
      <c r="B1067" s="93">
        <v>41364</v>
      </c>
      <c r="C1067" t="s">
        <v>979</v>
      </c>
      <c r="D1067" t="s">
        <v>996</v>
      </c>
      <c r="E1067" s="105">
        <v>212027</v>
      </c>
      <c r="F1067" s="105" t="s">
        <v>340</v>
      </c>
      <c r="G1067" s="106">
        <v>0</v>
      </c>
      <c r="H1067" s="106">
        <v>10024</v>
      </c>
      <c r="I1067" s="106">
        <v>491686</v>
      </c>
      <c r="J1067" s="106">
        <v>481662</v>
      </c>
      <c r="K1067" s="106">
        <v>0</v>
      </c>
      <c r="L1067" s="106">
        <v>0</v>
      </c>
    </row>
    <row r="1068" spans="1:12">
      <c r="A1068" t="s">
        <v>939</v>
      </c>
      <c r="B1068" s="93">
        <v>41364</v>
      </c>
      <c r="C1068" t="s">
        <v>979</v>
      </c>
      <c r="D1068" t="s">
        <v>996</v>
      </c>
      <c r="E1068" s="105">
        <v>212029</v>
      </c>
      <c r="F1068" s="105" t="s">
        <v>341</v>
      </c>
      <c r="G1068" s="106">
        <v>0</v>
      </c>
      <c r="H1068" s="106">
        <v>0</v>
      </c>
      <c r="I1068" s="106">
        <v>28008.06</v>
      </c>
      <c r="J1068" s="106">
        <v>28008.06</v>
      </c>
      <c r="K1068" s="106">
        <v>0</v>
      </c>
      <c r="L1068" s="106">
        <v>0</v>
      </c>
    </row>
    <row r="1069" spans="1:12">
      <c r="A1069" t="s">
        <v>939</v>
      </c>
      <c r="B1069" s="93">
        <v>41364</v>
      </c>
      <c r="C1069" t="s">
        <v>979</v>
      </c>
      <c r="D1069" t="s">
        <v>996</v>
      </c>
      <c r="E1069" s="105">
        <v>212030</v>
      </c>
      <c r="F1069" s="105" t="s">
        <v>1048</v>
      </c>
      <c r="G1069" s="106">
        <v>0</v>
      </c>
      <c r="H1069" s="106">
        <v>0</v>
      </c>
      <c r="I1069" s="106">
        <v>1980.58</v>
      </c>
      <c r="J1069" s="106">
        <v>1980.58</v>
      </c>
      <c r="K1069" s="106">
        <v>0</v>
      </c>
      <c r="L1069" s="106">
        <v>0</v>
      </c>
    </row>
    <row r="1070" spans="1:12">
      <c r="A1070" t="s">
        <v>939</v>
      </c>
      <c r="B1070" s="93">
        <v>41364</v>
      </c>
      <c r="C1070" t="s">
        <v>979</v>
      </c>
      <c r="D1070" t="s">
        <v>996</v>
      </c>
      <c r="E1070" s="105">
        <v>212080</v>
      </c>
      <c r="F1070" s="105" t="s">
        <v>1049</v>
      </c>
      <c r="G1070" s="106">
        <v>0</v>
      </c>
      <c r="H1070" s="106">
        <v>0</v>
      </c>
      <c r="I1070" s="106">
        <v>527.13</v>
      </c>
      <c r="J1070" s="106">
        <v>11968.14</v>
      </c>
      <c r="K1070" s="106">
        <v>0</v>
      </c>
      <c r="L1070" s="106">
        <v>11441.01</v>
      </c>
    </row>
    <row r="1071" spans="1:12">
      <c r="A1071" t="s">
        <v>939</v>
      </c>
      <c r="B1071" s="93">
        <v>41364</v>
      </c>
      <c r="C1071" t="s">
        <v>979</v>
      </c>
      <c r="D1071" t="s">
        <v>996</v>
      </c>
      <c r="E1071" s="105">
        <v>212085</v>
      </c>
      <c r="F1071" s="105" t="s">
        <v>342</v>
      </c>
      <c r="G1071" s="106">
        <v>24743.98</v>
      </c>
      <c r="H1071" s="106">
        <v>0</v>
      </c>
      <c r="I1071" s="106">
        <v>35022882.990000002</v>
      </c>
      <c r="J1071" s="106">
        <v>34852627.060000002</v>
      </c>
      <c r="K1071" s="106">
        <v>194999.91</v>
      </c>
      <c r="L1071" s="106">
        <v>0</v>
      </c>
    </row>
    <row r="1072" spans="1:12">
      <c r="A1072" t="s">
        <v>939</v>
      </c>
      <c r="B1072" s="93">
        <v>41364</v>
      </c>
      <c r="C1072" t="s">
        <v>979</v>
      </c>
      <c r="D1072" t="s">
        <v>996</v>
      </c>
      <c r="E1072" s="105">
        <v>212086</v>
      </c>
      <c r="F1072" s="105" t="s">
        <v>343</v>
      </c>
      <c r="G1072" s="106">
        <v>0</v>
      </c>
      <c r="H1072" s="106">
        <v>663621.46</v>
      </c>
      <c r="I1072" s="106">
        <v>24657770</v>
      </c>
      <c r="J1072" s="106">
        <v>23994148.57</v>
      </c>
      <c r="K1072" s="106">
        <v>0</v>
      </c>
      <c r="L1072" s="106">
        <v>0.03</v>
      </c>
    </row>
    <row r="1073" spans="1:16">
      <c r="A1073" t="s">
        <v>939</v>
      </c>
      <c r="B1073" s="93">
        <v>41364</v>
      </c>
      <c r="C1073" t="s">
        <v>979</v>
      </c>
      <c r="D1073" t="s">
        <v>996</v>
      </c>
      <c r="E1073" s="105">
        <v>213100</v>
      </c>
      <c r="F1073" s="105" t="s">
        <v>499</v>
      </c>
      <c r="G1073" s="106">
        <v>0</v>
      </c>
      <c r="H1073" s="106">
        <v>0</v>
      </c>
      <c r="I1073" s="106">
        <v>5517808.2699999996</v>
      </c>
      <c r="J1073" s="106">
        <v>5465154.6399999997</v>
      </c>
      <c r="K1073" s="106">
        <v>52653.63</v>
      </c>
      <c r="L1073" s="106">
        <v>0</v>
      </c>
    </row>
    <row r="1074" spans="1:16">
      <c r="A1074" t="s">
        <v>939</v>
      </c>
      <c r="B1074" s="93">
        <v>41364</v>
      </c>
      <c r="C1074" t="s">
        <v>979</v>
      </c>
      <c r="D1074" t="s">
        <v>996</v>
      </c>
      <c r="E1074" s="105" t="s">
        <v>344</v>
      </c>
      <c r="F1074" s="105" t="s">
        <v>345</v>
      </c>
      <c r="G1074" s="106">
        <v>0</v>
      </c>
      <c r="H1074" s="106">
        <v>37657953.609999999</v>
      </c>
      <c r="I1074" s="106">
        <v>38268968.479999997</v>
      </c>
      <c r="J1074" s="106">
        <v>45919673.090000004</v>
      </c>
      <c r="K1074" s="106">
        <v>0</v>
      </c>
      <c r="L1074" s="106">
        <v>45308658.219999999</v>
      </c>
      <c r="M1074" t="s">
        <v>15</v>
      </c>
      <c r="N1074" t="str">
        <f>+C1074&amp;M1074</f>
        <v>TBFSUnit Capital at the end of the period</v>
      </c>
      <c r="O1074" s="95">
        <f>L1074-K1074</f>
        <v>45308658.219999999</v>
      </c>
      <c r="P1074" s="95">
        <f>O1074/10000000</f>
        <v>4.530865822</v>
      </c>
    </row>
    <row r="1075" spans="1:16">
      <c r="A1075" t="s">
        <v>939</v>
      </c>
      <c r="B1075" s="93">
        <v>41364</v>
      </c>
      <c r="C1075" t="s">
        <v>979</v>
      </c>
      <c r="D1075" t="s">
        <v>996</v>
      </c>
      <c r="E1075" s="105" t="s">
        <v>346</v>
      </c>
      <c r="F1075" s="105" t="s">
        <v>347</v>
      </c>
      <c r="G1075" s="106">
        <v>0</v>
      </c>
      <c r="H1075" s="106">
        <v>61136392.829999998</v>
      </c>
      <c r="I1075" s="106">
        <v>60021477.469999999</v>
      </c>
      <c r="J1075" s="106">
        <v>60679211.039999999</v>
      </c>
      <c r="K1075" s="106">
        <v>0</v>
      </c>
      <c r="L1075" s="106">
        <v>61794126.399999999</v>
      </c>
      <c r="M1075" t="s">
        <v>15</v>
      </c>
      <c r="N1075" t="str">
        <f>+C1075&amp;M1075</f>
        <v>TBFSUnit Capital at the end of the period</v>
      </c>
      <c r="O1075" s="95">
        <f>L1075-K1075</f>
        <v>61794126.399999999</v>
      </c>
      <c r="P1075" s="95">
        <f>O1075/10000000</f>
        <v>6.1794126399999998</v>
      </c>
    </row>
    <row r="1076" spans="1:16">
      <c r="A1076" t="s">
        <v>939</v>
      </c>
      <c r="B1076" s="93">
        <v>41364</v>
      </c>
      <c r="C1076" t="s">
        <v>979</v>
      </c>
      <c r="D1076" t="s">
        <v>996</v>
      </c>
      <c r="E1076" s="105" t="s">
        <v>1050</v>
      </c>
      <c r="F1076" s="105" t="s">
        <v>1051</v>
      </c>
      <c r="G1076" s="106">
        <v>0</v>
      </c>
      <c r="H1076" s="106">
        <v>0</v>
      </c>
      <c r="I1076" s="106">
        <v>21901.63</v>
      </c>
      <c r="J1076" s="106">
        <v>93058.31</v>
      </c>
      <c r="K1076" s="106">
        <v>0</v>
      </c>
      <c r="L1076" s="106">
        <v>71156.679999999993</v>
      </c>
      <c r="M1076" t="s">
        <v>15</v>
      </c>
      <c r="N1076" t="str">
        <f>+C1076&amp;M1076</f>
        <v>TBFSUnit Capital at the end of the period</v>
      </c>
      <c r="O1076" s="95">
        <f>L1076-K1076</f>
        <v>71156.679999999993</v>
      </c>
      <c r="P1076" s="95">
        <f>O1076/10000000</f>
        <v>7.1156679999999995E-3</v>
      </c>
    </row>
    <row r="1077" spans="1:16">
      <c r="A1077" t="s">
        <v>939</v>
      </c>
      <c r="B1077" s="93">
        <v>41364</v>
      </c>
      <c r="C1077" t="s">
        <v>979</v>
      </c>
      <c r="D1077" t="s">
        <v>996</v>
      </c>
      <c r="E1077" s="105" t="s">
        <v>1052</v>
      </c>
      <c r="F1077" s="105" t="s">
        <v>1053</v>
      </c>
      <c r="G1077" s="106">
        <v>0</v>
      </c>
      <c r="H1077" s="106">
        <v>0</v>
      </c>
      <c r="I1077" s="106">
        <v>245963.05</v>
      </c>
      <c r="J1077" s="106">
        <v>366152.6</v>
      </c>
      <c r="K1077" s="106">
        <v>0</v>
      </c>
      <c r="L1077" s="106">
        <v>120189.55</v>
      </c>
      <c r="M1077" t="s">
        <v>15</v>
      </c>
      <c r="N1077" t="str">
        <f>+C1077&amp;M1077</f>
        <v>TBFSUnit Capital at the end of the period</v>
      </c>
      <c r="O1077" s="95">
        <f>L1077-K1077</f>
        <v>120189.55</v>
      </c>
      <c r="P1077" s="95">
        <f>O1077/10000000</f>
        <v>1.2018955E-2</v>
      </c>
    </row>
    <row r="1078" spans="1:16">
      <c r="A1078" t="s">
        <v>939</v>
      </c>
      <c r="B1078" s="93">
        <v>41364</v>
      </c>
      <c r="C1078" t="s">
        <v>979</v>
      </c>
      <c r="D1078" t="s">
        <v>996</v>
      </c>
      <c r="E1078" s="105" t="s">
        <v>348</v>
      </c>
      <c r="F1078" s="105" t="s">
        <v>349</v>
      </c>
      <c r="G1078" s="106">
        <v>2171444.4900000002</v>
      </c>
      <c r="H1078" s="106">
        <v>0</v>
      </c>
      <c r="I1078" s="106">
        <v>9557525.9499999993</v>
      </c>
      <c r="J1078" s="106">
        <v>8663779.4100000001</v>
      </c>
      <c r="K1078" s="106">
        <v>3065191.03</v>
      </c>
      <c r="L1078" s="106">
        <v>0</v>
      </c>
    </row>
    <row r="1079" spans="1:16">
      <c r="A1079" t="s">
        <v>939</v>
      </c>
      <c r="B1079" s="93">
        <v>41364</v>
      </c>
      <c r="C1079" t="s">
        <v>979</v>
      </c>
      <c r="D1079" t="s">
        <v>996</v>
      </c>
      <c r="E1079" s="105" t="s">
        <v>350</v>
      </c>
      <c r="F1079" s="105" t="s">
        <v>351</v>
      </c>
      <c r="G1079" s="106">
        <v>3635524.18</v>
      </c>
      <c r="H1079" s="106">
        <v>0</v>
      </c>
      <c r="I1079" s="106">
        <v>16479862.439999999</v>
      </c>
      <c r="J1079" s="106">
        <v>16477254.060000001</v>
      </c>
      <c r="K1079" s="106">
        <v>3638132.56</v>
      </c>
      <c r="L1079" s="106">
        <v>0</v>
      </c>
    </row>
    <row r="1080" spans="1:16">
      <c r="A1080" t="s">
        <v>939</v>
      </c>
      <c r="B1080" s="93">
        <v>41364</v>
      </c>
      <c r="C1080" t="s">
        <v>979</v>
      </c>
      <c r="D1080" t="s">
        <v>996</v>
      </c>
      <c r="E1080" s="105" t="s">
        <v>1054</v>
      </c>
      <c r="F1080" s="105" t="s">
        <v>1055</v>
      </c>
      <c r="G1080" s="106">
        <v>0</v>
      </c>
      <c r="H1080" s="106">
        <v>0</v>
      </c>
      <c r="I1080" s="106">
        <v>1122.08</v>
      </c>
      <c r="J1080" s="106">
        <v>44632.86</v>
      </c>
      <c r="K1080" s="106">
        <v>0</v>
      </c>
      <c r="L1080" s="106">
        <v>43510.78</v>
      </c>
    </row>
    <row r="1081" spans="1:16">
      <c r="A1081" t="s">
        <v>939</v>
      </c>
      <c r="B1081" s="93">
        <v>41364</v>
      </c>
      <c r="C1081" t="s">
        <v>979</v>
      </c>
      <c r="D1081" t="s">
        <v>996</v>
      </c>
      <c r="E1081" s="105" t="s">
        <v>1056</v>
      </c>
      <c r="F1081" s="105" t="s">
        <v>1057</v>
      </c>
      <c r="G1081" s="106">
        <v>0</v>
      </c>
      <c r="H1081" s="106">
        <v>0</v>
      </c>
      <c r="I1081" s="106">
        <v>48980.42</v>
      </c>
      <c r="J1081" s="106">
        <v>133409.59</v>
      </c>
      <c r="K1081" s="106">
        <v>0</v>
      </c>
      <c r="L1081" s="106">
        <v>84429.17</v>
      </c>
    </row>
    <row r="1082" spans="1:16">
      <c r="A1082" t="s">
        <v>939</v>
      </c>
      <c r="B1082" s="93">
        <v>41364</v>
      </c>
      <c r="C1082" t="s">
        <v>979</v>
      </c>
      <c r="D1082" t="s">
        <v>996</v>
      </c>
      <c r="E1082" s="105" t="s">
        <v>352</v>
      </c>
      <c r="F1082" s="105" t="s">
        <v>353</v>
      </c>
      <c r="G1082" s="106">
        <v>0</v>
      </c>
      <c r="H1082" s="106">
        <v>0</v>
      </c>
      <c r="I1082" s="106">
        <v>1412636.66</v>
      </c>
      <c r="J1082" s="106">
        <v>3706247.37</v>
      </c>
      <c r="K1082" s="106">
        <v>0</v>
      </c>
      <c r="L1082" s="106">
        <v>2293610.71</v>
      </c>
    </row>
    <row r="1083" spans="1:16">
      <c r="A1083" t="s">
        <v>939</v>
      </c>
      <c r="B1083" s="93">
        <v>41364</v>
      </c>
      <c r="C1083" t="s">
        <v>979</v>
      </c>
      <c r="D1083" t="s">
        <v>996</v>
      </c>
      <c r="E1083" s="105" t="s">
        <v>354</v>
      </c>
      <c r="F1083" s="105" t="s">
        <v>355</v>
      </c>
      <c r="G1083" s="106">
        <v>0</v>
      </c>
      <c r="H1083" s="106">
        <v>0</v>
      </c>
      <c r="I1083" s="106">
        <v>5301927.9000000004</v>
      </c>
      <c r="J1083" s="106">
        <v>5238254.75</v>
      </c>
      <c r="K1083" s="106">
        <v>63673.15</v>
      </c>
      <c r="L1083" s="106">
        <v>0</v>
      </c>
    </row>
    <row r="1084" spans="1:16">
      <c r="A1084" t="s">
        <v>939</v>
      </c>
      <c r="B1084" s="93">
        <v>41364</v>
      </c>
      <c r="C1084" t="s">
        <v>979</v>
      </c>
      <c r="D1084" t="s">
        <v>996</v>
      </c>
      <c r="E1084" s="105" t="s">
        <v>1058</v>
      </c>
      <c r="F1084" s="105" t="s">
        <v>1059</v>
      </c>
      <c r="G1084" s="106">
        <v>0</v>
      </c>
      <c r="H1084" s="106">
        <v>0</v>
      </c>
      <c r="I1084" s="106">
        <v>24731.23</v>
      </c>
      <c r="J1084" s="106">
        <v>684.81</v>
      </c>
      <c r="K1084" s="106">
        <v>24046.42</v>
      </c>
      <c r="L1084" s="106">
        <v>0</v>
      </c>
    </row>
    <row r="1085" spans="1:16">
      <c r="A1085" t="s">
        <v>939</v>
      </c>
      <c r="B1085" s="93">
        <v>41364</v>
      </c>
      <c r="C1085" t="s">
        <v>979</v>
      </c>
      <c r="D1085" t="s">
        <v>996</v>
      </c>
      <c r="E1085" s="105" t="s">
        <v>1060</v>
      </c>
      <c r="F1085" s="105" t="s">
        <v>1061</v>
      </c>
      <c r="G1085" s="106">
        <v>0</v>
      </c>
      <c r="H1085" s="106">
        <v>0</v>
      </c>
      <c r="I1085" s="106">
        <v>55041.56</v>
      </c>
      <c r="J1085" s="106">
        <v>5068.76</v>
      </c>
      <c r="K1085" s="106">
        <v>49972.800000000003</v>
      </c>
      <c r="L1085" s="106">
        <v>0</v>
      </c>
    </row>
    <row r="1086" spans="1:16">
      <c r="A1086" t="s">
        <v>939</v>
      </c>
      <c r="B1086" s="93">
        <v>41364</v>
      </c>
      <c r="C1086" t="s">
        <v>979</v>
      </c>
      <c r="D1086" t="s">
        <v>996</v>
      </c>
      <c r="E1086" s="105" t="s">
        <v>500</v>
      </c>
      <c r="F1086" s="105" t="s">
        <v>501</v>
      </c>
      <c r="G1086" s="106">
        <v>0</v>
      </c>
      <c r="H1086" s="106">
        <v>0</v>
      </c>
      <c r="I1086" s="106">
        <v>5465154.6399999997</v>
      </c>
      <c r="J1086" s="106">
        <v>0</v>
      </c>
      <c r="K1086" s="106">
        <v>5465154.6399999997</v>
      </c>
      <c r="L1086" s="106">
        <v>0</v>
      </c>
    </row>
    <row r="1087" spans="1:16">
      <c r="A1087" t="s">
        <v>939</v>
      </c>
      <c r="B1087" s="93">
        <v>41364</v>
      </c>
      <c r="C1087" t="s">
        <v>979</v>
      </c>
      <c r="D1087" t="s">
        <v>996</v>
      </c>
      <c r="E1087" s="105" t="s">
        <v>357</v>
      </c>
      <c r="F1087" s="105" t="s">
        <v>358</v>
      </c>
      <c r="G1087" s="106">
        <v>0</v>
      </c>
      <c r="H1087" s="106">
        <v>18884918.18</v>
      </c>
      <c r="I1087" s="106">
        <v>14504987.51</v>
      </c>
      <c r="J1087" s="106">
        <v>0</v>
      </c>
      <c r="K1087" s="106">
        <v>0</v>
      </c>
      <c r="L1087" s="106">
        <v>4379930.67</v>
      </c>
    </row>
    <row r="1088" spans="1:16">
      <c r="A1088" t="s">
        <v>939</v>
      </c>
      <c r="B1088" s="93">
        <v>41364</v>
      </c>
      <c r="C1088" t="s">
        <v>979</v>
      </c>
      <c r="D1088" t="s">
        <v>996</v>
      </c>
      <c r="E1088" s="105" t="s">
        <v>359</v>
      </c>
      <c r="F1088" s="105" t="s">
        <v>360</v>
      </c>
      <c r="G1088" s="106">
        <v>0</v>
      </c>
      <c r="H1088" s="106">
        <v>1481963.9</v>
      </c>
      <c r="I1088" s="106">
        <v>359373</v>
      </c>
      <c r="J1088" s="106">
        <v>986716.5</v>
      </c>
      <c r="K1088" s="106">
        <v>0</v>
      </c>
      <c r="L1088" s="106">
        <v>2109307.4</v>
      </c>
    </row>
    <row r="1089" spans="1:12">
      <c r="A1089" t="s">
        <v>939</v>
      </c>
      <c r="B1089" s="93">
        <v>41364</v>
      </c>
      <c r="C1089" t="s">
        <v>979</v>
      </c>
      <c r="D1089" t="s">
        <v>996</v>
      </c>
      <c r="E1089" s="105">
        <v>610520</v>
      </c>
      <c r="F1089" s="105" t="s">
        <v>691</v>
      </c>
      <c r="G1089" s="106">
        <v>8637.5</v>
      </c>
      <c r="H1089" s="106">
        <v>0</v>
      </c>
      <c r="I1089" s="106">
        <v>0</v>
      </c>
      <c r="J1089" s="106">
        <v>8637.5</v>
      </c>
      <c r="K1089" s="106">
        <v>0</v>
      </c>
      <c r="L1089" s="106">
        <v>0</v>
      </c>
    </row>
    <row r="1090" spans="1:12">
      <c r="A1090" t="s">
        <v>939</v>
      </c>
      <c r="B1090" s="93">
        <v>41364</v>
      </c>
      <c r="C1090" t="s">
        <v>979</v>
      </c>
      <c r="D1090" t="s">
        <v>996</v>
      </c>
      <c r="E1090" s="105" t="s">
        <v>365</v>
      </c>
      <c r="F1090" s="105" t="s">
        <v>366</v>
      </c>
      <c r="G1090" s="106">
        <v>0</v>
      </c>
      <c r="H1090" s="106">
        <v>8254365.2800000003</v>
      </c>
      <c r="I1090" s="106">
        <v>0</v>
      </c>
      <c r="J1090" s="106">
        <v>14342987.77</v>
      </c>
      <c r="K1090" s="106">
        <v>0</v>
      </c>
      <c r="L1090" s="106">
        <v>22597353.050000001</v>
      </c>
    </row>
    <row r="1091" spans="1:12">
      <c r="A1091" t="s">
        <v>939</v>
      </c>
      <c r="B1091" s="93">
        <v>41364</v>
      </c>
      <c r="C1091" t="s">
        <v>979</v>
      </c>
      <c r="D1091" t="s">
        <v>996</v>
      </c>
      <c r="E1091" s="105">
        <v>611100</v>
      </c>
      <c r="F1091" s="105" t="s">
        <v>367</v>
      </c>
      <c r="G1091" s="106">
        <v>0</v>
      </c>
      <c r="H1091" s="106">
        <v>229333.51</v>
      </c>
      <c r="I1091" s="106">
        <v>415831.15</v>
      </c>
      <c r="J1091" s="106">
        <v>216581.2</v>
      </c>
      <c r="K1091" s="106">
        <v>0</v>
      </c>
      <c r="L1091" s="106">
        <v>30083.56</v>
      </c>
    </row>
    <row r="1092" spans="1:12">
      <c r="A1092" t="s">
        <v>939</v>
      </c>
      <c r="B1092" s="93">
        <v>41364</v>
      </c>
      <c r="C1092" t="s">
        <v>979</v>
      </c>
      <c r="D1092" t="s">
        <v>996</v>
      </c>
      <c r="E1092" s="105" t="s">
        <v>724</v>
      </c>
      <c r="F1092" s="105" t="s">
        <v>725</v>
      </c>
      <c r="G1092" s="106">
        <v>0</v>
      </c>
      <c r="H1092" s="106">
        <v>239414.14</v>
      </c>
      <c r="I1092" s="106">
        <v>0</v>
      </c>
      <c r="J1092" s="106">
        <v>41142.76</v>
      </c>
      <c r="K1092" s="106">
        <v>0</v>
      </c>
      <c r="L1092" s="106">
        <v>280556.90000000002</v>
      </c>
    </row>
    <row r="1093" spans="1:12">
      <c r="A1093" t="s">
        <v>939</v>
      </c>
      <c r="B1093" s="93">
        <v>41364</v>
      </c>
      <c r="C1093" t="s">
        <v>979</v>
      </c>
      <c r="D1093" t="s">
        <v>996</v>
      </c>
      <c r="E1093" s="105">
        <v>620002</v>
      </c>
      <c r="F1093" s="105" t="s">
        <v>753</v>
      </c>
      <c r="G1093" s="106">
        <v>0</v>
      </c>
      <c r="H1093" s="106">
        <v>0</v>
      </c>
      <c r="I1093" s="106">
        <v>11699.47</v>
      </c>
      <c r="J1093" s="106">
        <v>530901.67000000004</v>
      </c>
      <c r="K1093" s="106">
        <v>0</v>
      </c>
      <c r="L1093" s="106">
        <v>519202.2</v>
      </c>
    </row>
    <row r="1094" spans="1:12">
      <c r="A1094" t="s">
        <v>939</v>
      </c>
      <c r="B1094" s="93">
        <v>41364</v>
      </c>
      <c r="C1094" t="s">
        <v>979</v>
      </c>
      <c r="D1094" t="s">
        <v>996</v>
      </c>
      <c r="E1094" s="105">
        <v>620004</v>
      </c>
      <c r="F1094" s="105" t="s">
        <v>426</v>
      </c>
      <c r="G1094" s="106">
        <v>0</v>
      </c>
      <c r="H1094" s="106">
        <v>387.33</v>
      </c>
      <c r="I1094" s="106">
        <v>13708.23</v>
      </c>
      <c r="J1094" s="106">
        <v>15426.52</v>
      </c>
      <c r="K1094" s="106">
        <v>0</v>
      </c>
      <c r="L1094" s="106">
        <v>2105.62</v>
      </c>
    </row>
    <row r="1095" spans="1:12">
      <c r="A1095" t="s">
        <v>939</v>
      </c>
      <c r="B1095" s="93">
        <v>41364</v>
      </c>
      <c r="C1095" t="s">
        <v>979</v>
      </c>
      <c r="D1095" t="s">
        <v>996</v>
      </c>
      <c r="E1095" s="105">
        <v>810000</v>
      </c>
      <c r="F1095" s="105" t="s">
        <v>371</v>
      </c>
      <c r="G1095" s="106">
        <v>8286.44</v>
      </c>
      <c r="H1095" s="106">
        <v>0</v>
      </c>
      <c r="I1095" s="106">
        <v>818773.57</v>
      </c>
      <c r="J1095" s="106">
        <v>808395.4</v>
      </c>
      <c r="K1095" s="106">
        <v>18664.61</v>
      </c>
      <c r="L1095" s="106">
        <v>0</v>
      </c>
    </row>
    <row r="1096" spans="1:12">
      <c r="A1096" t="s">
        <v>939</v>
      </c>
      <c r="B1096" s="93">
        <v>41364</v>
      </c>
      <c r="C1096" t="s">
        <v>979</v>
      </c>
      <c r="D1096" t="s">
        <v>996</v>
      </c>
      <c r="E1096" s="105" t="s">
        <v>372</v>
      </c>
      <c r="F1096" s="105" t="s">
        <v>373</v>
      </c>
      <c r="G1096" s="106">
        <v>933698.97</v>
      </c>
      <c r="H1096" s="106">
        <v>0</v>
      </c>
      <c r="I1096" s="106">
        <v>1514342.39</v>
      </c>
      <c r="J1096" s="106">
        <v>0</v>
      </c>
      <c r="K1096" s="106">
        <v>2448041.36</v>
      </c>
      <c r="L1096" s="106">
        <v>0</v>
      </c>
    </row>
    <row r="1097" spans="1:12">
      <c r="A1097" t="s">
        <v>939</v>
      </c>
      <c r="B1097" s="93">
        <v>41364</v>
      </c>
      <c r="C1097" t="s">
        <v>979</v>
      </c>
      <c r="D1097" t="s">
        <v>996</v>
      </c>
      <c r="E1097" s="105">
        <v>810300</v>
      </c>
      <c r="F1097" s="105" t="s">
        <v>378</v>
      </c>
      <c r="G1097" s="106">
        <v>599655.22</v>
      </c>
      <c r="H1097" s="106">
        <v>0</v>
      </c>
      <c r="I1097" s="106">
        <v>944583.05</v>
      </c>
      <c r="J1097" s="106">
        <v>55900.74</v>
      </c>
      <c r="K1097" s="106">
        <v>1488337.53</v>
      </c>
      <c r="L1097" s="106">
        <v>0</v>
      </c>
    </row>
    <row r="1098" spans="1:12">
      <c r="A1098" t="s">
        <v>939</v>
      </c>
      <c r="B1098" s="93">
        <v>41364</v>
      </c>
      <c r="C1098" t="s">
        <v>979</v>
      </c>
      <c r="D1098" t="s">
        <v>996</v>
      </c>
      <c r="E1098" s="105">
        <v>810325</v>
      </c>
      <c r="F1098" s="105" t="s">
        <v>379</v>
      </c>
      <c r="G1098" s="106">
        <v>599655.22</v>
      </c>
      <c r="H1098" s="106">
        <v>0</v>
      </c>
      <c r="I1098" s="106">
        <v>697757.55</v>
      </c>
      <c r="J1098" s="106">
        <v>42101.67</v>
      </c>
      <c r="K1098" s="106">
        <v>1255311.1000000001</v>
      </c>
      <c r="L1098" s="106">
        <v>0</v>
      </c>
    </row>
    <row r="1099" spans="1:12">
      <c r="A1099" t="s">
        <v>939</v>
      </c>
      <c r="B1099" s="93">
        <v>41364</v>
      </c>
      <c r="C1099" t="s">
        <v>979</v>
      </c>
      <c r="D1099" t="s">
        <v>996</v>
      </c>
      <c r="E1099" s="105">
        <v>810701</v>
      </c>
      <c r="F1099" s="105" t="s">
        <v>381</v>
      </c>
      <c r="G1099" s="106">
        <v>0</v>
      </c>
      <c r="H1099" s="106">
        <v>0</v>
      </c>
      <c r="I1099" s="106">
        <v>116750.48</v>
      </c>
      <c r="J1099" s="106">
        <v>6909.33</v>
      </c>
      <c r="K1099" s="106">
        <v>109841.15</v>
      </c>
      <c r="L1099" s="106">
        <v>0</v>
      </c>
    </row>
    <row r="1100" spans="1:12">
      <c r="A1100" t="s">
        <v>939</v>
      </c>
      <c r="B1100" s="93">
        <v>41364</v>
      </c>
      <c r="C1100" t="s">
        <v>979</v>
      </c>
      <c r="D1100" t="s">
        <v>996</v>
      </c>
      <c r="E1100" s="105">
        <v>816000</v>
      </c>
      <c r="F1100" s="105" t="s">
        <v>466</v>
      </c>
      <c r="G1100" s="106">
        <v>0</v>
      </c>
      <c r="H1100" s="106">
        <v>484933.9</v>
      </c>
      <c r="I1100" s="106">
        <v>214403.13</v>
      </c>
      <c r="J1100" s="106">
        <v>1009330.95</v>
      </c>
      <c r="K1100" s="106">
        <v>0</v>
      </c>
      <c r="L1100" s="106">
        <v>1279861.72</v>
      </c>
    </row>
    <row r="1101" spans="1:12">
      <c r="A1101" t="s">
        <v>939</v>
      </c>
      <c r="B1101" s="93">
        <v>41364</v>
      </c>
      <c r="C1101" t="s">
        <v>979</v>
      </c>
      <c r="D1101" t="s">
        <v>996</v>
      </c>
      <c r="E1101" s="105">
        <v>816001</v>
      </c>
      <c r="F1101" s="105" t="s">
        <v>428</v>
      </c>
      <c r="G1101" s="106">
        <v>138774.54999999999</v>
      </c>
      <c r="H1101" s="106">
        <v>0</v>
      </c>
      <c r="I1101" s="106">
        <v>389779.12</v>
      </c>
      <c r="J1101" s="106">
        <v>0</v>
      </c>
      <c r="K1101" s="106">
        <v>528553.67000000004</v>
      </c>
      <c r="L1101" s="106">
        <v>0</v>
      </c>
    </row>
    <row r="1102" spans="1:12">
      <c r="A1102" t="s">
        <v>939</v>
      </c>
      <c r="B1102" s="93">
        <v>41364</v>
      </c>
      <c r="C1102" t="s">
        <v>979</v>
      </c>
      <c r="D1102" t="s">
        <v>996</v>
      </c>
      <c r="E1102" s="105">
        <v>816003</v>
      </c>
      <c r="F1102" s="105" t="s">
        <v>383</v>
      </c>
      <c r="G1102" s="106">
        <v>90866.66</v>
      </c>
      <c r="H1102" s="106">
        <v>0</v>
      </c>
      <c r="I1102" s="106">
        <v>153369.16</v>
      </c>
      <c r="J1102" s="106">
        <v>3043</v>
      </c>
      <c r="K1102" s="106">
        <v>241192.82</v>
      </c>
      <c r="L1102" s="106">
        <v>0</v>
      </c>
    </row>
    <row r="1103" spans="1:12">
      <c r="A1103" t="s">
        <v>939</v>
      </c>
      <c r="B1103" s="93">
        <v>41364</v>
      </c>
      <c r="C1103" t="s">
        <v>979</v>
      </c>
      <c r="D1103" t="s">
        <v>996</v>
      </c>
      <c r="E1103" s="105">
        <v>816007</v>
      </c>
      <c r="F1103" s="105" t="s">
        <v>385</v>
      </c>
      <c r="G1103" s="106">
        <v>143694.59</v>
      </c>
      <c r="H1103" s="106">
        <v>0</v>
      </c>
      <c r="I1103" s="106">
        <v>15300.22</v>
      </c>
      <c r="J1103" s="106">
        <v>0</v>
      </c>
      <c r="K1103" s="106">
        <v>158994.81</v>
      </c>
      <c r="L1103" s="106">
        <v>0</v>
      </c>
    </row>
    <row r="1104" spans="1:12">
      <c r="A1104" t="s">
        <v>939</v>
      </c>
      <c r="B1104" s="93">
        <v>41364</v>
      </c>
      <c r="C1104" t="s">
        <v>979</v>
      </c>
      <c r="D1104" t="s">
        <v>996</v>
      </c>
      <c r="E1104" s="105">
        <v>816008</v>
      </c>
      <c r="F1104" s="105" t="s">
        <v>387</v>
      </c>
      <c r="G1104" s="106">
        <v>6147.7</v>
      </c>
      <c r="H1104" s="106">
        <v>0</v>
      </c>
      <c r="I1104" s="106">
        <v>15076.94</v>
      </c>
      <c r="J1104" s="106">
        <v>0</v>
      </c>
      <c r="K1104" s="106">
        <v>21224.639999999999</v>
      </c>
      <c r="L1104" s="106">
        <v>0</v>
      </c>
    </row>
    <row r="1105" spans="1:12">
      <c r="A1105" t="s">
        <v>939</v>
      </c>
      <c r="B1105" s="93">
        <v>41364</v>
      </c>
      <c r="C1105" t="s">
        <v>979</v>
      </c>
      <c r="D1105" t="s">
        <v>996</v>
      </c>
      <c r="E1105" s="105">
        <v>816012</v>
      </c>
      <c r="F1105" s="105" t="s">
        <v>389</v>
      </c>
      <c r="G1105" s="106">
        <v>4751.2</v>
      </c>
      <c r="H1105" s="106">
        <v>0</v>
      </c>
      <c r="I1105" s="106">
        <v>3148.27</v>
      </c>
      <c r="J1105" s="106">
        <v>605.44000000000005</v>
      </c>
      <c r="K1105" s="106">
        <v>7294.03</v>
      </c>
      <c r="L1105" s="106">
        <v>0</v>
      </c>
    </row>
    <row r="1106" spans="1:12">
      <c r="A1106" t="s">
        <v>939</v>
      </c>
      <c r="B1106" s="93">
        <v>41364</v>
      </c>
      <c r="C1106" t="s">
        <v>979</v>
      </c>
      <c r="D1106" t="s">
        <v>996</v>
      </c>
      <c r="E1106" s="105">
        <v>816013</v>
      </c>
      <c r="F1106" s="105" t="s">
        <v>391</v>
      </c>
      <c r="G1106" s="106">
        <v>15214.92</v>
      </c>
      <c r="H1106" s="106">
        <v>0</v>
      </c>
      <c r="I1106" s="106">
        <v>7139.26</v>
      </c>
      <c r="J1106" s="106">
        <v>441.27</v>
      </c>
      <c r="K1106" s="106">
        <v>21912.91</v>
      </c>
      <c r="L1106" s="106">
        <v>0</v>
      </c>
    </row>
    <row r="1107" spans="1:12">
      <c r="A1107" t="s">
        <v>939</v>
      </c>
      <c r="B1107" s="93">
        <v>41364</v>
      </c>
      <c r="C1107" t="s">
        <v>979</v>
      </c>
      <c r="D1107" t="s">
        <v>996</v>
      </c>
      <c r="E1107" s="105">
        <v>816015</v>
      </c>
      <c r="F1107" s="105" t="s">
        <v>393</v>
      </c>
      <c r="G1107" s="106">
        <v>3890.92</v>
      </c>
      <c r="H1107" s="106">
        <v>0</v>
      </c>
      <c r="I1107" s="106">
        <v>12521.29</v>
      </c>
      <c r="J1107" s="106">
        <v>0</v>
      </c>
      <c r="K1107" s="106">
        <v>16412.21</v>
      </c>
      <c r="L1107" s="106">
        <v>0</v>
      </c>
    </row>
    <row r="1108" spans="1:12">
      <c r="A1108" t="s">
        <v>939</v>
      </c>
      <c r="B1108" s="93">
        <v>41364</v>
      </c>
      <c r="C1108" t="s">
        <v>979</v>
      </c>
      <c r="D1108" t="s">
        <v>996</v>
      </c>
      <c r="E1108" s="105">
        <v>816016</v>
      </c>
      <c r="F1108" s="105" t="s">
        <v>395</v>
      </c>
      <c r="G1108" s="106">
        <v>6282.12</v>
      </c>
      <c r="H1108" s="106">
        <v>0</v>
      </c>
      <c r="I1108" s="106">
        <v>109.58</v>
      </c>
      <c r="J1108" s="106">
        <v>0</v>
      </c>
      <c r="K1108" s="106">
        <v>6391.7</v>
      </c>
      <c r="L1108" s="106">
        <v>0</v>
      </c>
    </row>
    <row r="1109" spans="1:12">
      <c r="A1109" t="s">
        <v>939</v>
      </c>
      <c r="B1109" s="93">
        <v>41364</v>
      </c>
      <c r="C1109" t="s">
        <v>979</v>
      </c>
      <c r="D1109" t="s">
        <v>996</v>
      </c>
      <c r="E1109" s="105">
        <v>816017</v>
      </c>
      <c r="F1109" s="105" t="s">
        <v>397</v>
      </c>
      <c r="G1109" s="106">
        <v>21552.01</v>
      </c>
      <c r="H1109" s="106">
        <v>0</v>
      </c>
      <c r="I1109" s="106">
        <v>336538.17</v>
      </c>
      <c r="J1109" s="106">
        <v>187094.16</v>
      </c>
      <c r="K1109" s="106">
        <v>170996.02</v>
      </c>
      <c r="L1109" s="106">
        <v>0</v>
      </c>
    </row>
    <row r="1110" spans="1:12">
      <c r="A1110" t="s">
        <v>939</v>
      </c>
      <c r="B1110" s="93">
        <v>41364</v>
      </c>
      <c r="C1110" t="s">
        <v>979</v>
      </c>
      <c r="D1110" t="s">
        <v>996</v>
      </c>
      <c r="E1110" s="105">
        <v>816034</v>
      </c>
      <c r="F1110" s="105" t="s">
        <v>407</v>
      </c>
      <c r="G1110" s="106">
        <v>5118.67</v>
      </c>
      <c r="H1110" s="106">
        <v>0</v>
      </c>
      <c r="I1110" s="106">
        <v>9903.99</v>
      </c>
      <c r="J1110" s="106">
        <v>0</v>
      </c>
      <c r="K1110" s="106">
        <v>15022.66</v>
      </c>
      <c r="L1110" s="106">
        <v>0</v>
      </c>
    </row>
    <row r="1111" spans="1:12">
      <c r="A1111" t="s">
        <v>939</v>
      </c>
      <c r="B1111" s="93">
        <v>41364</v>
      </c>
      <c r="C1111" t="s">
        <v>979</v>
      </c>
      <c r="D1111" t="s">
        <v>996</v>
      </c>
      <c r="E1111" s="105">
        <v>816036</v>
      </c>
      <c r="F1111" s="105" t="s">
        <v>695</v>
      </c>
      <c r="G1111" s="106">
        <v>1175.82</v>
      </c>
      <c r="H1111" s="106">
        <v>0</v>
      </c>
      <c r="I1111" s="106">
        <v>223.06</v>
      </c>
      <c r="J1111" s="106">
        <v>15.28</v>
      </c>
      <c r="K1111" s="106">
        <v>1383.6</v>
      </c>
      <c r="L1111" s="106">
        <v>0</v>
      </c>
    </row>
    <row r="1112" spans="1:12">
      <c r="A1112" t="s">
        <v>939</v>
      </c>
      <c r="B1112" s="93">
        <v>41364</v>
      </c>
      <c r="C1112" t="s">
        <v>979</v>
      </c>
      <c r="D1112" t="s">
        <v>996</v>
      </c>
      <c r="E1112" s="105">
        <v>816039</v>
      </c>
      <c r="F1112" s="105" t="s">
        <v>411</v>
      </c>
      <c r="G1112" s="106">
        <v>13668.75</v>
      </c>
      <c r="H1112" s="106">
        <v>0</v>
      </c>
      <c r="I1112" s="106">
        <v>7569.43</v>
      </c>
      <c r="J1112" s="106">
        <v>1801.89</v>
      </c>
      <c r="K1112" s="106">
        <v>19436.29</v>
      </c>
      <c r="L1112" s="106">
        <v>0</v>
      </c>
    </row>
    <row r="1113" spans="1:12">
      <c r="A1113" t="s">
        <v>939</v>
      </c>
      <c r="B1113" s="93">
        <v>41364</v>
      </c>
      <c r="C1113" t="s">
        <v>979</v>
      </c>
      <c r="D1113" t="s">
        <v>996</v>
      </c>
      <c r="E1113" s="105">
        <v>816042</v>
      </c>
      <c r="F1113" s="105" t="s">
        <v>697</v>
      </c>
      <c r="G1113" s="106">
        <v>10377.99</v>
      </c>
      <c r="H1113" s="106">
        <v>0</v>
      </c>
      <c r="I1113" s="106">
        <v>28935.32</v>
      </c>
      <c r="J1113" s="106">
        <v>3125.96</v>
      </c>
      <c r="K1113" s="106">
        <v>36187.35</v>
      </c>
      <c r="L1113" s="106">
        <v>0</v>
      </c>
    </row>
    <row r="1114" spans="1:12">
      <c r="A1114" t="s">
        <v>939</v>
      </c>
      <c r="B1114" s="93">
        <v>41364</v>
      </c>
      <c r="C1114" t="s">
        <v>979</v>
      </c>
      <c r="D1114" t="s">
        <v>996</v>
      </c>
      <c r="E1114" s="105">
        <v>816047</v>
      </c>
      <c r="F1114" s="105" t="s">
        <v>1062</v>
      </c>
      <c r="G1114" s="106">
        <v>0</v>
      </c>
      <c r="H1114" s="106">
        <v>0</v>
      </c>
      <c r="I1114" s="106">
        <v>1980.58</v>
      </c>
      <c r="J1114" s="106">
        <v>1980.58</v>
      </c>
      <c r="K1114" s="106">
        <v>0</v>
      </c>
      <c r="L1114" s="106">
        <v>0</v>
      </c>
    </row>
    <row r="1115" spans="1:12">
      <c r="A1115" t="s">
        <v>939</v>
      </c>
      <c r="B1115" s="93">
        <v>41364</v>
      </c>
      <c r="C1115" t="s">
        <v>979</v>
      </c>
      <c r="D1115" t="s">
        <v>996</v>
      </c>
      <c r="E1115" s="105">
        <v>816061</v>
      </c>
      <c r="F1115" s="105" t="s">
        <v>903</v>
      </c>
      <c r="G1115" s="106">
        <v>23418</v>
      </c>
      <c r="H1115" s="106">
        <v>0</v>
      </c>
      <c r="I1115" s="106">
        <v>17749</v>
      </c>
      <c r="J1115" s="106">
        <v>17749</v>
      </c>
      <c r="K1115" s="106">
        <v>23418</v>
      </c>
      <c r="L1115" s="106">
        <v>0</v>
      </c>
    </row>
    <row r="1116" spans="1:12">
      <c r="A1116" t="s">
        <v>939</v>
      </c>
      <c r="B1116" s="93">
        <v>41364</v>
      </c>
      <c r="C1116" t="s">
        <v>979</v>
      </c>
      <c r="D1116" t="s">
        <v>996</v>
      </c>
      <c r="E1116" s="105">
        <v>816080</v>
      </c>
      <c r="F1116" s="105" t="s">
        <v>1063</v>
      </c>
      <c r="G1116" s="106">
        <v>0</v>
      </c>
      <c r="H1116" s="106">
        <v>0</v>
      </c>
      <c r="I1116" s="106">
        <v>11968.14</v>
      </c>
      <c r="J1116" s="106">
        <v>527.13</v>
      </c>
      <c r="K1116" s="106">
        <v>11441.01</v>
      </c>
      <c r="L1116" s="106">
        <v>0</v>
      </c>
    </row>
    <row r="1117" spans="1:12">
      <c r="A1117" t="s">
        <v>939</v>
      </c>
      <c r="B1117" s="93">
        <v>41364</v>
      </c>
      <c r="C1117" t="s">
        <v>670</v>
      </c>
      <c r="D1117" t="s">
        <v>827</v>
      </c>
      <c r="E1117" s="105" t="s">
        <v>766</v>
      </c>
      <c r="F1117" s="105" t="s">
        <v>767</v>
      </c>
      <c r="G1117" s="106">
        <v>0</v>
      </c>
      <c r="H1117" s="106">
        <v>0</v>
      </c>
      <c r="I1117" s="106">
        <v>3866208977.5100002</v>
      </c>
      <c r="J1117" s="106">
        <v>3835800260.6999998</v>
      </c>
      <c r="K1117" s="106">
        <v>30408716.809999999</v>
      </c>
      <c r="L1117" s="106">
        <v>0</v>
      </c>
    </row>
    <row r="1118" spans="1:12">
      <c r="A1118" t="s">
        <v>939</v>
      </c>
      <c r="B1118" s="93">
        <v>41364</v>
      </c>
      <c r="C1118" t="s">
        <v>670</v>
      </c>
      <c r="D1118" t="s">
        <v>827</v>
      </c>
      <c r="E1118" s="105" t="s">
        <v>429</v>
      </c>
      <c r="F1118" s="105" t="s">
        <v>430</v>
      </c>
      <c r="G1118" s="106">
        <v>195258137.5</v>
      </c>
      <c r="H1118" s="106">
        <v>0</v>
      </c>
      <c r="I1118" s="106">
        <v>370413760</v>
      </c>
      <c r="J1118" s="106">
        <v>405911757.5</v>
      </c>
      <c r="K1118" s="106">
        <v>159760140</v>
      </c>
      <c r="L1118" s="106">
        <v>0</v>
      </c>
    </row>
    <row r="1119" spans="1:12">
      <c r="A1119" t="s">
        <v>939</v>
      </c>
      <c r="B1119" s="93">
        <v>41364</v>
      </c>
      <c r="C1119" t="s">
        <v>670</v>
      </c>
      <c r="D1119" t="s">
        <v>827</v>
      </c>
      <c r="E1119" s="105" t="s">
        <v>431</v>
      </c>
      <c r="F1119" s="105" t="s">
        <v>432</v>
      </c>
      <c r="G1119" s="106">
        <v>72750900</v>
      </c>
      <c r="H1119" s="106">
        <v>0</v>
      </c>
      <c r="I1119" s="106">
        <v>74534775</v>
      </c>
      <c r="J1119" s="106">
        <v>147285675</v>
      </c>
      <c r="K1119" s="106">
        <v>0</v>
      </c>
      <c r="L1119" s="106">
        <v>0</v>
      </c>
    </row>
    <row r="1120" spans="1:12">
      <c r="A1120" t="s">
        <v>939</v>
      </c>
      <c r="B1120" s="93">
        <v>41364</v>
      </c>
      <c r="C1120" t="s">
        <v>670</v>
      </c>
      <c r="D1120" t="s">
        <v>827</v>
      </c>
      <c r="E1120" s="105" t="s">
        <v>625</v>
      </c>
      <c r="F1120" s="105" t="s">
        <v>626</v>
      </c>
      <c r="G1120" s="106">
        <v>4945316.12</v>
      </c>
      <c r="H1120" s="106">
        <v>0</v>
      </c>
      <c r="I1120" s="106">
        <v>0</v>
      </c>
      <c r="J1120" s="106">
        <v>4945316.12</v>
      </c>
      <c r="K1120" s="106">
        <v>0</v>
      </c>
      <c r="L1120" s="106">
        <v>0</v>
      </c>
    </row>
    <row r="1121" spans="1:12">
      <c r="A1121" t="s">
        <v>939</v>
      </c>
      <c r="B1121" s="93">
        <v>41364</v>
      </c>
      <c r="C1121" t="s">
        <v>670</v>
      </c>
      <c r="D1121" t="s">
        <v>827</v>
      </c>
      <c r="E1121" s="105" t="s">
        <v>740</v>
      </c>
      <c r="F1121" s="105" t="s">
        <v>741</v>
      </c>
      <c r="G1121" s="106">
        <v>100060000</v>
      </c>
      <c r="H1121" s="106">
        <v>0</v>
      </c>
      <c r="I1121" s="106">
        <v>507901250</v>
      </c>
      <c r="J1121" s="106">
        <v>503972500</v>
      </c>
      <c r="K1121" s="106">
        <v>103988750</v>
      </c>
      <c r="L1121" s="106">
        <v>0</v>
      </c>
    </row>
    <row r="1122" spans="1:12">
      <c r="A1122" t="s">
        <v>939</v>
      </c>
      <c r="B1122" s="93">
        <v>41364</v>
      </c>
      <c r="C1122" t="s">
        <v>670</v>
      </c>
      <c r="D1122" t="s">
        <v>827</v>
      </c>
      <c r="E1122" s="105" t="s">
        <v>467</v>
      </c>
      <c r="F1122" s="105" t="s">
        <v>468</v>
      </c>
      <c r="G1122" s="106">
        <v>164135460</v>
      </c>
      <c r="H1122" s="106">
        <v>0</v>
      </c>
      <c r="I1122" s="106">
        <v>397650755</v>
      </c>
      <c r="J1122" s="106">
        <v>244770660</v>
      </c>
      <c r="K1122" s="106">
        <v>317015555</v>
      </c>
      <c r="L1122" s="106">
        <v>0</v>
      </c>
    </row>
    <row r="1123" spans="1:12">
      <c r="A1123" t="s">
        <v>939</v>
      </c>
      <c r="B1123" s="93">
        <v>41364</v>
      </c>
      <c r="C1123" t="s">
        <v>670</v>
      </c>
      <c r="D1123" t="s">
        <v>827</v>
      </c>
      <c r="E1123" s="105" t="s">
        <v>774</v>
      </c>
      <c r="F1123" s="105" t="s">
        <v>775</v>
      </c>
      <c r="G1123" s="106">
        <v>2464625</v>
      </c>
      <c r="H1123" s="106">
        <v>0</v>
      </c>
      <c r="I1123" s="106">
        <v>7405632.5</v>
      </c>
      <c r="J1123" s="106">
        <v>7401717.5</v>
      </c>
      <c r="K1123" s="106">
        <v>2468540</v>
      </c>
      <c r="L1123" s="106">
        <v>0</v>
      </c>
    </row>
    <row r="1124" spans="1:12">
      <c r="A1124" t="s">
        <v>939</v>
      </c>
      <c r="B1124" s="93">
        <v>41364</v>
      </c>
      <c r="C1124" t="s">
        <v>670</v>
      </c>
      <c r="D1124" t="s">
        <v>827</v>
      </c>
      <c r="E1124" s="105" t="s">
        <v>433</v>
      </c>
      <c r="F1124" s="105" t="s">
        <v>434</v>
      </c>
      <c r="G1124" s="106">
        <v>541113.13</v>
      </c>
      <c r="H1124" s="106">
        <v>0</v>
      </c>
      <c r="I1124" s="106">
        <v>0</v>
      </c>
      <c r="J1124" s="106">
        <v>615739.27</v>
      </c>
      <c r="K1124" s="106">
        <v>0</v>
      </c>
      <c r="L1124" s="106">
        <v>74626.14</v>
      </c>
    </row>
    <row r="1125" spans="1:12">
      <c r="A1125" t="s">
        <v>939</v>
      </c>
      <c r="B1125" s="93">
        <v>41364</v>
      </c>
      <c r="C1125" t="s">
        <v>670</v>
      </c>
      <c r="D1125" t="s">
        <v>827</v>
      </c>
      <c r="E1125" s="105" t="s">
        <v>435</v>
      </c>
      <c r="F1125" s="105" t="s">
        <v>436</v>
      </c>
      <c r="G1125" s="106">
        <v>0.03</v>
      </c>
      <c r="H1125" s="106">
        <v>0</v>
      </c>
      <c r="I1125" s="106">
        <v>0</v>
      </c>
      <c r="J1125" s="106">
        <v>0.03</v>
      </c>
      <c r="K1125" s="106">
        <v>0</v>
      </c>
      <c r="L1125" s="106">
        <v>0</v>
      </c>
    </row>
    <row r="1126" spans="1:12">
      <c r="A1126" t="s">
        <v>939</v>
      </c>
      <c r="B1126" s="93">
        <v>41364</v>
      </c>
      <c r="C1126" t="s">
        <v>670</v>
      </c>
      <c r="D1126" t="s">
        <v>827</v>
      </c>
      <c r="E1126" s="105" t="s">
        <v>629</v>
      </c>
      <c r="F1126" s="105" t="s">
        <v>630</v>
      </c>
      <c r="G1126" s="106">
        <v>59954.93</v>
      </c>
      <c r="H1126" s="106">
        <v>0</v>
      </c>
      <c r="I1126" s="106">
        <v>0</v>
      </c>
      <c r="J1126" s="106">
        <v>59954.93</v>
      </c>
      <c r="K1126" s="106">
        <v>0</v>
      </c>
      <c r="L1126" s="106">
        <v>0</v>
      </c>
    </row>
    <row r="1127" spans="1:12">
      <c r="A1127" t="s">
        <v>939</v>
      </c>
      <c r="B1127" s="93">
        <v>41364</v>
      </c>
      <c r="C1127" t="s">
        <v>670</v>
      </c>
      <c r="D1127" t="s">
        <v>827</v>
      </c>
      <c r="E1127" s="105" t="s">
        <v>742</v>
      </c>
      <c r="F1127" s="105" t="s">
        <v>743</v>
      </c>
      <c r="G1127" s="106">
        <v>105000</v>
      </c>
      <c r="H1127" s="106">
        <v>0</v>
      </c>
      <c r="I1127" s="106">
        <v>262500</v>
      </c>
      <c r="J1127" s="106">
        <v>0</v>
      </c>
      <c r="K1127" s="106">
        <v>367500</v>
      </c>
      <c r="L1127" s="106">
        <v>0</v>
      </c>
    </row>
    <row r="1128" spans="1:12">
      <c r="A1128" t="s">
        <v>939</v>
      </c>
      <c r="B1128" s="93">
        <v>41364</v>
      </c>
      <c r="C1128" t="s">
        <v>670</v>
      </c>
      <c r="D1128" t="s">
        <v>827</v>
      </c>
      <c r="E1128" s="105" t="s">
        <v>471</v>
      </c>
      <c r="F1128" s="105" t="s">
        <v>472</v>
      </c>
      <c r="G1128" s="106">
        <v>1946199</v>
      </c>
      <c r="H1128" s="106">
        <v>0</v>
      </c>
      <c r="I1128" s="106">
        <v>0</v>
      </c>
      <c r="J1128" s="106">
        <v>1258059.5</v>
      </c>
      <c r="K1128" s="106">
        <v>688139.5</v>
      </c>
      <c r="L1128" s="106">
        <v>0</v>
      </c>
    </row>
    <row r="1129" spans="1:12">
      <c r="A1129" t="s">
        <v>939</v>
      </c>
      <c r="B1129" s="93">
        <v>41364</v>
      </c>
      <c r="C1129" t="s">
        <v>670</v>
      </c>
      <c r="D1129" t="s">
        <v>827</v>
      </c>
      <c r="E1129" s="105" t="s">
        <v>776</v>
      </c>
      <c r="F1129" s="105" t="s">
        <v>777</v>
      </c>
      <c r="G1129" s="106">
        <v>3.78</v>
      </c>
      <c r="H1129" s="106">
        <v>0</v>
      </c>
      <c r="I1129" s="106">
        <v>978.27</v>
      </c>
      <c r="J1129" s="106">
        <v>0</v>
      </c>
      <c r="K1129" s="106">
        <v>982.05</v>
      </c>
      <c r="L1129" s="106">
        <v>0</v>
      </c>
    </row>
    <row r="1130" spans="1:12">
      <c r="A1130" t="s">
        <v>939</v>
      </c>
      <c r="B1130" s="93">
        <v>41364</v>
      </c>
      <c r="C1130" t="s">
        <v>670</v>
      </c>
      <c r="D1130" t="s">
        <v>827</v>
      </c>
      <c r="E1130" s="105">
        <v>110014</v>
      </c>
      <c r="F1130" s="105" t="s">
        <v>289</v>
      </c>
      <c r="G1130" s="106">
        <v>1000</v>
      </c>
      <c r="H1130" s="106">
        <v>0</v>
      </c>
      <c r="I1130" s="106">
        <v>105886039.14</v>
      </c>
      <c r="J1130" s="106">
        <v>105886033.52</v>
      </c>
      <c r="K1130" s="106">
        <v>1005.62</v>
      </c>
      <c r="L1130" s="106">
        <v>0</v>
      </c>
    </row>
    <row r="1131" spans="1:12">
      <c r="A1131" t="s">
        <v>939</v>
      </c>
      <c r="B1131" s="93">
        <v>41364</v>
      </c>
      <c r="C1131" t="s">
        <v>670</v>
      </c>
      <c r="D1131" t="s">
        <v>827</v>
      </c>
      <c r="E1131" s="105">
        <v>110031</v>
      </c>
      <c r="F1131" s="105" t="s">
        <v>291</v>
      </c>
      <c r="G1131" s="106">
        <v>0</v>
      </c>
      <c r="H1131" s="106">
        <v>88.89</v>
      </c>
      <c r="I1131" s="106">
        <v>177.84</v>
      </c>
      <c r="J1131" s="106">
        <v>14.05</v>
      </c>
      <c r="K1131" s="106">
        <v>74.900000000000006</v>
      </c>
      <c r="L1131" s="106">
        <v>0</v>
      </c>
    </row>
    <row r="1132" spans="1:12">
      <c r="A1132" t="s">
        <v>939</v>
      </c>
      <c r="B1132" s="93">
        <v>41364</v>
      </c>
      <c r="C1132" t="s">
        <v>670</v>
      </c>
      <c r="D1132" t="s">
        <v>827</v>
      </c>
      <c r="E1132" s="105">
        <v>110047</v>
      </c>
      <c r="F1132" s="105" t="s">
        <v>293</v>
      </c>
      <c r="G1132" s="106">
        <v>24896071.84</v>
      </c>
      <c r="H1132" s="106">
        <v>0</v>
      </c>
      <c r="I1132" s="106">
        <v>5184158627.5600004</v>
      </c>
      <c r="J1132" s="106">
        <v>5209038679.8500004</v>
      </c>
      <c r="K1132" s="106">
        <v>16019.55</v>
      </c>
      <c r="L1132" s="106">
        <v>0</v>
      </c>
    </row>
    <row r="1133" spans="1:12">
      <c r="A1133" t="s">
        <v>939</v>
      </c>
      <c r="B1133" s="93">
        <v>41364</v>
      </c>
      <c r="C1133" t="s">
        <v>670</v>
      </c>
      <c r="D1133" t="s">
        <v>827</v>
      </c>
      <c r="E1133" s="105">
        <v>110052</v>
      </c>
      <c r="F1133" s="105" t="s">
        <v>297</v>
      </c>
      <c r="G1133" s="106">
        <v>0</v>
      </c>
      <c r="H1133" s="106">
        <v>0</v>
      </c>
      <c r="I1133" s="106">
        <v>1261354.1000000001</v>
      </c>
      <c r="J1133" s="106">
        <v>943621.61</v>
      </c>
      <c r="K1133" s="106">
        <v>317732.49</v>
      </c>
      <c r="L1133" s="106">
        <v>0</v>
      </c>
    </row>
    <row r="1134" spans="1:12">
      <c r="A1134" t="s">
        <v>939</v>
      </c>
      <c r="B1134" s="93">
        <v>41364</v>
      </c>
      <c r="C1134" t="s">
        <v>670</v>
      </c>
      <c r="D1134" t="s">
        <v>827</v>
      </c>
      <c r="E1134" s="105">
        <v>110065</v>
      </c>
      <c r="F1134" s="105" t="s">
        <v>417</v>
      </c>
      <c r="G1134" s="106">
        <v>0</v>
      </c>
      <c r="H1134" s="106">
        <v>0</v>
      </c>
      <c r="I1134" s="106">
        <v>500000</v>
      </c>
      <c r="J1134" s="106">
        <v>500167.82</v>
      </c>
      <c r="K1134" s="106">
        <v>0</v>
      </c>
      <c r="L1134" s="106">
        <v>167.82</v>
      </c>
    </row>
    <row r="1135" spans="1:12">
      <c r="A1135" t="s">
        <v>939</v>
      </c>
      <c r="B1135" s="93">
        <v>41364</v>
      </c>
      <c r="C1135" t="s">
        <v>670</v>
      </c>
      <c r="D1135" t="s">
        <v>827</v>
      </c>
      <c r="E1135" s="105">
        <v>110074</v>
      </c>
      <c r="F1135" s="105" t="s">
        <v>301</v>
      </c>
      <c r="G1135" s="106">
        <v>1000</v>
      </c>
      <c r="H1135" s="106">
        <v>0</v>
      </c>
      <c r="I1135" s="106">
        <v>34640000</v>
      </c>
      <c r="J1135" s="106">
        <v>34641000</v>
      </c>
      <c r="K1135" s="106">
        <v>0</v>
      </c>
      <c r="L1135" s="106">
        <v>0</v>
      </c>
    </row>
    <row r="1136" spans="1:12">
      <c r="A1136" t="s">
        <v>939</v>
      </c>
      <c r="B1136" s="93">
        <v>41364</v>
      </c>
      <c r="C1136" t="s">
        <v>670</v>
      </c>
      <c r="D1136" t="s">
        <v>827</v>
      </c>
      <c r="E1136" s="105">
        <v>110078</v>
      </c>
      <c r="F1136" s="105" t="s">
        <v>904</v>
      </c>
      <c r="G1136" s="106">
        <v>0</v>
      </c>
      <c r="H1136" s="106">
        <v>0</v>
      </c>
      <c r="I1136" s="106">
        <v>585000</v>
      </c>
      <c r="J1136" s="106">
        <v>585000</v>
      </c>
      <c r="K1136" s="106">
        <v>0</v>
      </c>
      <c r="L1136" s="106">
        <v>0</v>
      </c>
    </row>
    <row r="1137" spans="1:12">
      <c r="A1137" t="s">
        <v>939</v>
      </c>
      <c r="B1137" s="93">
        <v>41364</v>
      </c>
      <c r="C1137" t="s">
        <v>670</v>
      </c>
      <c r="D1137" t="s">
        <v>827</v>
      </c>
      <c r="E1137" s="105">
        <v>110079</v>
      </c>
      <c r="F1137" s="105" t="s">
        <v>303</v>
      </c>
      <c r="G1137" s="106">
        <v>18.309999999999999</v>
      </c>
      <c r="H1137" s="106">
        <v>0</v>
      </c>
      <c r="I1137" s="106">
        <v>1299000</v>
      </c>
      <c r="J1137" s="106">
        <v>1299000</v>
      </c>
      <c r="K1137" s="106">
        <v>18.309999999999999</v>
      </c>
      <c r="L1137" s="106">
        <v>0</v>
      </c>
    </row>
    <row r="1138" spans="1:12">
      <c r="A1138" t="s">
        <v>939</v>
      </c>
      <c r="B1138" s="93">
        <v>41364</v>
      </c>
      <c r="C1138" t="s">
        <v>670</v>
      </c>
      <c r="D1138" t="s">
        <v>827</v>
      </c>
      <c r="E1138" s="105">
        <v>110081</v>
      </c>
      <c r="F1138" s="105" t="s">
        <v>715</v>
      </c>
      <c r="G1138" s="106">
        <v>1500</v>
      </c>
      <c r="H1138" s="106">
        <v>0</v>
      </c>
      <c r="I1138" s="106">
        <v>0</v>
      </c>
      <c r="J1138" s="106">
        <v>61.8</v>
      </c>
      <c r="K1138" s="106">
        <v>1438.2</v>
      </c>
      <c r="L1138" s="106">
        <v>0</v>
      </c>
    </row>
    <row r="1139" spans="1:12">
      <c r="A1139" t="s">
        <v>939</v>
      </c>
      <c r="B1139" s="93">
        <v>41364</v>
      </c>
      <c r="C1139" t="s">
        <v>670</v>
      </c>
      <c r="D1139" t="s">
        <v>827</v>
      </c>
      <c r="E1139" s="105">
        <v>110082</v>
      </c>
      <c r="F1139" s="105" t="s">
        <v>872</v>
      </c>
      <c r="G1139" s="106">
        <v>600000</v>
      </c>
      <c r="H1139" s="106">
        <v>0</v>
      </c>
      <c r="I1139" s="106">
        <v>0</v>
      </c>
      <c r="J1139" s="106">
        <v>0</v>
      </c>
      <c r="K1139" s="106">
        <v>600000</v>
      </c>
      <c r="L1139" s="106">
        <v>0</v>
      </c>
    </row>
    <row r="1140" spans="1:12">
      <c r="A1140" t="s">
        <v>939</v>
      </c>
      <c r="B1140" s="93">
        <v>41364</v>
      </c>
      <c r="C1140" t="s">
        <v>670</v>
      </c>
      <c r="D1140" t="s">
        <v>827</v>
      </c>
      <c r="E1140" s="105">
        <v>110084</v>
      </c>
      <c r="F1140" s="105" t="s">
        <v>772</v>
      </c>
      <c r="G1140" s="106">
        <v>500000</v>
      </c>
      <c r="H1140" s="106">
        <v>0</v>
      </c>
      <c r="I1140" s="106">
        <v>0</v>
      </c>
      <c r="J1140" s="106">
        <v>490000</v>
      </c>
      <c r="K1140" s="106">
        <v>10000</v>
      </c>
      <c r="L1140" s="106">
        <v>0</v>
      </c>
    </row>
    <row r="1141" spans="1:12">
      <c r="A1141" t="s">
        <v>939</v>
      </c>
      <c r="B1141" s="93">
        <v>41364</v>
      </c>
      <c r="C1141" t="s">
        <v>670</v>
      </c>
      <c r="D1141" t="s">
        <v>827</v>
      </c>
      <c r="E1141" s="105">
        <v>110085</v>
      </c>
      <c r="F1141" s="105" t="s">
        <v>525</v>
      </c>
      <c r="G1141" s="106">
        <v>4888.67</v>
      </c>
      <c r="H1141" s="106">
        <v>0</v>
      </c>
      <c r="I1141" s="106">
        <v>1700000</v>
      </c>
      <c r="J1141" s="106">
        <v>1700056.18</v>
      </c>
      <c r="K1141" s="106">
        <v>4832.49</v>
      </c>
      <c r="L1141" s="106">
        <v>0</v>
      </c>
    </row>
    <row r="1142" spans="1:12">
      <c r="A1142" t="s">
        <v>939</v>
      </c>
      <c r="B1142" s="93">
        <v>41364</v>
      </c>
      <c r="C1142" t="s">
        <v>670</v>
      </c>
      <c r="D1142" t="s">
        <v>827</v>
      </c>
      <c r="E1142" s="105">
        <v>110089</v>
      </c>
      <c r="F1142" s="105" t="s">
        <v>873</v>
      </c>
      <c r="G1142" s="106">
        <v>500000</v>
      </c>
      <c r="H1142" s="106">
        <v>0</v>
      </c>
      <c r="I1142" s="106">
        <v>0</v>
      </c>
      <c r="J1142" s="106">
        <v>490000</v>
      </c>
      <c r="K1142" s="106">
        <v>10000</v>
      </c>
      <c r="L1142" s="106">
        <v>0</v>
      </c>
    </row>
    <row r="1143" spans="1:12">
      <c r="A1143" t="s">
        <v>939</v>
      </c>
      <c r="B1143" s="93">
        <v>41364</v>
      </c>
      <c r="C1143" t="s">
        <v>670</v>
      </c>
      <c r="D1143" t="s">
        <v>827</v>
      </c>
      <c r="E1143" s="105">
        <v>110120</v>
      </c>
      <c r="F1143" s="105" t="s">
        <v>304</v>
      </c>
      <c r="G1143" s="106">
        <v>0</v>
      </c>
      <c r="H1143" s="106">
        <v>4.7</v>
      </c>
      <c r="I1143" s="106">
        <v>1458750981.8599999</v>
      </c>
      <c r="J1143" s="106">
        <v>1458522443.4200001</v>
      </c>
      <c r="K1143" s="106">
        <v>228533.74</v>
      </c>
      <c r="L1143" s="106">
        <v>0</v>
      </c>
    </row>
    <row r="1144" spans="1:12">
      <c r="A1144" t="s">
        <v>939</v>
      </c>
      <c r="B1144" s="93">
        <v>41364</v>
      </c>
      <c r="C1144" t="s">
        <v>670</v>
      </c>
      <c r="D1144" t="s">
        <v>827</v>
      </c>
      <c r="E1144" s="105">
        <v>110156</v>
      </c>
      <c r="F1144" s="105" t="s">
        <v>685</v>
      </c>
      <c r="G1144" s="106">
        <v>33.65</v>
      </c>
      <c r="H1144" s="106">
        <v>0</v>
      </c>
      <c r="I1144" s="106">
        <v>949696.99</v>
      </c>
      <c r="J1144" s="106">
        <v>1044613.57</v>
      </c>
      <c r="K1144" s="106">
        <v>0</v>
      </c>
      <c r="L1144" s="106">
        <v>94882.93</v>
      </c>
    </row>
    <row r="1145" spans="1:12">
      <c r="A1145" t="s">
        <v>939</v>
      </c>
      <c r="B1145" s="93">
        <v>41364</v>
      </c>
      <c r="C1145" t="s">
        <v>670</v>
      </c>
      <c r="D1145" t="s">
        <v>827</v>
      </c>
      <c r="E1145" s="105">
        <v>110200</v>
      </c>
      <c r="F1145" s="105" t="s">
        <v>305</v>
      </c>
      <c r="G1145" s="106">
        <v>0</v>
      </c>
      <c r="H1145" s="106">
        <v>0</v>
      </c>
      <c r="I1145" s="106">
        <v>1242068136.1500001</v>
      </c>
      <c r="J1145" s="106">
        <v>1242068136.1500001</v>
      </c>
      <c r="K1145" s="106">
        <v>0</v>
      </c>
      <c r="L1145" s="106">
        <v>0</v>
      </c>
    </row>
    <row r="1146" spans="1:12">
      <c r="A1146" t="s">
        <v>939</v>
      </c>
      <c r="B1146" s="93">
        <v>41364</v>
      </c>
      <c r="C1146" t="s">
        <v>670</v>
      </c>
      <c r="D1146" t="s">
        <v>827</v>
      </c>
      <c r="E1146" s="105">
        <v>110202</v>
      </c>
      <c r="F1146" s="105" t="s">
        <v>905</v>
      </c>
      <c r="G1146" s="106">
        <v>0</v>
      </c>
      <c r="H1146" s="106">
        <v>0</v>
      </c>
      <c r="I1146" s="106">
        <v>3000000</v>
      </c>
      <c r="J1146" s="106">
        <v>3000000</v>
      </c>
      <c r="K1146" s="106">
        <v>0</v>
      </c>
      <c r="L1146" s="106">
        <v>0</v>
      </c>
    </row>
    <row r="1147" spans="1:12">
      <c r="A1147" t="s">
        <v>939</v>
      </c>
      <c r="B1147" s="93">
        <v>41364</v>
      </c>
      <c r="C1147" t="s">
        <v>670</v>
      </c>
      <c r="D1147" t="s">
        <v>827</v>
      </c>
      <c r="E1147" s="105" t="s">
        <v>768</v>
      </c>
      <c r="F1147" s="105" t="s">
        <v>769</v>
      </c>
      <c r="G1147" s="106">
        <v>0</v>
      </c>
      <c r="H1147" s="106">
        <v>0</v>
      </c>
      <c r="I1147" s="106">
        <v>3718424656</v>
      </c>
      <c r="J1147" s="106">
        <v>3718424656</v>
      </c>
      <c r="K1147" s="106">
        <v>0</v>
      </c>
      <c r="L1147" s="106">
        <v>0</v>
      </c>
    </row>
    <row r="1148" spans="1:12">
      <c r="A1148" t="s">
        <v>939</v>
      </c>
      <c r="B1148" s="93">
        <v>41364</v>
      </c>
      <c r="C1148" t="s">
        <v>670</v>
      </c>
      <c r="D1148" t="s">
        <v>827</v>
      </c>
      <c r="E1148" s="105" t="s">
        <v>991</v>
      </c>
      <c r="F1148" s="105" t="s">
        <v>992</v>
      </c>
      <c r="G1148" s="106">
        <v>0</v>
      </c>
      <c r="H1148" s="106">
        <v>0</v>
      </c>
      <c r="I1148" s="106">
        <v>7500000</v>
      </c>
      <c r="J1148" s="106">
        <v>7500000</v>
      </c>
      <c r="K1148" s="106">
        <v>0</v>
      </c>
      <c r="L1148" s="106">
        <v>0</v>
      </c>
    </row>
    <row r="1149" spans="1:12">
      <c r="A1149" t="s">
        <v>939</v>
      </c>
      <c r="B1149" s="93">
        <v>41364</v>
      </c>
      <c r="C1149" t="s">
        <v>670</v>
      </c>
      <c r="D1149" t="s">
        <v>827</v>
      </c>
      <c r="E1149" s="105">
        <v>110800</v>
      </c>
      <c r="F1149" s="105" t="s">
        <v>308</v>
      </c>
      <c r="G1149" s="106">
        <v>1993000.1</v>
      </c>
      <c r="H1149" s="106">
        <v>0</v>
      </c>
      <c r="I1149" s="106">
        <v>41754944.859999999</v>
      </c>
      <c r="J1149" s="106">
        <v>42528963.159999996</v>
      </c>
      <c r="K1149" s="106">
        <v>1218981.8</v>
      </c>
      <c r="L1149" s="106">
        <v>0</v>
      </c>
    </row>
    <row r="1150" spans="1:12">
      <c r="A1150" t="s">
        <v>939</v>
      </c>
      <c r="B1150" s="93">
        <v>41364</v>
      </c>
      <c r="C1150" t="s">
        <v>670</v>
      </c>
      <c r="D1150" t="s">
        <v>827</v>
      </c>
      <c r="E1150" s="105" t="s">
        <v>526</v>
      </c>
      <c r="F1150" s="105" t="s">
        <v>527</v>
      </c>
      <c r="G1150" s="106">
        <v>180844.54</v>
      </c>
      <c r="H1150" s="106">
        <v>0</v>
      </c>
      <c r="I1150" s="106">
        <v>11914804.27</v>
      </c>
      <c r="J1150" s="106">
        <v>12095648.810000001</v>
      </c>
      <c r="K1150" s="106">
        <v>0</v>
      </c>
      <c r="L1150" s="106">
        <v>0</v>
      </c>
    </row>
    <row r="1151" spans="1:12" ht="22.5">
      <c r="A1151" t="s">
        <v>939</v>
      </c>
      <c r="B1151" s="93">
        <v>41364</v>
      </c>
      <c r="C1151" t="s">
        <v>670</v>
      </c>
      <c r="D1151" t="s">
        <v>827</v>
      </c>
      <c r="E1151" s="105" t="s">
        <v>420</v>
      </c>
      <c r="F1151" s="105" t="s">
        <v>421</v>
      </c>
      <c r="G1151" s="106">
        <v>1801819.44</v>
      </c>
      <c r="H1151" s="106">
        <v>0</v>
      </c>
      <c r="I1151" s="106">
        <v>678460263.86000001</v>
      </c>
      <c r="J1151" s="106">
        <v>677856652.74000001</v>
      </c>
      <c r="K1151" s="106">
        <v>2405430.56</v>
      </c>
      <c r="L1151" s="106">
        <v>0</v>
      </c>
    </row>
    <row r="1152" spans="1:12">
      <c r="A1152" t="s">
        <v>939</v>
      </c>
      <c r="B1152" s="93">
        <v>41364</v>
      </c>
      <c r="C1152" t="s">
        <v>670</v>
      </c>
      <c r="D1152" t="s">
        <v>827</v>
      </c>
      <c r="E1152" s="105" t="s">
        <v>311</v>
      </c>
      <c r="F1152" s="105" t="s">
        <v>312</v>
      </c>
      <c r="G1152" s="106">
        <v>3912438.36</v>
      </c>
      <c r="H1152" s="106">
        <v>0</v>
      </c>
      <c r="I1152" s="106">
        <v>1492888898.6700001</v>
      </c>
      <c r="J1152" s="106">
        <v>1482342720.5799999</v>
      </c>
      <c r="K1152" s="106">
        <v>14458616.449999999</v>
      </c>
      <c r="L1152" s="106">
        <v>0</v>
      </c>
    </row>
    <row r="1153" spans="1:12">
      <c r="A1153" t="s">
        <v>939</v>
      </c>
      <c r="B1153" s="93">
        <v>41364</v>
      </c>
      <c r="C1153" t="s">
        <v>670</v>
      </c>
      <c r="D1153" t="s">
        <v>827</v>
      </c>
      <c r="E1153" s="105" t="s">
        <v>744</v>
      </c>
      <c r="F1153" s="105" t="s">
        <v>745</v>
      </c>
      <c r="G1153" s="106">
        <v>0</v>
      </c>
      <c r="H1153" s="106">
        <v>0</v>
      </c>
      <c r="I1153" s="106">
        <v>227913.66</v>
      </c>
      <c r="J1153" s="106">
        <v>227913.66</v>
      </c>
      <c r="K1153" s="106">
        <v>0</v>
      </c>
      <c r="L1153" s="106">
        <v>0</v>
      </c>
    </row>
    <row r="1154" spans="1:12" ht="22.5">
      <c r="A1154" t="s">
        <v>939</v>
      </c>
      <c r="B1154" s="93">
        <v>41364</v>
      </c>
      <c r="C1154" t="s">
        <v>670</v>
      </c>
      <c r="D1154" t="s">
        <v>827</v>
      </c>
      <c r="E1154" s="105" t="s">
        <v>746</v>
      </c>
      <c r="F1154" s="105" t="s">
        <v>747</v>
      </c>
      <c r="G1154" s="106">
        <v>0</v>
      </c>
      <c r="H1154" s="106">
        <v>0</v>
      </c>
      <c r="I1154" s="106">
        <v>7178750</v>
      </c>
      <c r="J1154" s="106">
        <v>7178750</v>
      </c>
      <c r="K1154" s="106">
        <v>0</v>
      </c>
      <c r="L1154" s="106">
        <v>0</v>
      </c>
    </row>
    <row r="1155" spans="1:12">
      <c r="A1155" t="s">
        <v>939</v>
      </c>
      <c r="B1155" s="93">
        <v>41364</v>
      </c>
      <c r="C1155" t="s">
        <v>670</v>
      </c>
      <c r="D1155" t="s">
        <v>827</v>
      </c>
      <c r="E1155" s="105" t="s">
        <v>706</v>
      </c>
      <c r="F1155" s="105" t="s">
        <v>707</v>
      </c>
      <c r="G1155" s="106">
        <v>0</v>
      </c>
      <c r="H1155" s="106">
        <v>0</v>
      </c>
      <c r="I1155" s="106">
        <v>122054.79</v>
      </c>
      <c r="J1155" s="106">
        <v>122054.79</v>
      </c>
      <c r="K1155" s="106">
        <v>0</v>
      </c>
      <c r="L1155" s="106">
        <v>0</v>
      </c>
    </row>
    <row r="1156" spans="1:12">
      <c r="A1156" t="s">
        <v>939</v>
      </c>
      <c r="B1156" s="93">
        <v>41364</v>
      </c>
      <c r="C1156" t="s">
        <v>670</v>
      </c>
      <c r="D1156" t="s">
        <v>827</v>
      </c>
      <c r="E1156" s="105" t="s">
        <v>770</v>
      </c>
      <c r="F1156" s="105" t="s">
        <v>771</v>
      </c>
      <c r="G1156" s="106">
        <v>0</v>
      </c>
      <c r="H1156" s="106">
        <v>0</v>
      </c>
      <c r="I1156" s="106">
        <v>1331078.8700000001</v>
      </c>
      <c r="J1156" s="106">
        <v>1283020.31</v>
      </c>
      <c r="K1156" s="106">
        <v>48058.559999999998</v>
      </c>
      <c r="L1156" s="106">
        <v>0</v>
      </c>
    </row>
    <row r="1157" spans="1:12">
      <c r="A1157" t="s">
        <v>939</v>
      </c>
      <c r="B1157" s="93">
        <v>41364</v>
      </c>
      <c r="C1157" t="s">
        <v>670</v>
      </c>
      <c r="D1157" t="s">
        <v>827</v>
      </c>
      <c r="E1157" s="105" t="s">
        <v>441</v>
      </c>
      <c r="F1157" s="105" t="s">
        <v>442</v>
      </c>
      <c r="G1157" s="106">
        <v>2994256.75</v>
      </c>
      <c r="H1157" s="106">
        <v>0</v>
      </c>
      <c r="I1157" s="106">
        <v>1696657.89</v>
      </c>
      <c r="J1157" s="106">
        <v>4417949.2</v>
      </c>
      <c r="K1157" s="106">
        <v>272965.44</v>
      </c>
      <c r="L1157" s="106">
        <v>0</v>
      </c>
    </row>
    <row r="1158" spans="1:12">
      <c r="A1158" t="s">
        <v>939</v>
      </c>
      <c r="B1158" s="93">
        <v>41364</v>
      </c>
      <c r="C1158" t="s">
        <v>670</v>
      </c>
      <c r="D1158" t="s">
        <v>827</v>
      </c>
      <c r="E1158" s="105" t="s">
        <v>443</v>
      </c>
      <c r="F1158" s="105" t="s">
        <v>444</v>
      </c>
      <c r="G1158" s="106">
        <v>321299.96999999997</v>
      </c>
      <c r="H1158" s="106">
        <v>0</v>
      </c>
      <c r="I1158" s="106">
        <v>553531.35</v>
      </c>
      <c r="J1158" s="106">
        <v>874831.32</v>
      </c>
      <c r="K1158" s="106">
        <v>0</v>
      </c>
      <c r="L1158" s="106">
        <v>0</v>
      </c>
    </row>
    <row r="1159" spans="1:12">
      <c r="A1159" t="s">
        <v>939</v>
      </c>
      <c r="B1159" s="93">
        <v>41364</v>
      </c>
      <c r="C1159" t="s">
        <v>670</v>
      </c>
      <c r="D1159" t="s">
        <v>827</v>
      </c>
      <c r="E1159" s="105" t="s">
        <v>1070</v>
      </c>
      <c r="F1159" s="105" t="s">
        <v>1071</v>
      </c>
      <c r="G1159" s="106">
        <v>0</v>
      </c>
      <c r="H1159" s="106">
        <v>0</v>
      </c>
      <c r="I1159" s="106">
        <v>4945316.12</v>
      </c>
      <c r="J1159" s="106">
        <v>4945316.12</v>
      </c>
      <c r="K1159" s="106">
        <v>0</v>
      </c>
      <c r="L1159" s="106">
        <v>0</v>
      </c>
    </row>
    <row r="1160" spans="1:12">
      <c r="A1160" t="s">
        <v>939</v>
      </c>
      <c r="B1160" s="93">
        <v>41364</v>
      </c>
      <c r="C1160" t="s">
        <v>670</v>
      </c>
      <c r="D1160" t="s">
        <v>827</v>
      </c>
      <c r="E1160" s="105" t="s">
        <v>1072</v>
      </c>
      <c r="F1160" s="105" t="s">
        <v>1073</v>
      </c>
      <c r="G1160" s="106">
        <v>0</v>
      </c>
      <c r="H1160" s="106">
        <v>0</v>
      </c>
      <c r="I1160" s="106">
        <v>554912500</v>
      </c>
      <c r="J1160" s="106">
        <v>554912500</v>
      </c>
      <c r="K1160" s="106">
        <v>0</v>
      </c>
      <c r="L1160" s="106">
        <v>0</v>
      </c>
    </row>
    <row r="1161" spans="1:12">
      <c r="A1161" t="s">
        <v>939</v>
      </c>
      <c r="B1161" s="93">
        <v>41364</v>
      </c>
      <c r="C1161" t="s">
        <v>670</v>
      </c>
      <c r="D1161" t="s">
        <v>827</v>
      </c>
      <c r="E1161" s="105" t="s">
        <v>1068</v>
      </c>
      <c r="F1161" s="105" t="s">
        <v>1069</v>
      </c>
      <c r="G1161" s="106">
        <v>0</v>
      </c>
      <c r="H1161" s="106">
        <v>0</v>
      </c>
      <c r="I1161" s="106">
        <v>194770660</v>
      </c>
      <c r="J1161" s="106">
        <v>194770660</v>
      </c>
      <c r="K1161" s="106">
        <v>0</v>
      </c>
      <c r="L1161" s="106">
        <v>0</v>
      </c>
    </row>
    <row r="1162" spans="1:12">
      <c r="A1162" t="s">
        <v>939</v>
      </c>
      <c r="B1162" s="93">
        <v>41364</v>
      </c>
      <c r="C1162" t="s">
        <v>670</v>
      </c>
      <c r="D1162" t="s">
        <v>827</v>
      </c>
      <c r="E1162" s="105" t="s">
        <v>779</v>
      </c>
      <c r="F1162" s="105" t="s">
        <v>780</v>
      </c>
      <c r="G1162" s="106">
        <v>2721.15</v>
      </c>
      <c r="H1162" s="106">
        <v>0</v>
      </c>
      <c r="I1162" s="106">
        <v>102612.68</v>
      </c>
      <c r="J1162" s="106">
        <v>98282.5</v>
      </c>
      <c r="K1162" s="106">
        <v>7051.33</v>
      </c>
      <c r="L1162" s="106">
        <v>0</v>
      </c>
    </row>
    <row r="1163" spans="1:12">
      <c r="A1163" t="s">
        <v>939</v>
      </c>
      <c r="B1163" s="93">
        <v>41364</v>
      </c>
      <c r="C1163" t="s">
        <v>670</v>
      </c>
      <c r="D1163" t="s">
        <v>827</v>
      </c>
      <c r="E1163" s="105">
        <v>112000</v>
      </c>
      <c r="F1163" s="105" t="s">
        <v>314</v>
      </c>
      <c r="G1163" s="106">
        <v>0.01</v>
      </c>
      <c r="H1163" s="106">
        <v>0</v>
      </c>
      <c r="I1163" s="106">
        <v>4944.8500000000004</v>
      </c>
      <c r="J1163" s="106">
        <v>4944.87</v>
      </c>
      <c r="K1163" s="106">
        <v>0</v>
      </c>
      <c r="L1163" s="106">
        <v>0.01</v>
      </c>
    </row>
    <row r="1164" spans="1:12">
      <c r="A1164" t="s">
        <v>939</v>
      </c>
      <c r="B1164" s="93">
        <v>41364</v>
      </c>
      <c r="C1164" t="s">
        <v>670</v>
      </c>
      <c r="D1164" t="s">
        <v>827</v>
      </c>
      <c r="E1164" s="105">
        <v>112021</v>
      </c>
      <c r="F1164" s="105" t="s">
        <v>478</v>
      </c>
      <c r="G1164" s="106">
        <v>6.72</v>
      </c>
      <c r="H1164" s="106">
        <v>0</v>
      </c>
      <c r="I1164" s="106">
        <v>436002.52</v>
      </c>
      <c r="J1164" s="106">
        <v>139.24</v>
      </c>
      <c r="K1164" s="106">
        <v>435870</v>
      </c>
      <c r="L1164" s="106">
        <v>0</v>
      </c>
    </row>
    <row r="1165" spans="1:12">
      <c r="A1165" t="s">
        <v>939</v>
      </c>
      <c r="B1165" s="93">
        <v>41364</v>
      </c>
      <c r="C1165" t="s">
        <v>670</v>
      </c>
      <c r="D1165" t="s">
        <v>827</v>
      </c>
      <c r="E1165" s="105">
        <v>112062</v>
      </c>
      <c r="F1165" s="105" t="s">
        <v>988</v>
      </c>
      <c r="G1165" s="106">
        <v>41901</v>
      </c>
      <c r="H1165" s="106">
        <v>0</v>
      </c>
      <c r="I1165" s="106">
        <v>4239</v>
      </c>
      <c r="J1165" s="106">
        <v>46140</v>
      </c>
      <c r="K1165" s="106">
        <v>0</v>
      </c>
      <c r="L1165" s="106">
        <v>0</v>
      </c>
    </row>
    <row r="1166" spans="1:12">
      <c r="A1166" t="s">
        <v>939</v>
      </c>
      <c r="B1166" s="93">
        <v>41364</v>
      </c>
      <c r="C1166" t="s">
        <v>670</v>
      </c>
      <c r="D1166" t="s">
        <v>827</v>
      </c>
      <c r="E1166" s="105">
        <v>210100</v>
      </c>
      <c r="F1166" s="105" t="s">
        <v>424</v>
      </c>
      <c r="G1166" s="106">
        <v>0</v>
      </c>
      <c r="H1166" s="106">
        <v>0</v>
      </c>
      <c r="I1166" s="106">
        <v>5343691454.5</v>
      </c>
      <c r="J1166" s="106">
        <v>5395676718.3900003</v>
      </c>
      <c r="K1166" s="106">
        <v>0</v>
      </c>
      <c r="L1166" s="106">
        <v>51985263.890000001</v>
      </c>
    </row>
    <row r="1167" spans="1:12">
      <c r="A1167" t="s">
        <v>939</v>
      </c>
      <c r="B1167" s="93">
        <v>41364</v>
      </c>
      <c r="C1167" t="s">
        <v>670</v>
      </c>
      <c r="D1167" t="s">
        <v>827</v>
      </c>
      <c r="E1167" s="105">
        <v>210800</v>
      </c>
      <c r="F1167" s="105" t="s">
        <v>317</v>
      </c>
      <c r="G1167" s="106">
        <v>0</v>
      </c>
      <c r="H1167" s="106">
        <v>255208.32000000001</v>
      </c>
      <c r="I1167" s="106">
        <v>109670062.65000001</v>
      </c>
      <c r="J1167" s="106">
        <v>109414854.37</v>
      </c>
      <c r="K1167" s="106">
        <v>0</v>
      </c>
      <c r="L1167" s="106">
        <v>0.04</v>
      </c>
    </row>
    <row r="1168" spans="1:12">
      <c r="A1168" t="s">
        <v>939</v>
      </c>
      <c r="B1168" s="93">
        <v>41364</v>
      </c>
      <c r="C1168" t="s">
        <v>670</v>
      </c>
      <c r="D1168" t="s">
        <v>827</v>
      </c>
      <c r="E1168" s="105">
        <v>211002</v>
      </c>
      <c r="F1168" s="105" t="s">
        <v>460</v>
      </c>
      <c r="G1168" s="106">
        <v>1427152.05</v>
      </c>
      <c r="H1168" s="106">
        <v>0</v>
      </c>
      <c r="I1168" s="106">
        <v>2514707.87</v>
      </c>
      <c r="J1168" s="106">
        <v>788765.98</v>
      </c>
      <c r="K1168" s="106">
        <v>3153093.94</v>
      </c>
      <c r="L1168" s="106">
        <v>0</v>
      </c>
    </row>
    <row r="1169" spans="1:12">
      <c r="A1169" t="s">
        <v>939</v>
      </c>
      <c r="B1169" s="93">
        <v>41364</v>
      </c>
      <c r="C1169" t="s">
        <v>670</v>
      </c>
      <c r="D1169" t="s">
        <v>827</v>
      </c>
      <c r="E1169" s="105">
        <v>211014</v>
      </c>
      <c r="F1169" s="105" t="s">
        <v>498</v>
      </c>
      <c r="G1169" s="106">
        <v>1</v>
      </c>
      <c r="H1169" s="106">
        <v>0</v>
      </c>
      <c r="I1169" s="106">
        <v>682863</v>
      </c>
      <c r="J1169" s="106">
        <v>682862</v>
      </c>
      <c r="K1169" s="106">
        <v>2</v>
      </c>
      <c r="L1169" s="106">
        <v>0</v>
      </c>
    </row>
    <row r="1170" spans="1:12">
      <c r="A1170" t="s">
        <v>939</v>
      </c>
      <c r="B1170" s="93">
        <v>41364</v>
      </c>
      <c r="C1170" t="s">
        <v>670</v>
      </c>
      <c r="D1170" t="s">
        <v>827</v>
      </c>
      <c r="E1170" s="105">
        <v>211024</v>
      </c>
      <c r="F1170" s="105" t="s">
        <v>325</v>
      </c>
      <c r="G1170" s="106">
        <v>0</v>
      </c>
      <c r="H1170" s="106">
        <v>932007.15</v>
      </c>
      <c r="I1170" s="106">
        <v>1665437.85</v>
      </c>
      <c r="J1170" s="106">
        <v>1049620.43</v>
      </c>
      <c r="K1170" s="106">
        <v>0</v>
      </c>
      <c r="L1170" s="106">
        <v>316189.73</v>
      </c>
    </row>
    <row r="1171" spans="1:12">
      <c r="A1171" t="s">
        <v>939</v>
      </c>
      <c r="B1171" s="93">
        <v>41364</v>
      </c>
      <c r="C1171" t="s">
        <v>670</v>
      </c>
      <c r="D1171" t="s">
        <v>827</v>
      </c>
      <c r="E1171" s="105">
        <v>211028</v>
      </c>
      <c r="F1171" s="105" t="s">
        <v>329</v>
      </c>
      <c r="G1171" s="106">
        <v>0</v>
      </c>
      <c r="H1171" s="106">
        <v>20.34</v>
      </c>
      <c r="I1171" s="106">
        <v>0</v>
      </c>
      <c r="J1171" s="106">
        <v>0</v>
      </c>
      <c r="K1171" s="106">
        <v>0</v>
      </c>
      <c r="L1171" s="106">
        <v>20.34</v>
      </c>
    </row>
    <row r="1172" spans="1:12">
      <c r="A1172" t="s">
        <v>939</v>
      </c>
      <c r="B1172" s="93">
        <v>41364</v>
      </c>
      <c r="C1172" t="s">
        <v>670</v>
      </c>
      <c r="D1172" t="s">
        <v>827</v>
      </c>
      <c r="E1172" s="105">
        <v>211032</v>
      </c>
      <c r="F1172" s="105" t="s">
        <v>331</v>
      </c>
      <c r="G1172" s="106">
        <v>0</v>
      </c>
      <c r="H1172" s="106">
        <v>130917.4</v>
      </c>
      <c r="I1172" s="106">
        <v>130919.27</v>
      </c>
      <c r="J1172" s="106">
        <v>1.87</v>
      </c>
      <c r="K1172" s="106">
        <v>0</v>
      </c>
      <c r="L1172" s="106">
        <v>0</v>
      </c>
    </row>
    <row r="1173" spans="1:12">
      <c r="A1173" t="s">
        <v>939</v>
      </c>
      <c r="B1173" s="93">
        <v>41364</v>
      </c>
      <c r="C1173" t="s">
        <v>670</v>
      </c>
      <c r="D1173" t="s">
        <v>827</v>
      </c>
      <c r="E1173" s="105">
        <v>211035</v>
      </c>
      <c r="F1173" s="105" t="s">
        <v>333</v>
      </c>
      <c r="G1173" s="106">
        <v>0</v>
      </c>
      <c r="H1173" s="106">
        <v>13933</v>
      </c>
      <c r="I1173" s="106">
        <v>73916</v>
      </c>
      <c r="J1173" s="106">
        <v>76893</v>
      </c>
      <c r="K1173" s="106">
        <v>0</v>
      </c>
      <c r="L1173" s="106">
        <v>16910</v>
      </c>
    </row>
    <row r="1174" spans="1:12">
      <c r="A1174" t="s">
        <v>939</v>
      </c>
      <c r="B1174" s="93">
        <v>41364</v>
      </c>
      <c r="C1174" t="s">
        <v>670</v>
      </c>
      <c r="D1174" t="s">
        <v>827</v>
      </c>
      <c r="E1174" s="105">
        <v>211037</v>
      </c>
      <c r="F1174" s="105" t="s">
        <v>901</v>
      </c>
      <c r="G1174" s="106">
        <v>81271.83</v>
      </c>
      <c r="H1174" s="106">
        <v>0</v>
      </c>
      <c r="I1174" s="106">
        <v>943621.61</v>
      </c>
      <c r="J1174" s="106">
        <v>1391716.44</v>
      </c>
      <c r="K1174" s="106">
        <v>0</v>
      </c>
      <c r="L1174" s="106">
        <v>366823</v>
      </c>
    </row>
    <row r="1175" spans="1:12">
      <c r="A1175" t="s">
        <v>939</v>
      </c>
      <c r="B1175" s="93">
        <v>41364</v>
      </c>
      <c r="C1175" t="s">
        <v>670</v>
      </c>
      <c r="D1175" t="s">
        <v>827</v>
      </c>
      <c r="E1175" s="105">
        <v>211040</v>
      </c>
      <c r="F1175" s="105" t="s">
        <v>1046</v>
      </c>
      <c r="G1175" s="106">
        <v>0</v>
      </c>
      <c r="H1175" s="106">
        <v>0</v>
      </c>
      <c r="I1175" s="106">
        <v>5892.68</v>
      </c>
      <c r="J1175" s="106">
        <v>5892.68</v>
      </c>
      <c r="K1175" s="106">
        <v>0</v>
      </c>
      <c r="L1175" s="106">
        <v>0</v>
      </c>
    </row>
    <row r="1176" spans="1:12">
      <c r="A1176" t="s">
        <v>939</v>
      </c>
      <c r="B1176" s="93">
        <v>41364</v>
      </c>
      <c r="C1176" t="s">
        <v>670</v>
      </c>
      <c r="D1176" t="s">
        <v>827</v>
      </c>
      <c r="E1176" s="105">
        <v>211070</v>
      </c>
      <c r="F1176" s="105" t="s">
        <v>902</v>
      </c>
      <c r="G1176" s="106">
        <v>0</v>
      </c>
      <c r="H1176" s="106">
        <v>1924.75</v>
      </c>
      <c r="I1176" s="106">
        <v>5662.5</v>
      </c>
      <c r="J1176" s="106">
        <v>3937.5</v>
      </c>
      <c r="K1176" s="106">
        <v>0</v>
      </c>
      <c r="L1176" s="106">
        <v>199.75</v>
      </c>
    </row>
    <row r="1177" spans="1:12">
      <c r="A1177" t="s">
        <v>939</v>
      </c>
      <c r="B1177" s="93">
        <v>41364</v>
      </c>
      <c r="C1177" t="s">
        <v>670</v>
      </c>
      <c r="D1177" t="s">
        <v>827</v>
      </c>
      <c r="E1177" s="105">
        <v>211078</v>
      </c>
      <c r="F1177" s="105" t="s">
        <v>1047</v>
      </c>
      <c r="G1177" s="106">
        <v>0</v>
      </c>
      <c r="H1177" s="106">
        <v>0</v>
      </c>
      <c r="I1177" s="106">
        <v>60262.76</v>
      </c>
      <c r="J1177" s="106">
        <v>60261.88</v>
      </c>
      <c r="K1177" s="106">
        <v>0.88</v>
      </c>
      <c r="L1177" s="106">
        <v>0</v>
      </c>
    </row>
    <row r="1178" spans="1:12">
      <c r="A1178" t="s">
        <v>939</v>
      </c>
      <c r="B1178" s="93">
        <v>41364</v>
      </c>
      <c r="C1178" t="s">
        <v>670</v>
      </c>
      <c r="D1178" t="s">
        <v>827</v>
      </c>
      <c r="E1178" s="105">
        <v>212010</v>
      </c>
      <c r="F1178" s="105" t="s">
        <v>336</v>
      </c>
      <c r="G1178" s="106">
        <v>0</v>
      </c>
      <c r="H1178" s="106">
        <v>623563.81999999995</v>
      </c>
      <c r="I1178" s="106">
        <v>4935362.76</v>
      </c>
      <c r="J1178" s="106">
        <v>5145735.1399999997</v>
      </c>
      <c r="K1178" s="106">
        <v>0</v>
      </c>
      <c r="L1178" s="106">
        <v>833936.2</v>
      </c>
    </row>
    <row r="1179" spans="1:12">
      <c r="A1179" t="s">
        <v>939</v>
      </c>
      <c r="B1179" s="93">
        <v>41364</v>
      </c>
      <c r="C1179" t="s">
        <v>670</v>
      </c>
      <c r="D1179" t="s">
        <v>827</v>
      </c>
      <c r="E1179" s="105">
        <v>212021</v>
      </c>
      <c r="F1179" s="105" t="s">
        <v>337</v>
      </c>
      <c r="G1179" s="106">
        <v>0</v>
      </c>
      <c r="H1179" s="106">
        <v>0</v>
      </c>
      <c r="I1179" s="106">
        <v>8750</v>
      </c>
      <c r="J1179" s="106">
        <v>8750</v>
      </c>
      <c r="K1179" s="106">
        <v>0</v>
      </c>
      <c r="L1179" s="106">
        <v>0</v>
      </c>
    </row>
    <row r="1180" spans="1:12">
      <c r="A1180" t="s">
        <v>939</v>
      </c>
      <c r="B1180" s="93">
        <v>41364</v>
      </c>
      <c r="C1180" t="s">
        <v>670</v>
      </c>
      <c r="D1180" t="s">
        <v>827</v>
      </c>
      <c r="E1180" s="105">
        <v>212026</v>
      </c>
      <c r="F1180" s="105" t="s">
        <v>339</v>
      </c>
      <c r="G1180" s="106">
        <v>0</v>
      </c>
      <c r="H1180" s="106">
        <v>1079730.8799999999</v>
      </c>
      <c r="I1180" s="106">
        <v>50907.22</v>
      </c>
      <c r="J1180" s="106">
        <v>1339891.08</v>
      </c>
      <c r="K1180" s="106">
        <v>0</v>
      </c>
      <c r="L1180" s="106">
        <v>2368714.7400000002</v>
      </c>
    </row>
    <row r="1181" spans="1:12">
      <c r="A1181" t="s">
        <v>939</v>
      </c>
      <c r="B1181" s="93">
        <v>41364</v>
      </c>
      <c r="C1181" t="s">
        <v>670</v>
      </c>
      <c r="D1181" t="s">
        <v>827</v>
      </c>
      <c r="E1181" s="105">
        <v>212027</v>
      </c>
      <c r="F1181" s="105" t="s">
        <v>340</v>
      </c>
      <c r="G1181" s="106">
        <v>0</v>
      </c>
      <c r="H1181" s="106">
        <v>0</v>
      </c>
      <c r="I1181" s="106">
        <v>147</v>
      </c>
      <c r="J1181" s="106">
        <v>147</v>
      </c>
      <c r="K1181" s="106">
        <v>0</v>
      </c>
      <c r="L1181" s="106">
        <v>0</v>
      </c>
    </row>
    <row r="1182" spans="1:12">
      <c r="A1182" t="s">
        <v>939</v>
      </c>
      <c r="B1182" s="93">
        <v>41364</v>
      </c>
      <c r="C1182" t="s">
        <v>670</v>
      </c>
      <c r="D1182" t="s">
        <v>827</v>
      </c>
      <c r="E1182" s="105">
        <v>212029</v>
      </c>
      <c r="F1182" s="105" t="s">
        <v>341</v>
      </c>
      <c r="G1182" s="106">
        <v>0</v>
      </c>
      <c r="H1182" s="106">
        <v>0</v>
      </c>
      <c r="I1182" s="106">
        <v>64114.16</v>
      </c>
      <c r="J1182" s="106">
        <v>64114.16</v>
      </c>
      <c r="K1182" s="106">
        <v>0</v>
      </c>
      <c r="L1182" s="106">
        <v>0</v>
      </c>
    </row>
    <row r="1183" spans="1:12">
      <c r="A1183" t="s">
        <v>939</v>
      </c>
      <c r="B1183" s="93">
        <v>41364</v>
      </c>
      <c r="C1183" t="s">
        <v>670</v>
      </c>
      <c r="D1183" t="s">
        <v>827</v>
      </c>
      <c r="E1183" s="105">
        <v>212030</v>
      </c>
      <c r="F1183" s="105" t="s">
        <v>1048</v>
      </c>
      <c r="G1183" s="106">
        <v>0</v>
      </c>
      <c r="H1183" s="106">
        <v>0</v>
      </c>
      <c r="I1183" s="106">
        <v>9319.42</v>
      </c>
      <c r="J1183" s="106">
        <v>9319.42</v>
      </c>
      <c r="K1183" s="106">
        <v>0</v>
      </c>
      <c r="L1183" s="106">
        <v>0</v>
      </c>
    </row>
    <row r="1184" spans="1:12">
      <c r="A1184" t="s">
        <v>939</v>
      </c>
      <c r="B1184" s="93">
        <v>41364</v>
      </c>
      <c r="C1184" t="s">
        <v>670</v>
      </c>
      <c r="D1184" t="s">
        <v>827</v>
      </c>
      <c r="E1184" s="105">
        <v>212080</v>
      </c>
      <c r="F1184" s="105" t="s">
        <v>1049</v>
      </c>
      <c r="G1184" s="106">
        <v>0</v>
      </c>
      <c r="H1184" s="106">
        <v>0</v>
      </c>
      <c r="I1184" s="106">
        <v>1887.05</v>
      </c>
      <c r="J1184" s="106">
        <v>58618.27</v>
      </c>
      <c r="K1184" s="106">
        <v>0</v>
      </c>
      <c r="L1184" s="106">
        <v>56731.22</v>
      </c>
    </row>
    <row r="1185" spans="1:16">
      <c r="A1185" t="s">
        <v>939</v>
      </c>
      <c r="B1185" s="93">
        <v>41364</v>
      </c>
      <c r="C1185" t="s">
        <v>670</v>
      </c>
      <c r="D1185" t="s">
        <v>827</v>
      </c>
      <c r="E1185" s="105">
        <v>212085</v>
      </c>
      <c r="F1185" s="105" t="s">
        <v>342</v>
      </c>
      <c r="G1185" s="106">
        <v>1323094.0900000001</v>
      </c>
      <c r="H1185" s="106">
        <v>0</v>
      </c>
      <c r="I1185" s="106">
        <v>441663606.67000002</v>
      </c>
      <c r="J1185" s="106">
        <v>442947871.80000001</v>
      </c>
      <c r="K1185" s="106">
        <v>38828.959999999999</v>
      </c>
      <c r="L1185" s="106">
        <v>0</v>
      </c>
    </row>
    <row r="1186" spans="1:16">
      <c r="A1186" t="s">
        <v>939</v>
      </c>
      <c r="B1186" s="93">
        <v>41364</v>
      </c>
      <c r="C1186" t="s">
        <v>670</v>
      </c>
      <c r="D1186" t="s">
        <v>827</v>
      </c>
      <c r="E1186" s="105">
        <v>212086</v>
      </c>
      <c r="F1186" s="105" t="s">
        <v>343</v>
      </c>
      <c r="G1186" s="106">
        <v>0.01</v>
      </c>
      <c r="H1186" s="106">
        <v>0</v>
      </c>
      <c r="I1186" s="106">
        <v>8376401.4400000004</v>
      </c>
      <c r="J1186" s="106">
        <v>8953791.6699999999</v>
      </c>
      <c r="K1186" s="106">
        <v>0</v>
      </c>
      <c r="L1186" s="106">
        <v>577390.22</v>
      </c>
    </row>
    <row r="1187" spans="1:16">
      <c r="A1187" t="s">
        <v>939</v>
      </c>
      <c r="B1187" s="93">
        <v>41364</v>
      </c>
      <c r="C1187" t="s">
        <v>670</v>
      </c>
      <c r="D1187" t="s">
        <v>827</v>
      </c>
      <c r="E1187" s="105">
        <v>213100</v>
      </c>
      <c r="F1187" s="105" t="s">
        <v>499</v>
      </c>
      <c r="G1187" s="106">
        <v>177.84</v>
      </c>
      <c r="H1187" s="106">
        <v>0</v>
      </c>
      <c r="I1187" s="106">
        <v>5967236.2999999998</v>
      </c>
      <c r="J1187" s="106">
        <v>5967414.1500000004</v>
      </c>
      <c r="K1187" s="106">
        <v>0</v>
      </c>
      <c r="L1187" s="106">
        <v>0.01</v>
      </c>
    </row>
    <row r="1188" spans="1:16">
      <c r="A1188" t="s">
        <v>939</v>
      </c>
      <c r="B1188" s="93">
        <v>41364</v>
      </c>
      <c r="C1188" t="s">
        <v>670</v>
      </c>
      <c r="D1188" t="s">
        <v>827</v>
      </c>
      <c r="E1188" s="105" t="s">
        <v>344</v>
      </c>
      <c r="F1188" s="105" t="s">
        <v>345</v>
      </c>
      <c r="G1188" s="106">
        <v>0</v>
      </c>
      <c r="H1188" s="106">
        <v>285461739.57999998</v>
      </c>
      <c r="I1188" s="106">
        <v>201280764.02000001</v>
      </c>
      <c r="J1188" s="106">
        <v>28723374.879999999</v>
      </c>
      <c r="K1188" s="106">
        <v>0</v>
      </c>
      <c r="L1188" s="106">
        <v>112904350.44</v>
      </c>
      <c r="M1188" t="s">
        <v>15</v>
      </c>
      <c r="N1188" t="str">
        <f>+C1188&amp;M1188</f>
        <v>TDIUnit Capital at the end of the period</v>
      </c>
      <c r="O1188" s="95">
        <f>L1188-K1188</f>
        <v>112904350.44</v>
      </c>
      <c r="P1188" s="95">
        <f>O1188/10000000</f>
        <v>11.290435044000001</v>
      </c>
    </row>
    <row r="1189" spans="1:16">
      <c r="A1189" t="s">
        <v>939</v>
      </c>
      <c r="B1189" s="93">
        <v>41364</v>
      </c>
      <c r="C1189" t="s">
        <v>670</v>
      </c>
      <c r="D1189" t="s">
        <v>827</v>
      </c>
      <c r="E1189" s="105" t="s">
        <v>346</v>
      </c>
      <c r="F1189" s="105" t="s">
        <v>347</v>
      </c>
      <c r="G1189" s="106">
        <v>0</v>
      </c>
      <c r="H1189" s="106">
        <v>242930764.81999999</v>
      </c>
      <c r="I1189" s="106">
        <v>350958060.13</v>
      </c>
      <c r="J1189" s="106">
        <v>328970093.17000002</v>
      </c>
      <c r="K1189" s="106">
        <v>0</v>
      </c>
      <c r="L1189" s="106">
        <v>220942797.86000001</v>
      </c>
      <c r="M1189" t="s">
        <v>15</v>
      </c>
      <c r="N1189" t="str">
        <f>+C1189&amp;M1189</f>
        <v>TDIUnit Capital at the end of the period</v>
      </c>
      <c r="O1189" s="95">
        <f>L1189-K1189</f>
        <v>220942797.86000001</v>
      </c>
      <c r="P1189" s="95">
        <f>O1189/10000000</f>
        <v>22.094279786000001</v>
      </c>
    </row>
    <row r="1190" spans="1:16">
      <c r="A1190" t="s">
        <v>939</v>
      </c>
      <c r="B1190" s="93">
        <v>41364</v>
      </c>
      <c r="C1190" t="s">
        <v>670</v>
      </c>
      <c r="D1190" t="s">
        <v>827</v>
      </c>
      <c r="E1190" s="105" t="s">
        <v>1050</v>
      </c>
      <c r="F1190" s="105" t="s">
        <v>1051</v>
      </c>
      <c r="G1190" s="106">
        <v>0</v>
      </c>
      <c r="H1190" s="106">
        <v>0</v>
      </c>
      <c r="I1190" s="106">
        <v>1104.25</v>
      </c>
      <c r="J1190" s="106">
        <v>26641.21</v>
      </c>
      <c r="K1190" s="106">
        <v>0</v>
      </c>
      <c r="L1190" s="106">
        <v>25536.959999999999</v>
      </c>
      <c r="M1190" t="s">
        <v>15</v>
      </c>
      <c r="N1190" t="str">
        <f>+C1190&amp;M1190</f>
        <v>TDIUnit Capital at the end of the period</v>
      </c>
      <c r="O1190" s="95">
        <f>L1190-K1190</f>
        <v>25536.959999999999</v>
      </c>
      <c r="P1190" s="95">
        <f>O1190/10000000</f>
        <v>2.5536959999999998E-3</v>
      </c>
    </row>
    <row r="1191" spans="1:16">
      <c r="A1191" t="s">
        <v>939</v>
      </c>
      <c r="B1191" s="93">
        <v>41364</v>
      </c>
      <c r="C1191" t="s">
        <v>670</v>
      </c>
      <c r="D1191" t="s">
        <v>827</v>
      </c>
      <c r="E1191" s="105" t="s">
        <v>1052</v>
      </c>
      <c r="F1191" s="105" t="s">
        <v>1053</v>
      </c>
      <c r="G1191" s="106">
        <v>0</v>
      </c>
      <c r="H1191" s="106">
        <v>0</v>
      </c>
      <c r="I1191" s="106">
        <v>34789631.75</v>
      </c>
      <c r="J1191" s="106">
        <v>193289523.88999999</v>
      </c>
      <c r="K1191" s="106">
        <v>0</v>
      </c>
      <c r="L1191" s="106">
        <v>158499892.13999999</v>
      </c>
      <c r="M1191" t="s">
        <v>15</v>
      </c>
      <c r="N1191" t="str">
        <f>+C1191&amp;M1191</f>
        <v>TDIUnit Capital at the end of the period</v>
      </c>
      <c r="O1191" s="95">
        <f>L1191-K1191</f>
        <v>158499892.13999999</v>
      </c>
      <c r="P1191" s="95">
        <f>O1191/10000000</f>
        <v>15.849989213999999</v>
      </c>
    </row>
    <row r="1192" spans="1:16">
      <c r="A1192" t="s">
        <v>939</v>
      </c>
      <c r="B1192" s="93">
        <v>41364</v>
      </c>
      <c r="C1192" t="s">
        <v>670</v>
      </c>
      <c r="D1192" t="s">
        <v>827</v>
      </c>
      <c r="E1192" s="105" t="s">
        <v>348</v>
      </c>
      <c r="F1192" s="105" t="s">
        <v>349</v>
      </c>
      <c r="G1192" s="106">
        <v>14764692.710000001</v>
      </c>
      <c r="H1192" s="106">
        <v>0</v>
      </c>
      <c r="I1192" s="106">
        <v>9877048.6600000001</v>
      </c>
      <c r="J1192" s="106">
        <v>23540205.879999999</v>
      </c>
      <c r="K1192" s="106">
        <v>1101535.49</v>
      </c>
      <c r="L1192" s="106">
        <v>0</v>
      </c>
    </row>
    <row r="1193" spans="1:16">
      <c r="A1193" t="s">
        <v>939</v>
      </c>
      <c r="B1193" s="93">
        <v>41364</v>
      </c>
      <c r="C1193" t="s">
        <v>670</v>
      </c>
      <c r="D1193" t="s">
        <v>827</v>
      </c>
      <c r="E1193" s="105" t="s">
        <v>350</v>
      </c>
      <c r="F1193" s="105" t="s">
        <v>351</v>
      </c>
      <c r="G1193" s="106">
        <v>0</v>
      </c>
      <c r="H1193" s="106">
        <v>7329254.3700000001</v>
      </c>
      <c r="I1193" s="106">
        <v>95609846.439999998</v>
      </c>
      <c r="J1193" s="106">
        <v>86092376.209999993</v>
      </c>
      <c r="K1193" s="106">
        <v>2188215.86</v>
      </c>
      <c r="L1193" s="106">
        <v>0</v>
      </c>
    </row>
    <row r="1194" spans="1:16">
      <c r="A1194" t="s">
        <v>939</v>
      </c>
      <c r="B1194" s="93">
        <v>41364</v>
      </c>
      <c r="C1194" t="s">
        <v>670</v>
      </c>
      <c r="D1194" t="s">
        <v>827</v>
      </c>
      <c r="E1194" s="105" t="s">
        <v>1054</v>
      </c>
      <c r="F1194" s="105" t="s">
        <v>1055</v>
      </c>
      <c r="G1194" s="106">
        <v>0</v>
      </c>
      <c r="H1194" s="106">
        <v>0</v>
      </c>
      <c r="I1194" s="106">
        <v>932.91</v>
      </c>
      <c r="J1194" s="106">
        <v>1104.25</v>
      </c>
      <c r="K1194" s="106">
        <v>0</v>
      </c>
      <c r="L1194" s="106">
        <v>171.34</v>
      </c>
    </row>
    <row r="1195" spans="1:16">
      <c r="A1195" t="s">
        <v>939</v>
      </c>
      <c r="B1195" s="93">
        <v>41364</v>
      </c>
      <c r="C1195" t="s">
        <v>670</v>
      </c>
      <c r="D1195" t="s">
        <v>827</v>
      </c>
      <c r="E1195" s="105" t="s">
        <v>1056</v>
      </c>
      <c r="F1195" s="105" t="s">
        <v>1057</v>
      </c>
      <c r="G1195" s="106">
        <v>0</v>
      </c>
      <c r="H1195" s="106">
        <v>0</v>
      </c>
      <c r="I1195" s="106">
        <v>29533881.629999999</v>
      </c>
      <c r="J1195" s="106">
        <v>34789631.75</v>
      </c>
      <c r="K1195" s="106">
        <v>0</v>
      </c>
      <c r="L1195" s="106">
        <v>5255750.12</v>
      </c>
    </row>
    <row r="1196" spans="1:16">
      <c r="A1196" t="s">
        <v>939</v>
      </c>
      <c r="B1196" s="93">
        <v>41364</v>
      </c>
      <c r="C1196" t="s">
        <v>670</v>
      </c>
      <c r="D1196" t="s">
        <v>827</v>
      </c>
      <c r="E1196" s="105" t="s">
        <v>352</v>
      </c>
      <c r="F1196" s="105" t="s">
        <v>353</v>
      </c>
      <c r="G1196" s="106">
        <v>0</v>
      </c>
      <c r="H1196" s="106">
        <v>0</v>
      </c>
      <c r="I1196" s="106">
        <v>22780561.98</v>
      </c>
      <c r="J1196" s="106">
        <v>501854.55</v>
      </c>
      <c r="K1196" s="106">
        <v>22278707.43</v>
      </c>
      <c r="L1196" s="106">
        <v>0</v>
      </c>
    </row>
    <row r="1197" spans="1:16">
      <c r="A1197" t="s">
        <v>939</v>
      </c>
      <c r="B1197" s="93">
        <v>41364</v>
      </c>
      <c r="C1197" t="s">
        <v>670</v>
      </c>
      <c r="D1197" t="s">
        <v>827</v>
      </c>
      <c r="E1197" s="105" t="s">
        <v>354</v>
      </c>
      <c r="F1197" s="105" t="s">
        <v>355</v>
      </c>
      <c r="G1197" s="106">
        <v>0</v>
      </c>
      <c r="H1197" s="106">
        <v>0</v>
      </c>
      <c r="I1197" s="106">
        <v>41004129.530000001</v>
      </c>
      <c r="J1197" s="106">
        <v>42714626.350000001</v>
      </c>
      <c r="K1197" s="106">
        <v>0</v>
      </c>
      <c r="L1197" s="106">
        <v>1710496.82</v>
      </c>
    </row>
    <row r="1198" spans="1:16">
      <c r="A1198" t="s">
        <v>939</v>
      </c>
      <c r="B1198" s="93">
        <v>41364</v>
      </c>
      <c r="C1198" t="s">
        <v>670</v>
      </c>
      <c r="D1198" t="s">
        <v>827</v>
      </c>
      <c r="E1198" s="105" t="s">
        <v>1058</v>
      </c>
      <c r="F1198" s="105" t="s">
        <v>1059</v>
      </c>
      <c r="G1198" s="106">
        <v>0</v>
      </c>
      <c r="H1198" s="106">
        <v>0</v>
      </c>
      <c r="I1198" s="106">
        <v>0</v>
      </c>
      <c r="J1198" s="106">
        <v>932.91</v>
      </c>
      <c r="K1198" s="106">
        <v>0</v>
      </c>
      <c r="L1198" s="106">
        <v>932.91</v>
      </c>
    </row>
    <row r="1199" spans="1:16">
      <c r="A1199" t="s">
        <v>939</v>
      </c>
      <c r="B1199" s="93">
        <v>41364</v>
      </c>
      <c r="C1199" t="s">
        <v>670</v>
      </c>
      <c r="D1199" t="s">
        <v>827</v>
      </c>
      <c r="E1199" s="105" t="s">
        <v>1060</v>
      </c>
      <c r="F1199" s="105" t="s">
        <v>1061</v>
      </c>
      <c r="G1199" s="106">
        <v>0</v>
      </c>
      <c r="H1199" s="106">
        <v>0</v>
      </c>
      <c r="I1199" s="106">
        <v>0</v>
      </c>
      <c r="J1199" s="106">
        <v>29533881.629999999</v>
      </c>
      <c r="K1199" s="106">
        <v>0</v>
      </c>
      <c r="L1199" s="106">
        <v>29533881.629999999</v>
      </c>
    </row>
    <row r="1200" spans="1:16">
      <c r="A1200" t="s">
        <v>939</v>
      </c>
      <c r="B1200" s="93">
        <v>41364</v>
      </c>
      <c r="C1200" t="s">
        <v>670</v>
      </c>
      <c r="D1200" t="s">
        <v>827</v>
      </c>
      <c r="E1200" s="105">
        <v>310200</v>
      </c>
      <c r="F1200" s="105" t="s">
        <v>356</v>
      </c>
      <c r="G1200" s="106">
        <v>0</v>
      </c>
      <c r="H1200" s="106">
        <v>45519655.710000001</v>
      </c>
      <c r="I1200" s="106">
        <v>0</v>
      </c>
      <c r="J1200" s="106">
        <v>0</v>
      </c>
      <c r="K1200" s="106">
        <v>0</v>
      </c>
      <c r="L1200" s="106">
        <v>45519655.710000001</v>
      </c>
    </row>
    <row r="1201" spans="1:12">
      <c r="A1201" t="s">
        <v>939</v>
      </c>
      <c r="B1201" s="93">
        <v>41364</v>
      </c>
      <c r="C1201" t="s">
        <v>670</v>
      </c>
      <c r="D1201" t="s">
        <v>827</v>
      </c>
      <c r="E1201" s="105" t="s">
        <v>500</v>
      </c>
      <c r="F1201" s="105" t="s">
        <v>501</v>
      </c>
      <c r="G1201" s="106">
        <v>10178021.289999999</v>
      </c>
      <c r="H1201" s="106">
        <v>0</v>
      </c>
      <c r="I1201" s="106">
        <v>4950111.33</v>
      </c>
      <c r="J1201" s="106">
        <v>0</v>
      </c>
      <c r="K1201" s="106">
        <v>15128132.619999999</v>
      </c>
      <c r="L1201" s="106">
        <v>0</v>
      </c>
    </row>
    <row r="1202" spans="1:12">
      <c r="A1202" t="s">
        <v>939</v>
      </c>
      <c r="B1202" s="93">
        <v>41364</v>
      </c>
      <c r="C1202" t="s">
        <v>670</v>
      </c>
      <c r="D1202" t="s">
        <v>827</v>
      </c>
      <c r="E1202" s="105" t="s">
        <v>1064</v>
      </c>
      <c r="F1202" s="105" t="s">
        <v>1065</v>
      </c>
      <c r="G1202" s="106">
        <v>0</v>
      </c>
      <c r="H1202" s="106">
        <v>0</v>
      </c>
      <c r="I1202" s="106">
        <v>598.94000000000005</v>
      </c>
      <c r="J1202" s="106">
        <v>0</v>
      </c>
      <c r="K1202" s="106">
        <v>598.94000000000005</v>
      </c>
      <c r="L1202" s="106">
        <v>0</v>
      </c>
    </row>
    <row r="1203" spans="1:12">
      <c r="A1203" t="s">
        <v>939</v>
      </c>
      <c r="B1203" s="93">
        <v>41364</v>
      </c>
      <c r="C1203" t="s">
        <v>670</v>
      </c>
      <c r="D1203" t="s">
        <v>827</v>
      </c>
      <c r="E1203" s="105" t="s">
        <v>502</v>
      </c>
      <c r="F1203" s="105" t="s">
        <v>503</v>
      </c>
      <c r="G1203" s="106">
        <v>2893036</v>
      </c>
      <c r="H1203" s="106">
        <v>0</v>
      </c>
      <c r="I1203" s="106">
        <v>682668</v>
      </c>
      <c r="J1203" s="106">
        <v>0</v>
      </c>
      <c r="K1203" s="106">
        <v>3575704</v>
      </c>
      <c r="L1203" s="106">
        <v>0</v>
      </c>
    </row>
    <row r="1204" spans="1:12">
      <c r="A1204" t="s">
        <v>939</v>
      </c>
      <c r="B1204" s="93">
        <v>41364</v>
      </c>
      <c r="C1204" t="s">
        <v>670</v>
      </c>
      <c r="D1204" t="s">
        <v>827</v>
      </c>
      <c r="E1204" s="105" t="s">
        <v>1066</v>
      </c>
      <c r="F1204" s="105" t="s">
        <v>1067</v>
      </c>
      <c r="G1204" s="106">
        <v>0</v>
      </c>
      <c r="H1204" s="106">
        <v>0</v>
      </c>
      <c r="I1204" s="106">
        <v>194</v>
      </c>
      <c r="J1204" s="106">
        <v>0</v>
      </c>
      <c r="K1204" s="106">
        <v>194</v>
      </c>
      <c r="L1204" s="106">
        <v>0</v>
      </c>
    </row>
    <row r="1205" spans="1:12">
      <c r="A1205" t="s">
        <v>939</v>
      </c>
      <c r="B1205" s="93">
        <v>41364</v>
      </c>
      <c r="C1205" t="s">
        <v>670</v>
      </c>
      <c r="D1205" t="s">
        <v>827</v>
      </c>
      <c r="E1205" s="105" t="s">
        <v>445</v>
      </c>
      <c r="F1205" s="105" t="s">
        <v>446</v>
      </c>
      <c r="G1205" s="106">
        <v>0</v>
      </c>
      <c r="H1205" s="106">
        <v>541113.13</v>
      </c>
      <c r="I1205" s="106">
        <v>615739.27</v>
      </c>
      <c r="J1205" s="106">
        <v>0</v>
      </c>
      <c r="K1205" s="106">
        <v>74626.14</v>
      </c>
      <c r="L1205" s="106">
        <v>0</v>
      </c>
    </row>
    <row r="1206" spans="1:12">
      <c r="A1206" t="s">
        <v>939</v>
      </c>
      <c r="B1206" s="93">
        <v>41364</v>
      </c>
      <c r="C1206" t="s">
        <v>670</v>
      </c>
      <c r="D1206" t="s">
        <v>827</v>
      </c>
      <c r="E1206" s="105" t="s">
        <v>447</v>
      </c>
      <c r="F1206" s="105" t="s">
        <v>448</v>
      </c>
      <c r="G1206" s="106">
        <v>0</v>
      </c>
      <c r="H1206" s="106">
        <v>0.03</v>
      </c>
      <c r="I1206" s="106">
        <v>0.03</v>
      </c>
      <c r="J1206" s="106">
        <v>0</v>
      </c>
      <c r="K1206" s="106">
        <v>0</v>
      </c>
      <c r="L1206" s="106">
        <v>0</v>
      </c>
    </row>
    <row r="1207" spans="1:12">
      <c r="A1207" t="s">
        <v>939</v>
      </c>
      <c r="B1207" s="93">
        <v>41364</v>
      </c>
      <c r="C1207" t="s">
        <v>670</v>
      </c>
      <c r="D1207" t="s">
        <v>827</v>
      </c>
      <c r="E1207" s="105" t="s">
        <v>635</v>
      </c>
      <c r="F1207" s="105" t="s">
        <v>636</v>
      </c>
      <c r="G1207" s="106">
        <v>0</v>
      </c>
      <c r="H1207" s="106">
        <v>59954.93</v>
      </c>
      <c r="I1207" s="106">
        <v>59954.93</v>
      </c>
      <c r="J1207" s="106">
        <v>0</v>
      </c>
      <c r="K1207" s="106">
        <v>0</v>
      </c>
      <c r="L1207" s="106">
        <v>0</v>
      </c>
    </row>
    <row r="1208" spans="1:12">
      <c r="A1208" t="s">
        <v>939</v>
      </c>
      <c r="B1208" s="93">
        <v>41364</v>
      </c>
      <c r="C1208" t="s">
        <v>670</v>
      </c>
      <c r="D1208" t="s">
        <v>827</v>
      </c>
      <c r="E1208" s="105" t="s">
        <v>748</v>
      </c>
      <c r="F1208" s="105" t="s">
        <v>749</v>
      </c>
      <c r="G1208" s="106">
        <v>0</v>
      </c>
      <c r="H1208" s="106">
        <v>105000</v>
      </c>
      <c r="I1208" s="106">
        <v>0</v>
      </c>
      <c r="J1208" s="106">
        <v>262500</v>
      </c>
      <c r="K1208" s="106">
        <v>0</v>
      </c>
      <c r="L1208" s="106">
        <v>367500</v>
      </c>
    </row>
    <row r="1209" spans="1:12">
      <c r="A1209" t="s">
        <v>939</v>
      </c>
      <c r="B1209" s="93">
        <v>41364</v>
      </c>
      <c r="C1209" t="s">
        <v>670</v>
      </c>
      <c r="D1209" t="s">
        <v>827</v>
      </c>
      <c r="E1209" s="105" t="s">
        <v>481</v>
      </c>
      <c r="F1209" s="105" t="s">
        <v>482</v>
      </c>
      <c r="G1209" s="106">
        <v>0</v>
      </c>
      <c r="H1209" s="106">
        <v>1946199</v>
      </c>
      <c r="I1209" s="106">
        <v>1258059.5</v>
      </c>
      <c r="J1209" s="106">
        <v>0</v>
      </c>
      <c r="K1209" s="106">
        <v>0</v>
      </c>
      <c r="L1209" s="106">
        <v>688139.5</v>
      </c>
    </row>
    <row r="1210" spans="1:12">
      <c r="A1210" t="s">
        <v>939</v>
      </c>
      <c r="B1210" s="93">
        <v>41364</v>
      </c>
      <c r="C1210" t="s">
        <v>670</v>
      </c>
      <c r="D1210" t="s">
        <v>827</v>
      </c>
      <c r="E1210" s="105" t="s">
        <v>781</v>
      </c>
      <c r="F1210" s="105" t="s">
        <v>782</v>
      </c>
      <c r="G1210" s="106">
        <v>0</v>
      </c>
      <c r="H1210" s="106">
        <v>3.78</v>
      </c>
      <c r="I1210" s="106">
        <v>0</v>
      </c>
      <c r="J1210" s="106">
        <v>978.27</v>
      </c>
      <c r="K1210" s="106">
        <v>0</v>
      </c>
      <c r="L1210" s="106">
        <v>982.05</v>
      </c>
    </row>
    <row r="1211" spans="1:12">
      <c r="A1211" t="s">
        <v>939</v>
      </c>
      <c r="B1211" s="93">
        <v>41364</v>
      </c>
      <c r="C1211" t="s">
        <v>670</v>
      </c>
      <c r="D1211" t="s">
        <v>827</v>
      </c>
      <c r="E1211" s="105" t="s">
        <v>504</v>
      </c>
      <c r="F1211" s="105" t="s">
        <v>505</v>
      </c>
      <c r="G1211" s="106">
        <v>0</v>
      </c>
      <c r="H1211" s="106">
        <v>229936.34</v>
      </c>
      <c r="I1211" s="106">
        <v>12095648.810000001</v>
      </c>
      <c r="J1211" s="106">
        <v>12243948.710000001</v>
      </c>
      <c r="K1211" s="106">
        <v>0</v>
      </c>
      <c r="L1211" s="106">
        <v>378236.24</v>
      </c>
    </row>
    <row r="1212" spans="1:12">
      <c r="A1212" t="s">
        <v>939</v>
      </c>
      <c r="B1212" s="93">
        <v>41364</v>
      </c>
      <c r="C1212" t="s">
        <v>670</v>
      </c>
      <c r="D1212" t="s">
        <v>827</v>
      </c>
      <c r="E1212" s="105" t="s">
        <v>637</v>
      </c>
      <c r="F1212" s="105" t="s">
        <v>638</v>
      </c>
      <c r="G1212" s="106">
        <v>0</v>
      </c>
      <c r="H1212" s="106">
        <v>660361.11</v>
      </c>
      <c r="I1212" s="106">
        <v>684507131.89999998</v>
      </c>
      <c r="J1212" s="106">
        <v>693033381.91999996</v>
      </c>
      <c r="K1212" s="106">
        <v>0</v>
      </c>
      <c r="L1212" s="106">
        <v>9186611.1300000008</v>
      </c>
    </row>
    <row r="1213" spans="1:12">
      <c r="A1213" t="s">
        <v>939</v>
      </c>
      <c r="B1213" s="93">
        <v>41364</v>
      </c>
      <c r="C1213" t="s">
        <v>670</v>
      </c>
      <c r="D1213" t="s">
        <v>827</v>
      </c>
      <c r="E1213" s="105" t="s">
        <v>361</v>
      </c>
      <c r="F1213" s="105" t="s">
        <v>362</v>
      </c>
      <c r="G1213" s="106">
        <v>0</v>
      </c>
      <c r="H1213" s="106">
        <v>11013635.439999999</v>
      </c>
      <c r="I1213" s="106">
        <v>1488080935.6500001</v>
      </c>
      <c r="J1213" s="106">
        <v>1500151515.1099999</v>
      </c>
      <c r="K1213" s="106">
        <v>0</v>
      </c>
      <c r="L1213" s="106">
        <v>23084214.899999999</v>
      </c>
    </row>
    <row r="1214" spans="1:12">
      <c r="A1214" t="s">
        <v>939</v>
      </c>
      <c r="B1214" s="93">
        <v>41364</v>
      </c>
      <c r="C1214" t="s">
        <v>670</v>
      </c>
      <c r="D1214" t="s">
        <v>827</v>
      </c>
      <c r="E1214" s="105" t="s">
        <v>569</v>
      </c>
      <c r="F1214" s="105" t="s">
        <v>570</v>
      </c>
      <c r="G1214" s="106">
        <v>0</v>
      </c>
      <c r="H1214" s="106">
        <v>276910.34000000003</v>
      </c>
      <c r="I1214" s="106">
        <v>0</v>
      </c>
      <c r="J1214" s="106">
        <v>0</v>
      </c>
      <c r="K1214" s="106">
        <v>0</v>
      </c>
      <c r="L1214" s="106">
        <v>276910.34000000003</v>
      </c>
    </row>
    <row r="1215" spans="1:12">
      <c r="A1215" t="s">
        <v>939</v>
      </c>
      <c r="B1215" s="93">
        <v>41364</v>
      </c>
      <c r="C1215" t="s">
        <v>670</v>
      </c>
      <c r="D1215" t="s">
        <v>827</v>
      </c>
      <c r="E1215" s="105" t="s">
        <v>485</v>
      </c>
      <c r="F1215" s="105" t="s">
        <v>486</v>
      </c>
      <c r="G1215" s="106">
        <v>0</v>
      </c>
      <c r="H1215" s="106">
        <v>70.58</v>
      </c>
      <c r="I1215" s="106">
        <v>0</v>
      </c>
      <c r="J1215" s="106">
        <v>125</v>
      </c>
      <c r="K1215" s="106">
        <v>0</v>
      </c>
      <c r="L1215" s="106">
        <v>195.58</v>
      </c>
    </row>
    <row r="1216" spans="1:12">
      <c r="A1216" t="s">
        <v>939</v>
      </c>
      <c r="B1216" s="93">
        <v>41364</v>
      </c>
      <c r="C1216" t="s">
        <v>670</v>
      </c>
      <c r="D1216" t="s">
        <v>827</v>
      </c>
      <c r="E1216" s="105" t="s">
        <v>639</v>
      </c>
      <c r="F1216" s="105" t="s">
        <v>640</v>
      </c>
      <c r="G1216" s="106">
        <v>0</v>
      </c>
      <c r="H1216" s="106">
        <v>0</v>
      </c>
      <c r="I1216" s="106">
        <v>0</v>
      </c>
      <c r="J1216" s="106">
        <v>4213333.33</v>
      </c>
      <c r="K1216" s="106">
        <v>0</v>
      </c>
      <c r="L1216" s="106">
        <v>4213333.33</v>
      </c>
    </row>
    <row r="1217" spans="1:12">
      <c r="A1217" t="s">
        <v>939</v>
      </c>
      <c r="B1217" s="93">
        <v>41364</v>
      </c>
      <c r="C1217" t="s">
        <v>670</v>
      </c>
      <c r="D1217" t="s">
        <v>827</v>
      </c>
      <c r="E1217" s="105" t="s">
        <v>571</v>
      </c>
      <c r="F1217" s="105" t="s">
        <v>572</v>
      </c>
      <c r="G1217" s="106">
        <v>0</v>
      </c>
      <c r="H1217" s="106">
        <v>1115130</v>
      </c>
      <c r="I1217" s="106">
        <v>0</v>
      </c>
      <c r="J1217" s="106">
        <v>1757315</v>
      </c>
      <c r="K1217" s="106">
        <v>0</v>
      </c>
      <c r="L1217" s="106">
        <v>2872445</v>
      </c>
    </row>
    <row r="1218" spans="1:12">
      <c r="A1218" t="s">
        <v>939</v>
      </c>
      <c r="B1218" s="93">
        <v>41364</v>
      </c>
      <c r="C1218" t="s">
        <v>670</v>
      </c>
      <c r="D1218" t="s">
        <v>827</v>
      </c>
      <c r="E1218" s="105" t="s">
        <v>487</v>
      </c>
      <c r="F1218" s="105" t="s">
        <v>488</v>
      </c>
      <c r="G1218" s="106">
        <v>0</v>
      </c>
      <c r="H1218" s="106">
        <v>479985.87</v>
      </c>
      <c r="I1218" s="106">
        <v>0</v>
      </c>
      <c r="J1218" s="106">
        <v>662359.85</v>
      </c>
      <c r="K1218" s="106">
        <v>0</v>
      </c>
      <c r="L1218" s="106">
        <v>1142345.72</v>
      </c>
    </row>
    <row r="1219" spans="1:12">
      <c r="A1219" t="s">
        <v>939</v>
      </c>
      <c r="B1219" s="93">
        <v>41364</v>
      </c>
      <c r="C1219" t="s">
        <v>670</v>
      </c>
      <c r="D1219" t="s">
        <v>827</v>
      </c>
      <c r="E1219" s="105" t="s">
        <v>461</v>
      </c>
      <c r="F1219" s="105" t="s">
        <v>462</v>
      </c>
      <c r="G1219" s="106">
        <v>0</v>
      </c>
      <c r="H1219" s="106">
        <v>32.72</v>
      </c>
      <c r="I1219" s="106">
        <v>0</v>
      </c>
      <c r="J1219" s="106">
        <v>5843.68</v>
      </c>
      <c r="K1219" s="106">
        <v>0</v>
      </c>
      <c r="L1219" s="106">
        <v>5876.4</v>
      </c>
    </row>
    <row r="1220" spans="1:12">
      <c r="A1220" t="s">
        <v>939</v>
      </c>
      <c r="B1220" s="93">
        <v>41364</v>
      </c>
      <c r="C1220" t="s">
        <v>670</v>
      </c>
      <c r="D1220" t="s">
        <v>827</v>
      </c>
      <c r="E1220" s="105" t="s">
        <v>1074</v>
      </c>
      <c r="F1220" s="105" t="s">
        <v>1075</v>
      </c>
      <c r="G1220" s="106">
        <v>0</v>
      </c>
      <c r="H1220" s="106">
        <v>0</v>
      </c>
      <c r="I1220" s="106">
        <v>0</v>
      </c>
      <c r="J1220" s="106">
        <v>56263.88</v>
      </c>
      <c r="K1220" s="106">
        <v>0</v>
      </c>
      <c r="L1220" s="106">
        <v>56263.88</v>
      </c>
    </row>
    <row r="1221" spans="1:12">
      <c r="A1221" t="s">
        <v>939</v>
      </c>
      <c r="B1221" s="93">
        <v>41364</v>
      </c>
      <c r="C1221" t="s">
        <v>670</v>
      </c>
      <c r="D1221" t="s">
        <v>827</v>
      </c>
      <c r="E1221" s="105" t="s">
        <v>613</v>
      </c>
      <c r="F1221" s="105" t="s">
        <v>614</v>
      </c>
      <c r="G1221" s="106">
        <v>0</v>
      </c>
      <c r="H1221" s="106">
        <v>1136516</v>
      </c>
      <c r="I1221" s="106">
        <v>0</v>
      </c>
      <c r="J1221" s="106">
        <v>634370</v>
      </c>
      <c r="K1221" s="106">
        <v>0</v>
      </c>
      <c r="L1221" s="106">
        <v>1770886</v>
      </c>
    </row>
    <row r="1222" spans="1:12">
      <c r="A1222" t="s">
        <v>939</v>
      </c>
      <c r="B1222" s="93">
        <v>41364</v>
      </c>
      <c r="C1222" t="s">
        <v>670</v>
      </c>
      <c r="D1222" t="s">
        <v>827</v>
      </c>
      <c r="E1222" s="105" t="s">
        <v>724</v>
      </c>
      <c r="F1222" s="105" t="s">
        <v>725</v>
      </c>
      <c r="G1222" s="106">
        <v>0</v>
      </c>
      <c r="H1222" s="106">
        <v>1473895.7</v>
      </c>
      <c r="I1222" s="106">
        <v>51392.53</v>
      </c>
      <c r="J1222" s="106">
        <v>1331078.8700000001</v>
      </c>
      <c r="K1222" s="106">
        <v>0</v>
      </c>
      <c r="L1222" s="106">
        <v>2753582.04</v>
      </c>
    </row>
    <row r="1223" spans="1:12">
      <c r="A1223" t="s">
        <v>939</v>
      </c>
      <c r="B1223" s="93">
        <v>41364</v>
      </c>
      <c r="C1223" t="s">
        <v>670</v>
      </c>
      <c r="D1223" t="s">
        <v>827</v>
      </c>
      <c r="E1223" s="105" t="s">
        <v>368</v>
      </c>
      <c r="F1223" s="105" t="s">
        <v>369</v>
      </c>
      <c r="G1223" s="106">
        <v>0</v>
      </c>
      <c r="H1223" s="106">
        <v>8394042.3900000006</v>
      </c>
      <c r="I1223" s="106">
        <v>0</v>
      </c>
      <c r="J1223" s="106">
        <v>1696657.89</v>
      </c>
      <c r="K1223" s="106">
        <v>0</v>
      </c>
      <c r="L1223" s="106">
        <v>10090700.279999999</v>
      </c>
    </row>
    <row r="1224" spans="1:12">
      <c r="A1224" t="s">
        <v>939</v>
      </c>
      <c r="B1224" s="93">
        <v>41364</v>
      </c>
      <c r="C1224" t="s">
        <v>670</v>
      </c>
      <c r="D1224" t="s">
        <v>827</v>
      </c>
      <c r="E1224" s="105" t="s">
        <v>449</v>
      </c>
      <c r="F1224" s="105" t="s">
        <v>450</v>
      </c>
      <c r="G1224" s="106">
        <v>0</v>
      </c>
      <c r="H1224" s="106">
        <v>2002020.63</v>
      </c>
      <c r="I1224" s="106">
        <v>0</v>
      </c>
      <c r="J1224" s="106">
        <v>553531.35</v>
      </c>
      <c r="K1224" s="106">
        <v>0</v>
      </c>
      <c r="L1224" s="106">
        <v>2555551.98</v>
      </c>
    </row>
    <row r="1225" spans="1:12">
      <c r="A1225" t="s">
        <v>939</v>
      </c>
      <c r="B1225" s="93">
        <v>41364</v>
      </c>
      <c r="C1225" t="s">
        <v>670</v>
      </c>
      <c r="D1225" t="s">
        <v>827</v>
      </c>
      <c r="E1225" s="105" t="s">
        <v>787</v>
      </c>
      <c r="F1225" s="105" t="s">
        <v>788</v>
      </c>
      <c r="G1225" s="106">
        <v>0</v>
      </c>
      <c r="H1225" s="106">
        <v>103358.71</v>
      </c>
      <c r="I1225" s="106">
        <v>0</v>
      </c>
      <c r="J1225" s="106">
        <v>102612.68</v>
      </c>
      <c r="K1225" s="106">
        <v>0</v>
      </c>
      <c r="L1225" s="106">
        <v>205971.39</v>
      </c>
    </row>
    <row r="1226" spans="1:12">
      <c r="A1226" t="s">
        <v>939</v>
      </c>
      <c r="B1226" s="93">
        <v>41364</v>
      </c>
      <c r="C1226" t="s">
        <v>670</v>
      </c>
      <c r="D1226" t="s">
        <v>827</v>
      </c>
      <c r="E1226" s="105" t="s">
        <v>489</v>
      </c>
      <c r="F1226" s="105" t="s">
        <v>490</v>
      </c>
      <c r="G1226" s="106">
        <v>0</v>
      </c>
      <c r="H1226" s="106">
        <v>1267656.6000000001</v>
      </c>
      <c r="I1226" s="106">
        <v>0</v>
      </c>
      <c r="J1226" s="106">
        <v>0</v>
      </c>
      <c r="K1226" s="106">
        <v>0</v>
      </c>
      <c r="L1226" s="106">
        <v>1267656.6000000001</v>
      </c>
    </row>
    <row r="1227" spans="1:12">
      <c r="A1227" t="s">
        <v>939</v>
      </c>
      <c r="B1227" s="93">
        <v>41364</v>
      </c>
      <c r="C1227" t="s">
        <v>670</v>
      </c>
      <c r="D1227" t="s">
        <v>827</v>
      </c>
      <c r="E1227" s="105">
        <v>620002</v>
      </c>
      <c r="F1227" s="105" t="s">
        <v>753</v>
      </c>
      <c r="G1227" s="106">
        <v>0</v>
      </c>
      <c r="H1227" s="106">
        <v>0</v>
      </c>
      <c r="I1227" s="106">
        <v>5117.9399999999996</v>
      </c>
      <c r="J1227" s="106">
        <v>982645.99</v>
      </c>
      <c r="K1227" s="106">
        <v>0</v>
      </c>
      <c r="L1227" s="106">
        <v>977528.05</v>
      </c>
    </row>
    <row r="1228" spans="1:12">
      <c r="A1228" t="s">
        <v>939</v>
      </c>
      <c r="B1228" s="93">
        <v>41364</v>
      </c>
      <c r="C1228" t="s">
        <v>670</v>
      </c>
      <c r="D1228" t="s">
        <v>827</v>
      </c>
      <c r="E1228" s="105" t="s">
        <v>510</v>
      </c>
      <c r="F1228" s="105" t="s">
        <v>511</v>
      </c>
      <c r="G1228" s="106">
        <v>2473.5700000000002</v>
      </c>
      <c r="H1228" s="106">
        <v>0</v>
      </c>
      <c r="I1228" s="106">
        <v>20933.7</v>
      </c>
      <c r="J1228" s="106">
        <v>0</v>
      </c>
      <c r="K1228" s="106">
        <v>23407.27</v>
      </c>
      <c r="L1228" s="106">
        <v>0</v>
      </c>
    </row>
    <row r="1229" spans="1:12">
      <c r="A1229" t="s">
        <v>939</v>
      </c>
      <c r="B1229" s="93">
        <v>41364</v>
      </c>
      <c r="C1229" t="s">
        <v>670</v>
      </c>
      <c r="D1229" t="s">
        <v>827</v>
      </c>
      <c r="E1229" s="105" t="s">
        <v>641</v>
      </c>
      <c r="F1229" s="105" t="s">
        <v>642</v>
      </c>
      <c r="G1229" s="106">
        <v>30000</v>
      </c>
      <c r="H1229" s="106">
        <v>0</v>
      </c>
      <c r="I1229" s="106">
        <v>272083.33</v>
      </c>
      <c r="J1229" s="106">
        <v>90000</v>
      </c>
      <c r="K1229" s="106">
        <v>212083.33</v>
      </c>
      <c r="L1229" s="106">
        <v>0</v>
      </c>
    </row>
    <row r="1230" spans="1:12">
      <c r="A1230" t="s">
        <v>939</v>
      </c>
      <c r="B1230" s="93">
        <v>41364</v>
      </c>
      <c r="C1230" t="s">
        <v>670</v>
      </c>
      <c r="D1230" t="s">
        <v>827</v>
      </c>
      <c r="E1230" s="105" t="s">
        <v>573</v>
      </c>
      <c r="F1230" s="105" t="s">
        <v>574</v>
      </c>
      <c r="G1230" s="106">
        <v>269950</v>
      </c>
      <c r="H1230" s="106">
        <v>0</v>
      </c>
      <c r="I1230" s="106">
        <v>0</v>
      </c>
      <c r="J1230" s="106">
        <v>0</v>
      </c>
      <c r="K1230" s="106">
        <v>269950</v>
      </c>
      <c r="L1230" s="106">
        <v>0</v>
      </c>
    </row>
    <row r="1231" spans="1:12">
      <c r="A1231" t="s">
        <v>939</v>
      </c>
      <c r="B1231" s="93">
        <v>41364</v>
      </c>
      <c r="C1231" t="s">
        <v>670</v>
      </c>
      <c r="D1231" t="s">
        <v>827</v>
      </c>
      <c r="E1231" s="105" t="s">
        <v>374</v>
      </c>
      <c r="F1231" s="105" t="s">
        <v>375</v>
      </c>
      <c r="G1231" s="106">
        <v>25947.11</v>
      </c>
      <c r="H1231" s="106">
        <v>0</v>
      </c>
      <c r="I1231" s="106">
        <v>9662.85</v>
      </c>
      <c r="J1231" s="106">
        <v>0</v>
      </c>
      <c r="K1231" s="106">
        <v>35609.96</v>
      </c>
      <c r="L1231" s="106">
        <v>0</v>
      </c>
    </row>
    <row r="1232" spans="1:12">
      <c r="A1232" t="s">
        <v>939</v>
      </c>
      <c r="B1232" s="93">
        <v>41364</v>
      </c>
      <c r="C1232" t="s">
        <v>670</v>
      </c>
      <c r="D1232" t="s">
        <v>827</v>
      </c>
      <c r="E1232" s="105" t="s">
        <v>463</v>
      </c>
      <c r="F1232" s="105" t="s">
        <v>464</v>
      </c>
      <c r="G1232" s="106">
        <v>3.96</v>
      </c>
      <c r="H1232" s="106">
        <v>0</v>
      </c>
      <c r="I1232" s="106">
        <v>0</v>
      </c>
      <c r="J1232" s="106">
        <v>0</v>
      </c>
      <c r="K1232" s="106">
        <v>3.96</v>
      </c>
      <c r="L1232" s="106">
        <v>0</v>
      </c>
    </row>
    <row r="1233" spans="1:12">
      <c r="A1233" t="s">
        <v>939</v>
      </c>
      <c r="B1233" s="93">
        <v>41364</v>
      </c>
      <c r="C1233" t="s">
        <v>670</v>
      </c>
      <c r="D1233" t="s">
        <v>827</v>
      </c>
      <c r="E1233" s="105" t="s">
        <v>376</v>
      </c>
      <c r="F1233" s="105" t="s">
        <v>377</v>
      </c>
      <c r="G1233" s="106">
        <v>62296</v>
      </c>
      <c r="H1233" s="106">
        <v>0</v>
      </c>
      <c r="I1233" s="106">
        <v>25920</v>
      </c>
      <c r="J1233" s="106">
        <v>0</v>
      </c>
      <c r="K1233" s="106">
        <v>88216</v>
      </c>
      <c r="L1233" s="106">
        <v>0</v>
      </c>
    </row>
    <row r="1234" spans="1:12">
      <c r="A1234" t="s">
        <v>939</v>
      </c>
      <c r="B1234" s="93">
        <v>41364</v>
      </c>
      <c r="C1234" t="s">
        <v>670</v>
      </c>
      <c r="D1234" t="s">
        <v>827</v>
      </c>
      <c r="E1234" s="105" t="s">
        <v>708</v>
      </c>
      <c r="F1234" s="105" t="s">
        <v>709</v>
      </c>
      <c r="G1234" s="106">
        <v>147376.35</v>
      </c>
      <c r="H1234" s="106">
        <v>0</v>
      </c>
      <c r="I1234" s="106">
        <v>0</v>
      </c>
      <c r="J1234" s="106">
        <v>0</v>
      </c>
      <c r="K1234" s="106">
        <v>147376.35</v>
      </c>
      <c r="L1234" s="106">
        <v>0</v>
      </c>
    </row>
    <row r="1235" spans="1:12">
      <c r="A1235" t="s">
        <v>939</v>
      </c>
      <c r="B1235" s="93">
        <v>41364</v>
      </c>
      <c r="C1235" t="s">
        <v>670</v>
      </c>
      <c r="D1235" t="s">
        <v>827</v>
      </c>
      <c r="E1235" s="105">
        <v>810300</v>
      </c>
      <c r="F1235" s="105" t="s">
        <v>378</v>
      </c>
      <c r="G1235" s="106">
        <v>2779902.34</v>
      </c>
      <c r="H1235" s="106">
        <v>0</v>
      </c>
      <c r="I1235" s="106">
        <v>4419889.2</v>
      </c>
      <c r="J1235" s="106">
        <v>165354.32999999999</v>
      </c>
      <c r="K1235" s="106">
        <v>7034437.21</v>
      </c>
      <c r="L1235" s="106">
        <v>0</v>
      </c>
    </row>
    <row r="1236" spans="1:12">
      <c r="A1236" t="s">
        <v>939</v>
      </c>
      <c r="B1236" s="93">
        <v>41364</v>
      </c>
      <c r="C1236" t="s">
        <v>670</v>
      </c>
      <c r="D1236" t="s">
        <v>827</v>
      </c>
      <c r="E1236" s="105">
        <v>810325</v>
      </c>
      <c r="F1236" s="105" t="s">
        <v>379</v>
      </c>
      <c r="G1236" s="106">
        <v>1079730.8799999999</v>
      </c>
      <c r="H1236" s="106">
        <v>0</v>
      </c>
      <c r="I1236" s="106">
        <v>1339891.08</v>
      </c>
      <c r="J1236" s="106">
        <v>50907.22</v>
      </c>
      <c r="K1236" s="106">
        <v>2368714.7400000002</v>
      </c>
      <c r="L1236" s="106">
        <v>0</v>
      </c>
    </row>
    <row r="1237" spans="1:12">
      <c r="A1237" t="s">
        <v>939</v>
      </c>
      <c r="B1237" s="93">
        <v>41364</v>
      </c>
      <c r="C1237" t="s">
        <v>670</v>
      </c>
      <c r="D1237" t="s">
        <v>827</v>
      </c>
      <c r="E1237" s="105">
        <v>810701</v>
      </c>
      <c r="F1237" s="105" t="s">
        <v>381</v>
      </c>
      <c r="G1237" s="106">
        <v>0</v>
      </c>
      <c r="H1237" s="106">
        <v>0</v>
      </c>
      <c r="I1237" s="106">
        <v>546298.31000000006</v>
      </c>
      <c r="J1237" s="106">
        <v>20437.810000000001</v>
      </c>
      <c r="K1237" s="106">
        <v>525860.5</v>
      </c>
      <c r="L1237" s="106">
        <v>0</v>
      </c>
    </row>
    <row r="1238" spans="1:12">
      <c r="A1238" t="s">
        <v>939</v>
      </c>
      <c r="B1238" s="93">
        <v>41364</v>
      </c>
      <c r="C1238" t="s">
        <v>670</v>
      </c>
      <c r="D1238" t="s">
        <v>827</v>
      </c>
      <c r="E1238" s="105">
        <v>816000</v>
      </c>
      <c r="F1238" s="105" t="s">
        <v>466</v>
      </c>
      <c r="G1238" s="106">
        <v>0</v>
      </c>
      <c r="H1238" s="106">
        <v>1427152.05</v>
      </c>
      <c r="I1238" s="106">
        <v>789314.84</v>
      </c>
      <c r="J1238" s="106">
        <v>2515256.73</v>
      </c>
      <c r="K1238" s="106">
        <v>0</v>
      </c>
      <c r="L1238" s="106">
        <v>3153093.94</v>
      </c>
    </row>
    <row r="1239" spans="1:12">
      <c r="A1239" t="s">
        <v>939</v>
      </c>
      <c r="B1239" s="93">
        <v>41364</v>
      </c>
      <c r="C1239" t="s">
        <v>670</v>
      </c>
      <c r="D1239" t="s">
        <v>827</v>
      </c>
      <c r="E1239" s="105">
        <v>816001</v>
      </c>
      <c r="F1239" s="105" t="s">
        <v>428</v>
      </c>
      <c r="G1239" s="106">
        <v>392973.34</v>
      </c>
      <c r="H1239" s="106">
        <v>0</v>
      </c>
      <c r="I1239" s="106">
        <v>1175488.44</v>
      </c>
      <c r="J1239" s="106">
        <v>181613.32</v>
      </c>
      <c r="K1239" s="106">
        <v>1386848.46</v>
      </c>
      <c r="L1239" s="106">
        <v>0</v>
      </c>
    </row>
    <row r="1240" spans="1:12">
      <c r="A1240" t="s">
        <v>939</v>
      </c>
      <c r="B1240" s="93">
        <v>41364</v>
      </c>
      <c r="C1240" t="s">
        <v>670</v>
      </c>
      <c r="D1240" t="s">
        <v>827</v>
      </c>
      <c r="E1240" s="105">
        <v>816003</v>
      </c>
      <c r="F1240" s="105" t="s">
        <v>383</v>
      </c>
      <c r="G1240" s="106">
        <v>152690.49</v>
      </c>
      <c r="H1240" s="106">
        <v>0</v>
      </c>
      <c r="I1240" s="106">
        <v>285038.18</v>
      </c>
      <c r="J1240" s="106">
        <v>4239</v>
      </c>
      <c r="K1240" s="106">
        <v>433489.67</v>
      </c>
      <c r="L1240" s="106">
        <v>0</v>
      </c>
    </row>
    <row r="1241" spans="1:12">
      <c r="A1241" t="s">
        <v>939</v>
      </c>
      <c r="B1241" s="93">
        <v>41364</v>
      </c>
      <c r="C1241" t="s">
        <v>670</v>
      </c>
      <c r="D1241" t="s">
        <v>827</v>
      </c>
      <c r="E1241" s="105">
        <v>816007</v>
      </c>
      <c r="F1241" s="105" t="s">
        <v>385</v>
      </c>
      <c r="G1241" s="106">
        <v>402978.59</v>
      </c>
      <c r="H1241" s="106">
        <v>0</v>
      </c>
      <c r="I1241" s="106">
        <v>16744.900000000001</v>
      </c>
      <c r="J1241" s="106">
        <v>419647.75</v>
      </c>
      <c r="K1241" s="106">
        <v>75.739999999999995</v>
      </c>
      <c r="L1241" s="106">
        <v>0</v>
      </c>
    </row>
    <row r="1242" spans="1:12">
      <c r="A1242" t="s">
        <v>939</v>
      </c>
      <c r="B1242" s="93">
        <v>41364</v>
      </c>
      <c r="C1242" t="s">
        <v>670</v>
      </c>
      <c r="D1242" t="s">
        <v>827</v>
      </c>
      <c r="E1242" s="105">
        <v>816008</v>
      </c>
      <c r="F1242" s="105" t="s">
        <v>387</v>
      </c>
      <c r="G1242" s="106">
        <v>41411.370000000003</v>
      </c>
      <c r="H1242" s="106">
        <v>0</v>
      </c>
      <c r="I1242" s="106">
        <v>50147.59</v>
      </c>
      <c r="J1242" s="106">
        <v>0</v>
      </c>
      <c r="K1242" s="106">
        <v>91558.96</v>
      </c>
      <c r="L1242" s="106">
        <v>0</v>
      </c>
    </row>
    <row r="1243" spans="1:12">
      <c r="A1243" t="s">
        <v>939</v>
      </c>
      <c r="B1243" s="93">
        <v>41364</v>
      </c>
      <c r="C1243" t="s">
        <v>670</v>
      </c>
      <c r="D1243" t="s">
        <v>827</v>
      </c>
      <c r="E1243" s="105">
        <v>816012</v>
      </c>
      <c r="F1243" s="105" t="s">
        <v>389</v>
      </c>
      <c r="G1243" s="106">
        <v>24725.41</v>
      </c>
      <c r="H1243" s="106">
        <v>0</v>
      </c>
      <c r="I1243" s="106">
        <v>31862.79</v>
      </c>
      <c r="J1243" s="106">
        <v>127.44</v>
      </c>
      <c r="K1243" s="106">
        <v>56460.76</v>
      </c>
      <c r="L1243" s="106">
        <v>0</v>
      </c>
    </row>
    <row r="1244" spans="1:12">
      <c r="A1244" t="s">
        <v>939</v>
      </c>
      <c r="B1244" s="93">
        <v>41364</v>
      </c>
      <c r="C1244" t="s">
        <v>670</v>
      </c>
      <c r="D1244" t="s">
        <v>827</v>
      </c>
      <c r="E1244" s="105">
        <v>816013</v>
      </c>
      <c r="F1244" s="105" t="s">
        <v>391</v>
      </c>
      <c r="G1244" s="106">
        <v>1929.37</v>
      </c>
      <c r="H1244" s="106">
        <v>0</v>
      </c>
      <c r="I1244" s="106">
        <v>1382.84</v>
      </c>
      <c r="J1244" s="106">
        <v>133.19999999999999</v>
      </c>
      <c r="K1244" s="106">
        <v>3179.01</v>
      </c>
      <c r="L1244" s="106">
        <v>0</v>
      </c>
    </row>
    <row r="1245" spans="1:12">
      <c r="A1245" t="s">
        <v>939</v>
      </c>
      <c r="B1245" s="93">
        <v>41364</v>
      </c>
      <c r="C1245" t="s">
        <v>670</v>
      </c>
      <c r="D1245" t="s">
        <v>827</v>
      </c>
      <c r="E1245" s="105">
        <v>816015</v>
      </c>
      <c r="F1245" s="105" t="s">
        <v>393</v>
      </c>
      <c r="G1245" s="106">
        <v>19889.8</v>
      </c>
      <c r="H1245" s="106">
        <v>0</v>
      </c>
      <c r="I1245" s="106">
        <v>5415.18</v>
      </c>
      <c r="J1245" s="106">
        <v>1.87</v>
      </c>
      <c r="K1245" s="106">
        <v>25303.11</v>
      </c>
      <c r="L1245" s="106">
        <v>0</v>
      </c>
    </row>
    <row r="1246" spans="1:12">
      <c r="A1246" t="s">
        <v>939</v>
      </c>
      <c r="B1246" s="93">
        <v>41364</v>
      </c>
      <c r="C1246" t="s">
        <v>670</v>
      </c>
      <c r="D1246" t="s">
        <v>827</v>
      </c>
      <c r="E1246" s="105">
        <v>816016</v>
      </c>
      <c r="F1246" s="105" t="s">
        <v>395</v>
      </c>
      <c r="G1246" s="106">
        <v>13765.36</v>
      </c>
      <c r="H1246" s="106">
        <v>0</v>
      </c>
      <c r="I1246" s="106">
        <v>6510.31</v>
      </c>
      <c r="J1246" s="106">
        <v>20275.669999999998</v>
      </c>
      <c r="K1246" s="106">
        <v>0</v>
      </c>
      <c r="L1246" s="106">
        <v>0</v>
      </c>
    </row>
    <row r="1247" spans="1:12">
      <c r="A1247" t="s">
        <v>939</v>
      </c>
      <c r="B1247" s="93">
        <v>41364</v>
      </c>
      <c r="C1247" t="s">
        <v>670</v>
      </c>
      <c r="D1247" t="s">
        <v>827</v>
      </c>
      <c r="E1247" s="105">
        <v>816017</v>
      </c>
      <c r="F1247" s="105" t="s">
        <v>397</v>
      </c>
      <c r="G1247" s="106">
        <v>18454.45</v>
      </c>
      <c r="H1247" s="106">
        <v>0</v>
      </c>
      <c r="I1247" s="106">
        <v>744512.53</v>
      </c>
      <c r="J1247" s="106">
        <v>74503.98</v>
      </c>
      <c r="K1247" s="106">
        <v>688463</v>
      </c>
      <c r="L1247" s="106">
        <v>0</v>
      </c>
    </row>
    <row r="1248" spans="1:12">
      <c r="A1248" t="s">
        <v>939</v>
      </c>
      <c r="B1248" s="93">
        <v>41364</v>
      </c>
      <c r="C1248" t="s">
        <v>670</v>
      </c>
      <c r="D1248" t="s">
        <v>827</v>
      </c>
      <c r="E1248" s="105">
        <v>816021</v>
      </c>
      <c r="F1248" s="105" t="s">
        <v>399</v>
      </c>
      <c r="G1248" s="106">
        <v>98175.11</v>
      </c>
      <c r="H1248" s="106">
        <v>0</v>
      </c>
      <c r="I1248" s="106">
        <v>0</v>
      </c>
      <c r="J1248" s="106">
        <v>0</v>
      </c>
      <c r="K1248" s="106">
        <v>98175.11</v>
      </c>
      <c r="L1248" s="106">
        <v>0</v>
      </c>
    </row>
    <row r="1249" spans="1:12">
      <c r="A1249" t="s">
        <v>939</v>
      </c>
      <c r="B1249" s="93">
        <v>41364</v>
      </c>
      <c r="C1249" t="s">
        <v>670</v>
      </c>
      <c r="D1249" t="s">
        <v>827</v>
      </c>
      <c r="E1249" s="105">
        <v>816033</v>
      </c>
      <c r="F1249" s="105" t="s">
        <v>405</v>
      </c>
      <c r="G1249" s="106">
        <v>299.43</v>
      </c>
      <c r="H1249" s="106">
        <v>0</v>
      </c>
      <c r="I1249" s="106">
        <v>0</v>
      </c>
      <c r="J1249" s="106">
        <v>0</v>
      </c>
      <c r="K1249" s="106">
        <v>299.43</v>
      </c>
      <c r="L1249" s="106">
        <v>0</v>
      </c>
    </row>
    <row r="1250" spans="1:12">
      <c r="A1250" t="s">
        <v>939</v>
      </c>
      <c r="B1250" s="93">
        <v>41364</v>
      </c>
      <c r="C1250" t="s">
        <v>670</v>
      </c>
      <c r="D1250" t="s">
        <v>827</v>
      </c>
      <c r="E1250" s="105">
        <v>816034</v>
      </c>
      <c r="F1250" s="105" t="s">
        <v>407</v>
      </c>
      <c r="G1250" s="106">
        <v>13565.76</v>
      </c>
      <c r="H1250" s="106">
        <v>0</v>
      </c>
      <c r="I1250" s="106">
        <v>44512.56</v>
      </c>
      <c r="J1250" s="106">
        <v>5.62</v>
      </c>
      <c r="K1250" s="106">
        <v>58072.7</v>
      </c>
      <c r="L1250" s="106">
        <v>0</v>
      </c>
    </row>
    <row r="1251" spans="1:12">
      <c r="A1251" t="s">
        <v>939</v>
      </c>
      <c r="B1251" s="93">
        <v>41364</v>
      </c>
      <c r="C1251" t="s">
        <v>670</v>
      </c>
      <c r="D1251" t="s">
        <v>827</v>
      </c>
      <c r="E1251" s="105">
        <v>816036</v>
      </c>
      <c r="F1251" s="105" t="s">
        <v>695</v>
      </c>
      <c r="G1251" s="106">
        <v>7236.61</v>
      </c>
      <c r="H1251" s="106">
        <v>0</v>
      </c>
      <c r="I1251" s="106">
        <v>7011.22</v>
      </c>
      <c r="J1251" s="106">
        <v>158.41</v>
      </c>
      <c r="K1251" s="106">
        <v>14089.42</v>
      </c>
      <c r="L1251" s="106">
        <v>0</v>
      </c>
    </row>
    <row r="1252" spans="1:12">
      <c r="A1252" t="s">
        <v>939</v>
      </c>
      <c r="B1252" s="93">
        <v>41364</v>
      </c>
      <c r="C1252" t="s">
        <v>670</v>
      </c>
      <c r="D1252" t="s">
        <v>827</v>
      </c>
      <c r="E1252" s="105">
        <v>816039</v>
      </c>
      <c r="F1252" s="105" t="s">
        <v>411</v>
      </c>
      <c r="G1252" s="106">
        <v>1044.03</v>
      </c>
      <c r="H1252" s="106">
        <v>0</v>
      </c>
      <c r="I1252" s="106">
        <v>1050.56</v>
      </c>
      <c r="J1252" s="106">
        <v>243.43</v>
      </c>
      <c r="K1252" s="106">
        <v>1851.16</v>
      </c>
      <c r="L1252" s="106">
        <v>0</v>
      </c>
    </row>
    <row r="1253" spans="1:12">
      <c r="A1253" t="s">
        <v>939</v>
      </c>
      <c r="B1253" s="93">
        <v>41364</v>
      </c>
      <c r="C1253" t="s">
        <v>670</v>
      </c>
      <c r="D1253" t="s">
        <v>827</v>
      </c>
      <c r="E1253" s="105">
        <v>816042</v>
      </c>
      <c r="F1253" s="105" t="s">
        <v>697</v>
      </c>
      <c r="G1253" s="106">
        <v>139.93</v>
      </c>
      <c r="H1253" s="106">
        <v>0</v>
      </c>
      <c r="I1253" s="106">
        <v>568.36</v>
      </c>
      <c r="J1253" s="106">
        <v>85.1</v>
      </c>
      <c r="K1253" s="106">
        <v>623.19000000000005</v>
      </c>
      <c r="L1253" s="106">
        <v>0</v>
      </c>
    </row>
    <row r="1254" spans="1:12">
      <c r="A1254" t="s">
        <v>939</v>
      </c>
      <c r="B1254" s="93">
        <v>41364</v>
      </c>
      <c r="C1254" t="s">
        <v>670</v>
      </c>
      <c r="D1254" t="s">
        <v>827</v>
      </c>
      <c r="E1254" s="105">
        <v>816047</v>
      </c>
      <c r="F1254" s="105" t="s">
        <v>1062</v>
      </c>
      <c r="G1254" s="106">
        <v>0</v>
      </c>
      <c r="H1254" s="106">
        <v>0</v>
      </c>
      <c r="I1254" s="106">
        <v>9319.42</v>
      </c>
      <c r="J1254" s="106">
        <v>9319.42</v>
      </c>
      <c r="K1254" s="106">
        <v>0</v>
      </c>
      <c r="L1254" s="106">
        <v>0</v>
      </c>
    </row>
    <row r="1255" spans="1:12">
      <c r="A1255" t="s">
        <v>939</v>
      </c>
      <c r="B1255" s="93">
        <v>41364</v>
      </c>
      <c r="C1255" t="s">
        <v>670</v>
      </c>
      <c r="D1255" t="s">
        <v>827</v>
      </c>
      <c r="E1255" s="105">
        <v>816061</v>
      </c>
      <c r="F1255" s="105" t="s">
        <v>903</v>
      </c>
      <c r="G1255" s="106">
        <v>237873</v>
      </c>
      <c r="H1255" s="106">
        <v>0</v>
      </c>
      <c r="I1255" s="106">
        <v>86393</v>
      </c>
      <c r="J1255" s="106">
        <v>86393</v>
      </c>
      <c r="K1255" s="106">
        <v>237873</v>
      </c>
      <c r="L1255" s="106">
        <v>0</v>
      </c>
    </row>
    <row r="1256" spans="1:12">
      <c r="A1256" t="s">
        <v>939</v>
      </c>
      <c r="B1256" s="93">
        <v>41364</v>
      </c>
      <c r="C1256" t="s">
        <v>670</v>
      </c>
      <c r="D1256" t="s">
        <v>827</v>
      </c>
      <c r="E1256" s="105">
        <v>816080</v>
      </c>
      <c r="F1256" s="105" t="s">
        <v>1063</v>
      </c>
      <c r="G1256" s="106">
        <v>0</v>
      </c>
      <c r="H1256" s="106">
        <v>0</v>
      </c>
      <c r="I1256" s="106">
        <v>58618.27</v>
      </c>
      <c r="J1256" s="106">
        <v>1887.05</v>
      </c>
      <c r="K1256" s="106">
        <v>56731.22</v>
      </c>
      <c r="L1256" s="106">
        <v>0</v>
      </c>
    </row>
    <row r="1257" spans="1:12">
      <c r="A1257" t="s">
        <v>939</v>
      </c>
      <c r="B1257" s="93">
        <v>41364</v>
      </c>
      <c r="C1257" t="s">
        <v>269</v>
      </c>
      <c r="D1257" t="s">
        <v>133</v>
      </c>
      <c r="E1257" s="105" t="s">
        <v>282</v>
      </c>
      <c r="F1257" s="105" t="s">
        <v>283</v>
      </c>
      <c r="G1257" s="106">
        <v>231778449.56999999</v>
      </c>
      <c r="H1257" s="106">
        <v>0</v>
      </c>
      <c r="I1257" s="106">
        <v>67759667.230000004</v>
      </c>
      <c r="J1257" s="106">
        <v>87221151.650000006</v>
      </c>
      <c r="K1257" s="106">
        <v>212316965.15000001</v>
      </c>
      <c r="L1257" s="106">
        <v>0</v>
      </c>
    </row>
    <row r="1258" spans="1:12">
      <c r="A1258" t="s">
        <v>939</v>
      </c>
      <c r="B1258" s="93">
        <v>41364</v>
      </c>
      <c r="C1258" t="s">
        <v>269</v>
      </c>
      <c r="D1258" t="s">
        <v>133</v>
      </c>
      <c r="E1258" s="105" t="s">
        <v>284</v>
      </c>
      <c r="F1258" s="105" t="s">
        <v>285</v>
      </c>
      <c r="G1258" s="106">
        <v>15268689.699999999</v>
      </c>
      <c r="H1258" s="106">
        <v>0</v>
      </c>
      <c r="I1258" s="106">
        <v>0</v>
      </c>
      <c r="J1258" s="106">
        <v>27808472.48</v>
      </c>
      <c r="K1258" s="106">
        <v>0</v>
      </c>
      <c r="L1258" s="106">
        <v>12539782.779999999</v>
      </c>
    </row>
    <row r="1259" spans="1:12">
      <c r="A1259" t="s">
        <v>939</v>
      </c>
      <c r="B1259" s="93">
        <v>41364</v>
      </c>
      <c r="C1259" t="s">
        <v>269</v>
      </c>
      <c r="D1259" t="s">
        <v>133</v>
      </c>
      <c r="E1259" s="105">
        <v>110014</v>
      </c>
      <c r="F1259" s="105" t="s">
        <v>289</v>
      </c>
      <c r="G1259" s="106">
        <v>2986.55</v>
      </c>
      <c r="H1259" s="106">
        <v>0</v>
      </c>
      <c r="I1259" s="106">
        <v>52046423.57</v>
      </c>
      <c r="J1259" s="106">
        <v>52046575.299999997</v>
      </c>
      <c r="K1259" s="106">
        <v>2834.82</v>
      </c>
      <c r="L1259" s="106">
        <v>0</v>
      </c>
    </row>
    <row r="1260" spans="1:12">
      <c r="A1260" t="s">
        <v>939</v>
      </c>
      <c r="B1260" s="93">
        <v>41364</v>
      </c>
      <c r="C1260" t="s">
        <v>269</v>
      </c>
      <c r="D1260" t="s">
        <v>133</v>
      </c>
      <c r="E1260" s="105">
        <v>110031</v>
      </c>
      <c r="F1260" s="105" t="s">
        <v>291</v>
      </c>
      <c r="G1260" s="106">
        <v>16580.43</v>
      </c>
      <c r="H1260" s="106">
        <v>0</v>
      </c>
      <c r="I1260" s="106">
        <v>14904.16</v>
      </c>
      <c r="J1260" s="106">
        <v>29808.32</v>
      </c>
      <c r="K1260" s="106">
        <v>1676.27</v>
      </c>
      <c r="L1260" s="106">
        <v>0</v>
      </c>
    </row>
    <row r="1261" spans="1:12">
      <c r="A1261" t="s">
        <v>939</v>
      </c>
      <c r="B1261" s="93">
        <v>41364</v>
      </c>
      <c r="C1261" t="s">
        <v>269</v>
      </c>
      <c r="D1261" t="s">
        <v>133</v>
      </c>
      <c r="E1261" s="105">
        <v>110047</v>
      </c>
      <c r="F1261" s="105" t="s">
        <v>293</v>
      </c>
      <c r="G1261" s="106">
        <v>1358357.63</v>
      </c>
      <c r="H1261" s="106">
        <v>0</v>
      </c>
      <c r="I1261" s="106">
        <v>68816790.780000001</v>
      </c>
      <c r="J1261" s="106">
        <v>68120080.890000001</v>
      </c>
      <c r="K1261" s="106">
        <v>2055067.52</v>
      </c>
      <c r="L1261" s="106">
        <v>0</v>
      </c>
    </row>
    <row r="1262" spans="1:12">
      <c r="A1262" t="s">
        <v>939</v>
      </c>
      <c r="B1262" s="93">
        <v>41364</v>
      </c>
      <c r="C1262" t="s">
        <v>269</v>
      </c>
      <c r="D1262" t="s">
        <v>133</v>
      </c>
      <c r="E1262" s="105">
        <v>110052</v>
      </c>
      <c r="F1262" s="105" t="s">
        <v>297</v>
      </c>
      <c r="G1262" s="106">
        <v>0</v>
      </c>
      <c r="H1262" s="106">
        <v>0</v>
      </c>
      <c r="I1262" s="106">
        <v>615824.49</v>
      </c>
      <c r="J1262" s="106">
        <v>389717.75</v>
      </c>
      <c r="K1262" s="106">
        <v>226106.74</v>
      </c>
      <c r="L1262" s="106">
        <v>0</v>
      </c>
    </row>
    <row r="1263" spans="1:12">
      <c r="A1263" t="s">
        <v>939</v>
      </c>
      <c r="B1263" s="93">
        <v>41364</v>
      </c>
      <c r="C1263" t="s">
        <v>269</v>
      </c>
      <c r="D1263" t="s">
        <v>133</v>
      </c>
      <c r="E1263" s="105">
        <v>110074</v>
      </c>
      <c r="F1263" s="105" t="s">
        <v>301</v>
      </c>
      <c r="G1263" s="106">
        <v>0</v>
      </c>
      <c r="H1263" s="106">
        <v>0</v>
      </c>
      <c r="I1263" s="106">
        <v>20570848.649999999</v>
      </c>
      <c r="J1263" s="106">
        <v>20570848.649999999</v>
      </c>
      <c r="K1263" s="106">
        <v>0</v>
      </c>
      <c r="L1263" s="106">
        <v>0</v>
      </c>
    </row>
    <row r="1264" spans="1:12">
      <c r="A1264" t="s">
        <v>939</v>
      </c>
      <c r="B1264" s="93">
        <v>41364</v>
      </c>
      <c r="C1264" t="s">
        <v>269</v>
      </c>
      <c r="D1264" t="s">
        <v>133</v>
      </c>
      <c r="E1264" s="105">
        <v>110079</v>
      </c>
      <c r="F1264" s="105" t="s">
        <v>303</v>
      </c>
      <c r="G1264" s="106">
        <v>0</v>
      </c>
      <c r="H1264" s="106">
        <v>0</v>
      </c>
      <c r="I1264" s="106">
        <v>859000</v>
      </c>
      <c r="J1264" s="106">
        <v>859000</v>
      </c>
      <c r="K1264" s="106">
        <v>0</v>
      </c>
      <c r="L1264" s="106">
        <v>0</v>
      </c>
    </row>
    <row r="1265" spans="1:12">
      <c r="A1265" t="s">
        <v>939</v>
      </c>
      <c r="B1265" s="93">
        <v>41364</v>
      </c>
      <c r="C1265" t="s">
        <v>269</v>
      </c>
      <c r="D1265" t="s">
        <v>133</v>
      </c>
      <c r="E1265" s="105">
        <v>110120</v>
      </c>
      <c r="F1265" s="105" t="s">
        <v>304</v>
      </c>
      <c r="G1265" s="106">
        <v>9721702.5199999996</v>
      </c>
      <c r="H1265" s="106">
        <v>0</v>
      </c>
      <c r="I1265" s="106">
        <v>107173152.12</v>
      </c>
      <c r="J1265" s="106">
        <v>112020294.39</v>
      </c>
      <c r="K1265" s="106">
        <v>4874560.25</v>
      </c>
      <c r="L1265" s="106">
        <v>0</v>
      </c>
    </row>
    <row r="1266" spans="1:12">
      <c r="A1266" t="s">
        <v>939</v>
      </c>
      <c r="B1266" s="93">
        <v>41364</v>
      </c>
      <c r="C1266" t="s">
        <v>269</v>
      </c>
      <c r="D1266" t="s">
        <v>133</v>
      </c>
      <c r="E1266" s="105">
        <v>110156</v>
      </c>
      <c r="F1266" s="105" t="s">
        <v>685</v>
      </c>
      <c r="G1266" s="106">
        <v>4168.05</v>
      </c>
      <c r="H1266" s="106">
        <v>0</v>
      </c>
      <c r="I1266" s="106">
        <v>681251.14</v>
      </c>
      <c r="J1266" s="106">
        <v>726274.15</v>
      </c>
      <c r="K1266" s="106">
        <v>0</v>
      </c>
      <c r="L1266" s="106">
        <v>40854.959999999999</v>
      </c>
    </row>
    <row r="1267" spans="1:12">
      <c r="A1267" t="s">
        <v>939</v>
      </c>
      <c r="B1267" s="93">
        <v>41364</v>
      </c>
      <c r="C1267" t="s">
        <v>269</v>
      </c>
      <c r="D1267" t="s">
        <v>133</v>
      </c>
      <c r="E1267" s="105">
        <v>110200</v>
      </c>
      <c r="F1267" s="105" t="s">
        <v>305</v>
      </c>
      <c r="G1267" s="106">
        <v>0</v>
      </c>
      <c r="H1267" s="106">
        <v>0</v>
      </c>
      <c r="I1267" s="106">
        <v>103789589.93000001</v>
      </c>
      <c r="J1267" s="106">
        <v>97735094.670000002</v>
      </c>
      <c r="K1267" s="106">
        <v>6054495.2599999998</v>
      </c>
      <c r="L1267" s="106">
        <v>0</v>
      </c>
    </row>
    <row r="1268" spans="1:12">
      <c r="A1268" t="s">
        <v>939</v>
      </c>
      <c r="B1268" s="93">
        <v>41364</v>
      </c>
      <c r="C1268" t="s">
        <v>269</v>
      </c>
      <c r="D1268" t="s">
        <v>133</v>
      </c>
      <c r="E1268" s="105">
        <v>110800</v>
      </c>
      <c r="F1268" s="105" t="s">
        <v>308</v>
      </c>
      <c r="G1268" s="106">
        <v>1442605.11</v>
      </c>
      <c r="H1268" s="106">
        <v>0</v>
      </c>
      <c r="I1268" s="106">
        <v>24005798.829999998</v>
      </c>
      <c r="J1268" s="106">
        <v>23888403.010000002</v>
      </c>
      <c r="K1268" s="106">
        <v>1560000.93</v>
      </c>
      <c r="L1268" s="106">
        <v>0</v>
      </c>
    </row>
    <row r="1269" spans="1:12">
      <c r="A1269" t="s">
        <v>939</v>
      </c>
      <c r="B1269" s="93">
        <v>41364</v>
      </c>
      <c r="C1269" t="s">
        <v>269</v>
      </c>
      <c r="D1269" t="s">
        <v>133</v>
      </c>
      <c r="E1269" s="105" t="s">
        <v>309</v>
      </c>
      <c r="F1269" s="105" t="s">
        <v>310</v>
      </c>
      <c r="G1269" s="106">
        <v>579127</v>
      </c>
      <c r="H1269" s="106">
        <v>0</v>
      </c>
      <c r="I1269" s="106">
        <v>4262930.3</v>
      </c>
      <c r="J1269" s="106">
        <v>4607194.9000000004</v>
      </c>
      <c r="K1269" s="106">
        <v>234862.4</v>
      </c>
      <c r="L1269" s="106">
        <v>0</v>
      </c>
    </row>
    <row r="1270" spans="1:12">
      <c r="A1270" t="s">
        <v>939</v>
      </c>
      <c r="B1270" s="93">
        <v>41364</v>
      </c>
      <c r="C1270" t="s">
        <v>269</v>
      </c>
      <c r="D1270" t="s">
        <v>133</v>
      </c>
      <c r="E1270" s="105">
        <v>112000</v>
      </c>
      <c r="F1270" s="105" t="s">
        <v>314</v>
      </c>
      <c r="G1270" s="106">
        <v>11.78</v>
      </c>
      <c r="H1270" s="106">
        <v>0</v>
      </c>
      <c r="I1270" s="106">
        <v>2007.4</v>
      </c>
      <c r="J1270" s="106">
        <v>2019.18</v>
      </c>
      <c r="K1270" s="106">
        <v>0</v>
      </c>
      <c r="L1270" s="106">
        <v>0</v>
      </c>
    </row>
    <row r="1271" spans="1:12">
      <c r="A1271" t="s">
        <v>939</v>
      </c>
      <c r="B1271" s="93">
        <v>41364</v>
      </c>
      <c r="C1271" t="s">
        <v>269</v>
      </c>
      <c r="D1271" t="s">
        <v>133</v>
      </c>
      <c r="E1271" s="105">
        <v>112011</v>
      </c>
      <c r="F1271" s="105" t="s">
        <v>529</v>
      </c>
      <c r="G1271" s="106">
        <v>0</v>
      </c>
      <c r="H1271" s="106">
        <v>0</v>
      </c>
      <c r="I1271" s="106">
        <v>3.5</v>
      </c>
      <c r="J1271" s="106">
        <v>3.5</v>
      </c>
      <c r="K1271" s="106">
        <v>0</v>
      </c>
      <c r="L1271" s="106">
        <v>0</v>
      </c>
    </row>
    <row r="1272" spans="1:12">
      <c r="A1272" t="s">
        <v>939</v>
      </c>
      <c r="B1272" s="93">
        <v>41364</v>
      </c>
      <c r="C1272" t="s">
        <v>269</v>
      </c>
      <c r="D1272" t="s">
        <v>133</v>
      </c>
      <c r="E1272" s="105">
        <v>112021</v>
      </c>
      <c r="F1272" s="105" t="s">
        <v>478</v>
      </c>
      <c r="G1272" s="106">
        <v>314.14999999999998</v>
      </c>
      <c r="H1272" s="106">
        <v>0</v>
      </c>
      <c r="I1272" s="106">
        <v>1539.23</v>
      </c>
      <c r="J1272" s="106">
        <v>1853.38</v>
      </c>
      <c r="K1272" s="106">
        <v>0</v>
      </c>
      <c r="L1272" s="106">
        <v>0</v>
      </c>
    </row>
    <row r="1273" spans="1:12">
      <c r="A1273" t="s">
        <v>939</v>
      </c>
      <c r="B1273" s="93">
        <v>41364</v>
      </c>
      <c r="C1273" t="s">
        <v>269</v>
      </c>
      <c r="D1273" t="s">
        <v>133</v>
      </c>
      <c r="E1273" s="105">
        <v>112062</v>
      </c>
      <c r="F1273" s="105" t="s">
        <v>988</v>
      </c>
      <c r="G1273" s="106">
        <v>21603</v>
      </c>
      <c r="H1273" s="106">
        <v>0</v>
      </c>
      <c r="I1273" s="106">
        <v>0</v>
      </c>
      <c r="J1273" s="106">
        <v>12811.2</v>
      </c>
      <c r="K1273" s="106">
        <v>8791.7999999999993</v>
      </c>
      <c r="L1273" s="106">
        <v>0</v>
      </c>
    </row>
    <row r="1274" spans="1:12">
      <c r="A1274" t="s">
        <v>939</v>
      </c>
      <c r="B1274" s="93">
        <v>41364</v>
      </c>
      <c r="C1274" t="s">
        <v>269</v>
      </c>
      <c r="D1274" t="s">
        <v>133</v>
      </c>
      <c r="E1274" s="105">
        <v>210100</v>
      </c>
      <c r="F1274" s="105" t="s">
        <v>424</v>
      </c>
      <c r="G1274" s="106">
        <v>0</v>
      </c>
      <c r="H1274" s="106">
        <v>0</v>
      </c>
      <c r="I1274" s="106">
        <v>65692935.689999998</v>
      </c>
      <c r="J1274" s="106">
        <v>67759667.230000004</v>
      </c>
      <c r="K1274" s="106">
        <v>0</v>
      </c>
      <c r="L1274" s="106">
        <v>2066731.54</v>
      </c>
    </row>
    <row r="1275" spans="1:12">
      <c r="A1275" t="s">
        <v>939</v>
      </c>
      <c r="B1275" s="93">
        <v>41364</v>
      </c>
      <c r="C1275" t="s">
        <v>269</v>
      </c>
      <c r="D1275" t="s">
        <v>133</v>
      </c>
      <c r="E1275" s="105">
        <v>210800</v>
      </c>
      <c r="F1275" s="105" t="s">
        <v>317</v>
      </c>
      <c r="G1275" s="106">
        <v>0</v>
      </c>
      <c r="H1275" s="106">
        <v>1027873.03</v>
      </c>
      <c r="I1275" s="106">
        <v>53985109.909999996</v>
      </c>
      <c r="J1275" s="106">
        <v>53150427.560000002</v>
      </c>
      <c r="K1275" s="106">
        <v>0</v>
      </c>
      <c r="L1275" s="106">
        <v>193190.68</v>
      </c>
    </row>
    <row r="1276" spans="1:12">
      <c r="A1276" t="s">
        <v>939</v>
      </c>
      <c r="B1276" s="93">
        <v>41364</v>
      </c>
      <c r="C1276" t="s">
        <v>269</v>
      </c>
      <c r="D1276" t="s">
        <v>133</v>
      </c>
      <c r="E1276" s="105">
        <v>211002</v>
      </c>
      <c r="F1276" s="105" t="s">
        <v>460</v>
      </c>
      <c r="G1276" s="106">
        <v>1447915.31</v>
      </c>
      <c r="H1276" s="106">
        <v>0</v>
      </c>
      <c r="I1276" s="106">
        <v>1422433.66</v>
      </c>
      <c r="J1276" s="106">
        <v>46760.66</v>
      </c>
      <c r="K1276" s="106">
        <v>2823588.31</v>
      </c>
      <c r="L1276" s="106">
        <v>0</v>
      </c>
    </row>
    <row r="1277" spans="1:12">
      <c r="A1277" t="s">
        <v>939</v>
      </c>
      <c r="B1277" s="93">
        <v>41364</v>
      </c>
      <c r="C1277" t="s">
        <v>269</v>
      </c>
      <c r="D1277" t="s">
        <v>133</v>
      </c>
      <c r="E1277" s="105">
        <v>211010</v>
      </c>
      <c r="F1277" s="105" t="s">
        <v>321</v>
      </c>
      <c r="G1277" s="106">
        <v>0</v>
      </c>
      <c r="H1277" s="106">
        <v>14904.16</v>
      </c>
      <c r="I1277" s="106">
        <v>14904.16</v>
      </c>
      <c r="J1277" s="106">
        <v>0</v>
      </c>
      <c r="K1277" s="106">
        <v>0</v>
      </c>
      <c r="L1277" s="106">
        <v>0</v>
      </c>
    </row>
    <row r="1278" spans="1:12">
      <c r="A1278" t="s">
        <v>939</v>
      </c>
      <c r="B1278" s="93">
        <v>41364</v>
      </c>
      <c r="C1278" t="s">
        <v>269</v>
      </c>
      <c r="D1278" t="s">
        <v>133</v>
      </c>
      <c r="E1278" s="105">
        <v>211011</v>
      </c>
      <c r="F1278" s="105" t="s">
        <v>765</v>
      </c>
      <c r="G1278" s="106">
        <v>0</v>
      </c>
      <c r="H1278" s="106">
        <v>0</v>
      </c>
      <c r="I1278" s="106">
        <v>25034.89</v>
      </c>
      <c r="J1278" s="106">
        <v>25034.89</v>
      </c>
      <c r="K1278" s="106">
        <v>0</v>
      </c>
      <c r="L1278" s="106">
        <v>0</v>
      </c>
    </row>
    <row r="1279" spans="1:12">
      <c r="A1279" t="s">
        <v>939</v>
      </c>
      <c r="B1279" s="93">
        <v>41364</v>
      </c>
      <c r="C1279" t="s">
        <v>269</v>
      </c>
      <c r="D1279" t="s">
        <v>133</v>
      </c>
      <c r="E1279" s="105">
        <v>211024</v>
      </c>
      <c r="F1279" s="105" t="s">
        <v>325</v>
      </c>
      <c r="G1279" s="106">
        <v>0</v>
      </c>
      <c r="H1279" s="106">
        <v>166173.21</v>
      </c>
      <c r="I1279" s="106">
        <v>112133.08</v>
      </c>
      <c r="J1279" s="106">
        <v>116362.02</v>
      </c>
      <c r="K1279" s="106">
        <v>0</v>
      </c>
      <c r="L1279" s="106">
        <v>170402.15</v>
      </c>
    </row>
    <row r="1280" spans="1:12">
      <c r="A1280" t="s">
        <v>939</v>
      </c>
      <c r="B1280" s="93">
        <v>41364</v>
      </c>
      <c r="C1280" t="s">
        <v>269</v>
      </c>
      <c r="D1280" t="s">
        <v>133</v>
      </c>
      <c r="E1280" s="105">
        <v>211028</v>
      </c>
      <c r="F1280" s="105" t="s">
        <v>329</v>
      </c>
      <c r="G1280" s="106">
        <v>0</v>
      </c>
      <c r="H1280" s="106">
        <v>45968.67</v>
      </c>
      <c r="I1280" s="106">
        <v>0</v>
      </c>
      <c r="J1280" s="106">
        <v>0</v>
      </c>
      <c r="K1280" s="106">
        <v>0</v>
      </c>
      <c r="L1280" s="106">
        <v>45968.67</v>
      </c>
    </row>
    <row r="1281" spans="1:12">
      <c r="A1281" t="s">
        <v>939</v>
      </c>
      <c r="B1281" s="93">
        <v>41364</v>
      </c>
      <c r="C1281" t="s">
        <v>269</v>
      </c>
      <c r="D1281" t="s">
        <v>133</v>
      </c>
      <c r="E1281" s="105">
        <v>211032</v>
      </c>
      <c r="F1281" s="105" t="s">
        <v>331</v>
      </c>
      <c r="G1281" s="106">
        <v>0</v>
      </c>
      <c r="H1281" s="106">
        <v>67906.27</v>
      </c>
      <c r="I1281" s="106">
        <v>68001.83</v>
      </c>
      <c r="J1281" s="106">
        <v>95.56</v>
      </c>
      <c r="K1281" s="106">
        <v>0</v>
      </c>
      <c r="L1281" s="106">
        <v>0</v>
      </c>
    </row>
    <row r="1282" spans="1:12">
      <c r="A1282" t="s">
        <v>939</v>
      </c>
      <c r="B1282" s="93">
        <v>41364</v>
      </c>
      <c r="C1282" t="s">
        <v>269</v>
      </c>
      <c r="D1282" t="s">
        <v>133</v>
      </c>
      <c r="E1282" s="105">
        <v>211035</v>
      </c>
      <c r="F1282" s="105" t="s">
        <v>333</v>
      </c>
      <c r="G1282" s="106">
        <v>0</v>
      </c>
      <c r="H1282" s="106">
        <v>4558</v>
      </c>
      <c r="I1282" s="106">
        <v>51495</v>
      </c>
      <c r="J1282" s="106">
        <v>58965</v>
      </c>
      <c r="K1282" s="106">
        <v>0</v>
      </c>
      <c r="L1282" s="106">
        <v>12028</v>
      </c>
    </row>
    <row r="1283" spans="1:12">
      <c r="A1283" t="s">
        <v>939</v>
      </c>
      <c r="B1283" s="93">
        <v>41364</v>
      </c>
      <c r="C1283" t="s">
        <v>269</v>
      </c>
      <c r="D1283" t="s">
        <v>133</v>
      </c>
      <c r="E1283" s="105">
        <v>211037</v>
      </c>
      <c r="F1283" s="105" t="s">
        <v>901</v>
      </c>
      <c r="G1283" s="106">
        <v>51042.5</v>
      </c>
      <c r="H1283" s="106">
        <v>0</v>
      </c>
      <c r="I1283" s="106">
        <v>389717.75</v>
      </c>
      <c r="J1283" s="106">
        <v>728470.08</v>
      </c>
      <c r="K1283" s="106">
        <v>0</v>
      </c>
      <c r="L1283" s="106">
        <v>287709.83</v>
      </c>
    </row>
    <row r="1284" spans="1:12">
      <c r="A1284" t="s">
        <v>939</v>
      </c>
      <c r="B1284" s="93">
        <v>41364</v>
      </c>
      <c r="C1284" t="s">
        <v>269</v>
      </c>
      <c r="D1284" t="s">
        <v>133</v>
      </c>
      <c r="E1284" s="105">
        <v>211040</v>
      </c>
      <c r="F1284" s="105" t="s">
        <v>1046</v>
      </c>
      <c r="G1284" s="106">
        <v>0</v>
      </c>
      <c r="H1284" s="106">
        <v>0</v>
      </c>
      <c r="I1284" s="106">
        <v>2548.64</v>
      </c>
      <c r="J1284" s="106">
        <v>2548.64</v>
      </c>
      <c r="K1284" s="106">
        <v>0</v>
      </c>
      <c r="L1284" s="106">
        <v>0</v>
      </c>
    </row>
    <row r="1285" spans="1:12">
      <c r="A1285" t="s">
        <v>939</v>
      </c>
      <c r="B1285" s="93">
        <v>41364</v>
      </c>
      <c r="C1285" t="s">
        <v>269</v>
      </c>
      <c r="D1285" t="s">
        <v>133</v>
      </c>
      <c r="E1285" s="105">
        <v>211070</v>
      </c>
      <c r="F1285" s="105" t="s">
        <v>902</v>
      </c>
      <c r="G1285" s="106">
        <v>1177.08</v>
      </c>
      <c r="H1285" s="106">
        <v>0</v>
      </c>
      <c r="I1285" s="106">
        <v>6525</v>
      </c>
      <c r="J1285" s="106">
        <v>4637.5</v>
      </c>
      <c r="K1285" s="106">
        <v>3064.58</v>
      </c>
      <c r="L1285" s="106">
        <v>0</v>
      </c>
    </row>
    <row r="1286" spans="1:12">
      <c r="A1286" t="s">
        <v>939</v>
      </c>
      <c r="B1286" s="93">
        <v>41364</v>
      </c>
      <c r="C1286" t="s">
        <v>269</v>
      </c>
      <c r="D1286" t="s">
        <v>133</v>
      </c>
      <c r="E1286" s="105">
        <v>211078</v>
      </c>
      <c r="F1286" s="105" t="s">
        <v>1047</v>
      </c>
      <c r="G1286" s="106">
        <v>0</v>
      </c>
      <c r="H1286" s="106">
        <v>0</v>
      </c>
      <c r="I1286" s="106">
        <v>44248</v>
      </c>
      <c r="J1286" s="106">
        <v>44248</v>
      </c>
      <c r="K1286" s="106">
        <v>0</v>
      </c>
      <c r="L1286" s="106">
        <v>0</v>
      </c>
    </row>
    <row r="1287" spans="1:12">
      <c r="A1287" t="s">
        <v>939</v>
      </c>
      <c r="B1287" s="93">
        <v>41364</v>
      </c>
      <c r="C1287" t="s">
        <v>269</v>
      </c>
      <c r="D1287" t="s">
        <v>133</v>
      </c>
      <c r="E1287" s="105">
        <v>212010</v>
      </c>
      <c r="F1287" s="105" t="s">
        <v>336</v>
      </c>
      <c r="G1287" s="106">
        <v>0</v>
      </c>
      <c r="H1287" s="106">
        <v>291571.07</v>
      </c>
      <c r="I1287" s="106">
        <v>2125995.2200000002</v>
      </c>
      <c r="J1287" s="106">
        <v>2131670.2000000002</v>
      </c>
      <c r="K1287" s="106">
        <v>0</v>
      </c>
      <c r="L1287" s="106">
        <v>297246.05</v>
      </c>
    </row>
    <row r="1288" spans="1:12">
      <c r="A1288" t="s">
        <v>939</v>
      </c>
      <c r="B1288" s="93">
        <v>41364</v>
      </c>
      <c r="C1288" t="s">
        <v>269</v>
      </c>
      <c r="D1288" t="s">
        <v>133</v>
      </c>
      <c r="E1288" s="105">
        <v>212024</v>
      </c>
      <c r="F1288" s="105" t="s">
        <v>338</v>
      </c>
      <c r="G1288" s="106">
        <v>0</v>
      </c>
      <c r="H1288" s="106">
        <v>27031</v>
      </c>
      <c r="I1288" s="106">
        <v>152335</v>
      </c>
      <c r="J1288" s="106">
        <v>147209</v>
      </c>
      <c r="K1288" s="106">
        <v>0</v>
      </c>
      <c r="L1288" s="106">
        <v>21905</v>
      </c>
    </row>
    <row r="1289" spans="1:12">
      <c r="A1289" t="s">
        <v>939</v>
      </c>
      <c r="B1289" s="93">
        <v>41364</v>
      </c>
      <c r="C1289" t="s">
        <v>269</v>
      </c>
      <c r="D1289" t="s">
        <v>133</v>
      </c>
      <c r="E1289" s="105">
        <v>212026</v>
      </c>
      <c r="F1289" s="105" t="s">
        <v>339</v>
      </c>
      <c r="G1289" s="106">
        <v>0</v>
      </c>
      <c r="H1289" s="106">
        <v>1588607.22</v>
      </c>
      <c r="I1289" s="106">
        <v>76318.28</v>
      </c>
      <c r="J1289" s="106">
        <v>1572987.89</v>
      </c>
      <c r="K1289" s="106">
        <v>0</v>
      </c>
      <c r="L1289" s="106">
        <v>3085276.83</v>
      </c>
    </row>
    <row r="1290" spans="1:12">
      <c r="A1290" t="s">
        <v>939</v>
      </c>
      <c r="B1290" s="93">
        <v>41364</v>
      </c>
      <c r="C1290" t="s">
        <v>269</v>
      </c>
      <c r="D1290" t="s">
        <v>133</v>
      </c>
      <c r="E1290" s="105">
        <v>212027</v>
      </c>
      <c r="F1290" s="105" t="s">
        <v>340</v>
      </c>
      <c r="G1290" s="106">
        <v>0</v>
      </c>
      <c r="H1290" s="106">
        <v>73</v>
      </c>
      <c r="I1290" s="106">
        <v>4792</v>
      </c>
      <c r="J1290" s="106">
        <v>4757</v>
      </c>
      <c r="K1290" s="106">
        <v>0</v>
      </c>
      <c r="L1290" s="106">
        <v>38</v>
      </c>
    </row>
    <row r="1291" spans="1:12">
      <c r="A1291" t="s">
        <v>939</v>
      </c>
      <c r="B1291" s="93">
        <v>41364</v>
      </c>
      <c r="C1291" t="s">
        <v>269</v>
      </c>
      <c r="D1291" t="s">
        <v>133</v>
      </c>
      <c r="E1291" s="105">
        <v>212029</v>
      </c>
      <c r="F1291" s="105" t="s">
        <v>341</v>
      </c>
      <c r="G1291" s="106">
        <v>0</v>
      </c>
      <c r="H1291" s="106">
        <v>0</v>
      </c>
      <c r="I1291" s="106">
        <v>4094.89</v>
      </c>
      <c r="J1291" s="106">
        <v>4094.89</v>
      </c>
      <c r="K1291" s="106">
        <v>0</v>
      </c>
      <c r="L1291" s="106">
        <v>0</v>
      </c>
    </row>
    <row r="1292" spans="1:12">
      <c r="A1292" t="s">
        <v>939</v>
      </c>
      <c r="B1292" s="93">
        <v>41364</v>
      </c>
      <c r="C1292" t="s">
        <v>269</v>
      </c>
      <c r="D1292" t="s">
        <v>133</v>
      </c>
      <c r="E1292" s="105">
        <v>212030</v>
      </c>
      <c r="F1292" s="105" t="s">
        <v>1048</v>
      </c>
      <c r="G1292" s="106">
        <v>0</v>
      </c>
      <c r="H1292" s="106">
        <v>0</v>
      </c>
      <c r="I1292" s="106">
        <v>4345.83</v>
      </c>
      <c r="J1292" s="106">
        <v>4345.83</v>
      </c>
      <c r="K1292" s="106">
        <v>0</v>
      </c>
      <c r="L1292" s="106">
        <v>0</v>
      </c>
    </row>
    <row r="1293" spans="1:12">
      <c r="A1293" t="s">
        <v>939</v>
      </c>
      <c r="B1293" s="93">
        <v>41364</v>
      </c>
      <c r="C1293" t="s">
        <v>269</v>
      </c>
      <c r="D1293" t="s">
        <v>133</v>
      </c>
      <c r="E1293" s="105">
        <v>212080</v>
      </c>
      <c r="F1293" s="105" t="s">
        <v>1049</v>
      </c>
      <c r="G1293" s="106">
        <v>0</v>
      </c>
      <c r="H1293" s="106">
        <v>0</v>
      </c>
      <c r="I1293" s="106">
        <v>793.69</v>
      </c>
      <c r="J1293" s="106">
        <v>24746.84</v>
      </c>
      <c r="K1293" s="106">
        <v>0</v>
      </c>
      <c r="L1293" s="106">
        <v>23953.15</v>
      </c>
    </row>
    <row r="1294" spans="1:12">
      <c r="A1294" t="s">
        <v>939</v>
      </c>
      <c r="B1294" s="93">
        <v>41364</v>
      </c>
      <c r="C1294" t="s">
        <v>269</v>
      </c>
      <c r="D1294" t="s">
        <v>133</v>
      </c>
      <c r="E1294" s="105">
        <v>212085</v>
      </c>
      <c r="F1294" s="105" t="s">
        <v>342</v>
      </c>
      <c r="G1294" s="106">
        <v>25500.37</v>
      </c>
      <c r="H1294" s="106">
        <v>0</v>
      </c>
      <c r="I1294" s="106">
        <v>1477422.52</v>
      </c>
      <c r="J1294" s="106">
        <v>1481172.46</v>
      </c>
      <c r="K1294" s="106">
        <v>21750.43</v>
      </c>
      <c r="L1294" s="106">
        <v>0</v>
      </c>
    </row>
    <row r="1295" spans="1:12">
      <c r="A1295" t="s">
        <v>939</v>
      </c>
      <c r="B1295" s="93">
        <v>41364</v>
      </c>
      <c r="C1295" t="s">
        <v>269</v>
      </c>
      <c r="D1295" t="s">
        <v>133</v>
      </c>
      <c r="E1295" s="105">
        <v>212086</v>
      </c>
      <c r="F1295" s="105" t="s">
        <v>343</v>
      </c>
      <c r="G1295" s="106">
        <v>0</v>
      </c>
      <c r="H1295" s="106">
        <v>352053.64</v>
      </c>
      <c r="I1295" s="106">
        <v>6561960.1799999997</v>
      </c>
      <c r="J1295" s="106">
        <v>6292716.5</v>
      </c>
      <c r="K1295" s="106">
        <v>0</v>
      </c>
      <c r="L1295" s="106">
        <v>82809.960000000006</v>
      </c>
    </row>
    <row r="1296" spans="1:12">
      <c r="A1296" t="s">
        <v>939</v>
      </c>
      <c r="B1296" s="93">
        <v>41364</v>
      </c>
      <c r="C1296" t="s">
        <v>269</v>
      </c>
      <c r="D1296" t="s">
        <v>133</v>
      </c>
      <c r="E1296" s="105">
        <v>213100</v>
      </c>
      <c r="F1296" s="105" t="s">
        <v>499</v>
      </c>
      <c r="G1296" s="106">
        <v>0.03</v>
      </c>
      <c r="H1296" s="106">
        <v>0</v>
      </c>
      <c r="I1296" s="106">
        <v>63784.5</v>
      </c>
      <c r="J1296" s="106">
        <v>58395.53</v>
      </c>
      <c r="K1296" s="106">
        <v>5389</v>
      </c>
      <c r="L1296" s="106">
        <v>0</v>
      </c>
    </row>
    <row r="1297" spans="1:16">
      <c r="A1297" t="s">
        <v>939</v>
      </c>
      <c r="B1297" s="93">
        <v>41364</v>
      </c>
      <c r="C1297" t="s">
        <v>269</v>
      </c>
      <c r="D1297" t="s">
        <v>133</v>
      </c>
      <c r="E1297" s="105" t="s">
        <v>516</v>
      </c>
      <c r="F1297" s="105" t="s">
        <v>517</v>
      </c>
      <c r="G1297" s="106">
        <v>0</v>
      </c>
      <c r="H1297" s="106">
        <v>43750.55</v>
      </c>
      <c r="I1297" s="106">
        <v>16431.89</v>
      </c>
      <c r="J1297" s="106">
        <v>9473.1</v>
      </c>
      <c r="K1297" s="106">
        <v>0</v>
      </c>
      <c r="L1297" s="106">
        <v>36791.760000000002</v>
      </c>
      <c r="M1297" t="s">
        <v>15</v>
      </c>
      <c r="N1297" t="str">
        <f>+C1297&amp;M1297</f>
        <v>TEFUnit Capital at the end of the period</v>
      </c>
      <c r="O1297" s="95">
        <f>L1297-K1297</f>
        <v>36791.760000000002</v>
      </c>
      <c r="P1297" s="95">
        <f>O1297/10000000</f>
        <v>3.6791760000000001E-3</v>
      </c>
    </row>
    <row r="1298" spans="1:16">
      <c r="A1298" t="s">
        <v>939</v>
      </c>
      <c r="B1298" s="93">
        <v>41364</v>
      </c>
      <c r="C1298" t="s">
        <v>269</v>
      </c>
      <c r="D1298" t="s">
        <v>133</v>
      </c>
      <c r="E1298" s="105" t="s">
        <v>344</v>
      </c>
      <c r="F1298" s="105" t="s">
        <v>345</v>
      </c>
      <c r="G1298" s="106">
        <v>0</v>
      </c>
      <c r="H1298" s="106">
        <v>76726893.969999999</v>
      </c>
      <c r="I1298" s="106">
        <v>25277363.899999999</v>
      </c>
      <c r="J1298" s="106">
        <v>14399556.199999999</v>
      </c>
      <c r="K1298" s="106">
        <v>0</v>
      </c>
      <c r="L1298" s="106">
        <v>65849086.270000003</v>
      </c>
      <c r="M1298" t="s">
        <v>15</v>
      </c>
      <c r="N1298" t="str">
        <f>+C1298&amp;M1298</f>
        <v>TEFUnit Capital at the end of the period</v>
      </c>
      <c r="O1298" s="95">
        <f>L1298-K1298</f>
        <v>65849086.270000003</v>
      </c>
      <c r="P1298" s="95">
        <f>O1298/10000000</f>
        <v>6.5849086269999999</v>
      </c>
    </row>
    <row r="1299" spans="1:16">
      <c r="A1299" t="s">
        <v>939</v>
      </c>
      <c r="B1299" s="93">
        <v>41364</v>
      </c>
      <c r="C1299" t="s">
        <v>269</v>
      </c>
      <c r="D1299" t="s">
        <v>133</v>
      </c>
      <c r="E1299" s="105" t="s">
        <v>346</v>
      </c>
      <c r="F1299" s="105" t="s">
        <v>347</v>
      </c>
      <c r="G1299" s="106">
        <v>0</v>
      </c>
      <c r="H1299" s="106">
        <v>60152428.229999997</v>
      </c>
      <c r="I1299" s="106">
        <v>50524786.140000001</v>
      </c>
      <c r="J1299" s="106">
        <v>43017083.200000003</v>
      </c>
      <c r="K1299" s="106">
        <v>0</v>
      </c>
      <c r="L1299" s="106">
        <v>52644725.289999999</v>
      </c>
      <c r="M1299" t="s">
        <v>15</v>
      </c>
      <c r="N1299" t="str">
        <f>+C1299&amp;M1299</f>
        <v>TEFUnit Capital at the end of the period</v>
      </c>
      <c r="O1299" s="95">
        <f>L1299-K1299</f>
        <v>52644725.289999999</v>
      </c>
      <c r="P1299" s="95">
        <f>O1299/10000000</f>
        <v>5.2644725289999998</v>
      </c>
    </row>
    <row r="1300" spans="1:16">
      <c r="A1300" t="s">
        <v>939</v>
      </c>
      <c r="B1300" s="93">
        <v>41364</v>
      </c>
      <c r="C1300" t="s">
        <v>269</v>
      </c>
      <c r="D1300" t="s">
        <v>133</v>
      </c>
      <c r="E1300" s="105" t="s">
        <v>1050</v>
      </c>
      <c r="F1300" s="105" t="s">
        <v>1051</v>
      </c>
      <c r="G1300" s="106">
        <v>0</v>
      </c>
      <c r="H1300" s="106">
        <v>0</v>
      </c>
      <c r="I1300" s="106">
        <v>63010.22</v>
      </c>
      <c r="J1300" s="106">
        <v>152770.03</v>
      </c>
      <c r="K1300" s="106">
        <v>0</v>
      </c>
      <c r="L1300" s="106">
        <v>89759.81</v>
      </c>
      <c r="M1300" t="s">
        <v>15</v>
      </c>
      <c r="N1300" t="str">
        <f>+C1300&amp;M1300</f>
        <v>TEFUnit Capital at the end of the period</v>
      </c>
      <c r="O1300" s="95">
        <f>L1300-K1300</f>
        <v>89759.81</v>
      </c>
      <c r="P1300" s="95">
        <f>O1300/10000000</f>
        <v>8.9759809999999992E-3</v>
      </c>
    </row>
    <row r="1301" spans="1:16">
      <c r="A1301" t="s">
        <v>939</v>
      </c>
      <c r="B1301" s="93">
        <v>41364</v>
      </c>
      <c r="C1301" t="s">
        <v>269</v>
      </c>
      <c r="D1301" t="s">
        <v>133</v>
      </c>
      <c r="E1301" s="105" t="s">
        <v>1052</v>
      </c>
      <c r="F1301" s="105" t="s">
        <v>1053</v>
      </c>
      <c r="G1301" s="106">
        <v>0</v>
      </c>
      <c r="H1301" s="106">
        <v>0</v>
      </c>
      <c r="I1301" s="106">
        <v>338483.66</v>
      </c>
      <c r="J1301" s="106">
        <v>531354.67000000004</v>
      </c>
      <c r="K1301" s="106">
        <v>0</v>
      </c>
      <c r="L1301" s="106">
        <v>192871.01</v>
      </c>
      <c r="M1301" t="s">
        <v>15</v>
      </c>
      <c r="N1301" t="str">
        <f>+C1301&amp;M1301</f>
        <v>TEFUnit Capital at the end of the period</v>
      </c>
      <c r="O1301" s="95">
        <f>L1301-K1301</f>
        <v>192871.01</v>
      </c>
      <c r="P1301" s="95">
        <f>O1301/10000000</f>
        <v>1.9287101000000001E-2</v>
      </c>
    </row>
    <row r="1302" spans="1:16">
      <c r="A1302" t="s">
        <v>939</v>
      </c>
      <c r="B1302" s="93">
        <v>41364</v>
      </c>
      <c r="C1302" t="s">
        <v>269</v>
      </c>
      <c r="D1302" t="s">
        <v>133</v>
      </c>
      <c r="E1302" s="105" t="s">
        <v>518</v>
      </c>
      <c r="F1302" s="105" t="s">
        <v>519</v>
      </c>
      <c r="G1302" s="106">
        <v>0</v>
      </c>
      <c r="H1302" s="106">
        <v>12451.96</v>
      </c>
      <c r="I1302" s="106">
        <v>13784.52</v>
      </c>
      <c r="J1302" s="106">
        <v>7131.62</v>
      </c>
      <c r="K1302" s="106">
        <v>0</v>
      </c>
      <c r="L1302" s="106">
        <v>5799.06</v>
      </c>
    </row>
    <row r="1303" spans="1:16">
      <c r="A1303" t="s">
        <v>939</v>
      </c>
      <c r="B1303" s="93">
        <v>41364</v>
      </c>
      <c r="C1303" t="s">
        <v>269</v>
      </c>
      <c r="D1303" t="s">
        <v>133</v>
      </c>
      <c r="E1303" s="105" t="s">
        <v>348</v>
      </c>
      <c r="F1303" s="105" t="s">
        <v>349</v>
      </c>
      <c r="G1303" s="106">
        <v>0</v>
      </c>
      <c r="H1303" s="106">
        <v>3455153.35</v>
      </c>
      <c r="I1303" s="106">
        <v>8945146.8399999999</v>
      </c>
      <c r="J1303" s="106">
        <v>10170159.630000001</v>
      </c>
      <c r="K1303" s="106">
        <v>0</v>
      </c>
      <c r="L1303" s="106">
        <v>4680166.1399999997</v>
      </c>
    </row>
    <row r="1304" spans="1:16">
      <c r="A1304" t="s">
        <v>939</v>
      </c>
      <c r="B1304" s="93">
        <v>41364</v>
      </c>
      <c r="C1304" t="s">
        <v>269</v>
      </c>
      <c r="D1304" t="s">
        <v>133</v>
      </c>
      <c r="E1304" s="105" t="s">
        <v>350</v>
      </c>
      <c r="F1304" s="105" t="s">
        <v>351</v>
      </c>
      <c r="G1304" s="106">
        <v>0</v>
      </c>
      <c r="H1304" s="106">
        <v>2422820.9700000002</v>
      </c>
      <c r="I1304" s="106">
        <v>26375072.850000001</v>
      </c>
      <c r="J1304" s="106">
        <v>29855740.809999999</v>
      </c>
      <c r="K1304" s="106">
        <v>0</v>
      </c>
      <c r="L1304" s="106">
        <v>5903488.9299999997</v>
      </c>
    </row>
    <row r="1305" spans="1:16">
      <c r="A1305" t="s">
        <v>939</v>
      </c>
      <c r="B1305" s="93">
        <v>41364</v>
      </c>
      <c r="C1305" t="s">
        <v>269</v>
      </c>
      <c r="D1305" t="s">
        <v>133</v>
      </c>
      <c r="E1305" s="105" t="s">
        <v>1054</v>
      </c>
      <c r="F1305" s="105" t="s">
        <v>1055</v>
      </c>
      <c r="G1305" s="106">
        <v>0</v>
      </c>
      <c r="H1305" s="106">
        <v>0</v>
      </c>
      <c r="I1305" s="106">
        <v>22502</v>
      </c>
      <c r="J1305" s="106">
        <v>54155.44</v>
      </c>
      <c r="K1305" s="106">
        <v>0</v>
      </c>
      <c r="L1305" s="106">
        <v>31653.439999999999</v>
      </c>
    </row>
    <row r="1306" spans="1:16">
      <c r="A1306" t="s">
        <v>939</v>
      </c>
      <c r="B1306" s="93">
        <v>41364</v>
      </c>
      <c r="C1306" t="s">
        <v>269</v>
      </c>
      <c r="D1306" t="s">
        <v>133</v>
      </c>
      <c r="E1306" s="105" t="s">
        <v>1056</v>
      </c>
      <c r="F1306" s="105" t="s">
        <v>1057</v>
      </c>
      <c r="G1306" s="106">
        <v>0</v>
      </c>
      <c r="H1306" s="106">
        <v>0</v>
      </c>
      <c r="I1306" s="106">
        <v>151396.78</v>
      </c>
      <c r="J1306" s="106">
        <v>286984</v>
      </c>
      <c r="K1306" s="106">
        <v>0</v>
      </c>
      <c r="L1306" s="106">
        <v>135587.22</v>
      </c>
    </row>
    <row r="1307" spans="1:16">
      <c r="A1307" t="s">
        <v>939</v>
      </c>
      <c r="B1307" s="93">
        <v>41364</v>
      </c>
      <c r="C1307" t="s">
        <v>269</v>
      </c>
      <c r="D1307" t="s">
        <v>133</v>
      </c>
      <c r="E1307" s="105" t="s">
        <v>520</v>
      </c>
      <c r="F1307" s="105" t="s">
        <v>521</v>
      </c>
      <c r="G1307" s="106">
        <v>0</v>
      </c>
      <c r="H1307" s="106">
        <v>0</v>
      </c>
      <c r="I1307" s="106">
        <v>7131.62</v>
      </c>
      <c r="J1307" s="106">
        <v>4311.42</v>
      </c>
      <c r="K1307" s="106">
        <v>2820.2</v>
      </c>
      <c r="L1307" s="106">
        <v>0</v>
      </c>
    </row>
    <row r="1308" spans="1:16">
      <c r="A1308" t="s">
        <v>939</v>
      </c>
      <c r="B1308" s="93">
        <v>41364</v>
      </c>
      <c r="C1308" t="s">
        <v>269</v>
      </c>
      <c r="D1308" t="s">
        <v>133</v>
      </c>
      <c r="E1308" s="105" t="s">
        <v>352</v>
      </c>
      <c r="F1308" s="105" t="s">
        <v>353</v>
      </c>
      <c r="G1308" s="106">
        <v>0</v>
      </c>
      <c r="H1308" s="106">
        <v>0</v>
      </c>
      <c r="I1308" s="106">
        <v>8018456.3300000001</v>
      </c>
      <c r="J1308" s="106">
        <v>620642.84</v>
      </c>
      <c r="K1308" s="106">
        <v>7397813.4900000002</v>
      </c>
      <c r="L1308" s="106">
        <v>0</v>
      </c>
    </row>
    <row r="1309" spans="1:16">
      <c r="A1309" t="s">
        <v>939</v>
      </c>
      <c r="B1309" s="93">
        <v>41364</v>
      </c>
      <c r="C1309" t="s">
        <v>269</v>
      </c>
      <c r="D1309" t="s">
        <v>133</v>
      </c>
      <c r="E1309" s="105" t="s">
        <v>354</v>
      </c>
      <c r="F1309" s="105" t="s">
        <v>355</v>
      </c>
      <c r="G1309" s="106">
        <v>0</v>
      </c>
      <c r="H1309" s="106">
        <v>0</v>
      </c>
      <c r="I1309" s="106">
        <v>17899514.059999999</v>
      </c>
      <c r="J1309" s="106">
        <v>4468632.62</v>
      </c>
      <c r="K1309" s="106">
        <v>13430881.439999999</v>
      </c>
      <c r="L1309" s="106">
        <v>0</v>
      </c>
    </row>
    <row r="1310" spans="1:16">
      <c r="A1310" t="s">
        <v>939</v>
      </c>
      <c r="B1310" s="93">
        <v>41364</v>
      </c>
      <c r="C1310" t="s">
        <v>269</v>
      </c>
      <c r="D1310" t="s">
        <v>133</v>
      </c>
      <c r="E1310" s="105" t="s">
        <v>1058</v>
      </c>
      <c r="F1310" s="105" t="s">
        <v>1059</v>
      </c>
      <c r="G1310" s="106">
        <v>0</v>
      </c>
      <c r="H1310" s="106">
        <v>0</v>
      </c>
      <c r="I1310" s="106">
        <v>631.54999999999995</v>
      </c>
      <c r="J1310" s="106">
        <v>18997.759999999998</v>
      </c>
      <c r="K1310" s="106">
        <v>0</v>
      </c>
      <c r="L1310" s="106">
        <v>18366.21</v>
      </c>
    </row>
    <row r="1311" spans="1:16">
      <c r="A1311" t="s">
        <v>939</v>
      </c>
      <c r="B1311" s="93">
        <v>41364</v>
      </c>
      <c r="C1311" t="s">
        <v>269</v>
      </c>
      <c r="D1311" t="s">
        <v>133</v>
      </c>
      <c r="E1311" s="105" t="s">
        <v>1060</v>
      </c>
      <c r="F1311" s="105" t="s">
        <v>1061</v>
      </c>
      <c r="G1311" s="106">
        <v>0</v>
      </c>
      <c r="H1311" s="106">
        <v>0</v>
      </c>
      <c r="I1311" s="106">
        <v>2600.2800000000002</v>
      </c>
      <c r="J1311" s="106">
        <v>119961.68</v>
      </c>
      <c r="K1311" s="106">
        <v>0</v>
      </c>
      <c r="L1311" s="106">
        <v>117361.4</v>
      </c>
    </row>
    <row r="1312" spans="1:16">
      <c r="A1312" t="s">
        <v>939</v>
      </c>
      <c r="B1312" s="93">
        <v>41364</v>
      </c>
      <c r="C1312" t="s">
        <v>269</v>
      </c>
      <c r="D1312" t="s">
        <v>133</v>
      </c>
      <c r="E1312" s="105">
        <v>310200</v>
      </c>
      <c r="F1312" s="105" t="s">
        <v>356</v>
      </c>
      <c r="G1312" s="106">
        <v>0</v>
      </c>
      <c r="H1312" s="106">
        <v>95275047.200000003</v>
      </c>
      <c r="I1312" s="106">
        <v>0</v>
      </c>
      <c r="J1312" s="106">
        <v>0</v>
      </c>
      <c r="K1312" s="106">
        <v>0</v>
      </c>
      <c r="L1312" s="106">
        <v>95275047.200000003</v>
      </c>
    </row>
    <row r="1313" spans="1:12">
      <c r="A1313" t="s">
        <v>939</v>
      </c>
      <c r="B1313" s="93">
        <v>41364</v>
      </c>
      <c r="C1313" t="s">
        <v>269</v>
      </c>
      <c r="D1313" t="s">
        <v>133</v>
      </c>
      <c r="E1313" s="105" t="s">
        <v>357</v>
      </c>
      <c r="F1313" s="105" t="s">
        <v>358</v>
      </c>
      <c r="G1313" s="106">
        <v>0</v>
      </c>
      <c r="H1313" s="106">
        <v>15268689.699999999</v>
      </c>
      <c r="I1313" s="106">
        <v>27808472.48</v>
      </c>
      <c r="J1313" s="106">
        <v>0</v>
      </c>
      <c r="K1313" s="106">
        <v>12539782.779999999</v>
      </c>
      <c r="L1313" s="106">
        <v>0</v>
      </c>
    </row>
    <row r="1314" spans="1:12">
      <c r="A1314" t="s">
        <v>939</v>
      </c>
      <c r="B1314" s="93">
        <v>41364</v>
      </c>
      <c r="C1314" t="s">
        <v>269</v>
      </c>
      <c r="D1314" t="s">
        <v>133</v>
      </c>
      <c r="E1314" s="105" t="s">
        <v>359</v>
      </c>
      <c r="F1314" s="105" t="s">
        <v>360</v>
      </c>
      <c r="G1314" s="106">
        <v>0</v>
      </c>
      <c r="H1314" s="106">
        <v>2448929.5</v>
      </c>
      <c r="I1314" s="106">
        <v>1862363.95</v>
      </c>
      <c r="J1314" s="106">
        <v>3577948.1</v>
      </c>
      <c r="K1314" s="106">
        <v>0</v>
      </c>
      <c r="L1314" s="106">
        <v>4164513.65</v>
      </c>
    </row>
    <row r="1315" spans="1:12">
      <c r="A1315" t="s">
        <v>939</v>
      </c>
      <c r="B1315" s="93">
        <v>41364</v>
      </c>
      <c r="C1315" t="s">
        <v>269</v>
      </c>
      <c r="D1315" t="s">
        <v>133</v>
      </c>
      <c r="E1315" s="105" t="s">
        <v>365</v>
      </c>
      <c r="F1315" s="105" t="s">
        <v>366</v>
      </c>
      <c r="G1315" s="106">
        <v>0</v>
      </c>
      <c r="H1315" s="106">
        <v>9896385.8100000005</v>
      </c>
      <c r="I1315" s="106">
        <v>0</v>
      </c>
      <c r="J1315" s="106">
        <v>19495153.829999998</v>
      </c>
      <c r="K1315" s="106">
        <v>0</v>
      </c>
      <c r="L1315" s="106">
        <v>29391539.640000001</v>
      </c>
    </row>
    <row r="1316" spans="1:12">
      <c r="A1316" t="s">
        <v>939</v>
      </c>
      <c r="B1316" s="93">
        <v>41364</v>
      </c>
      <c r="C1316" t="s">
        <v>269</v>
      </c>
      <c r="D1316" t="s">
        <v>133</v>
      </c>
      <c r="E1316" s="105">
        <v>620002</v>
      </c>
      <c r="F1316" s="105" t="s">
        <v>753</v>
      </c>
      <c r="G1316" s="106">
        <v>0</v>
      </c>
      <c r="H1316" s="106">
        <v>0</v>
      </c>
      <c r="I1316" s="106">
        <v>4176.67</v>
      </c>
      <c r="J1316" s="106">
        <v>103597.26</v>
      </c>
      <c r="K1316" s="106">
        <v>0</v>
      </c>
      <c r="L1316" s="106">
        <v>99420.59</v>
      </c>
    </row>
    <row r="1317" spans="1:12">
      <c r="A1317" t="s">
        <v>939</v>
      </c>
      <c r="B1317" s="93">
        <v>41364</v>
      </c>
      <c r="C1317" t="s">
        <v>269</v>
      </c>
      <c r="D1317" t="s">
        <v>133</v>
      </c>
      <c r="E1317" s="105">
        <v>620004</v>
      </c>
      <c r="F1317" s="105" t="s">
        <v>426</v>
      </c>
      <c r="G1317" s="106">
        <v>0</v>
      </c>
      <c r="H1317" s="106">
        <v>0</v>
      </c>
      <c r="I1317" s="106">
        <v>3.5</v>
      </c>
      <c r="J1317" s="106">
        <v>3.5</v>
      </c>
      <c r="K1317" s="106">
        <v>0</v>
      </c>
      <c r="L1317" s="106">
        <v>0</v>
      </c>
    </row>
    <row r="1318" spans="1:12">
      <c r="A1318" t="s">
        <v>939</v>
      </c>
      <c r="B1318" s="93">
        <v>41364</v>
      </c>
      <c r="C1318" t="s">
        <v>269</v>
      </c>
      <c r="D1318" t="s">
        <v>133</v>
      </c>
      <c r="E1318" s="105" t="s">
        <v>372</v>
      </c>
      <c r="F1318" s="105" t="s">
        <v>373</v>
      </c>
      <c r="G1318" s="106">
        <v>4391825.29</v>
      </c>
      <c r="H1318" s="106">
        <v>0</v>
      </c>
      <c r="I1318" s="106">
        <v>2926715.55</v>
      </c>
      <c r="J1318" s="106">
        <v>0</v>
      </c>
      <c r="K1318" s="106">
        <v>7318540.8399999999</v>
      </c>
      <c r="L1318" s="106">
        <v>0</v>
      </c>
    </row>
    <row r="1319" spans="1:12">
      <c r="A1319" t="s">
        <v>939</v>
      </c>
      <c r="B1319" s="93">
        <v>41364</v>
      </c>
      <c r="C1319" t="s">
        <v>269</v>
      </c>
      <c r="D1319" t="s">
        <v>133</v>
      </c>
      <c r="E1319" s="105">
        <v>810300</v>
      </c>
      <c r="F1319" s="105" t="s">
        <v>378</v>
      </c>
      <c r="G1319" s="106">
        <v>1588607.22</v>
      </c>
      <c r="H1319" s="106">
        <v>0</v>
      </c>
      <c r="I1319" s="106">
        <v>1825097.89</v>
      </c>
      <c r="J1319" s="106">
        <v>88537.82</v>
      </c>
      <c r="K1319" s="106">
        <v>3325167.29</v>
      </c>
      <c r="L1319" s="106">
        <v>0</v>
      </c>
    </row>
    <row r="1320" spans="1:12">
      <c r="A1320" t="s">
        <v>939</v>
      </c>
      <c r="B1320" s="93">
        <v>41364</v>
      </c>
      <c r="C1320" t="s">
        <v>269</v>
      </c>
      <c r="D1320" t="s">
        <v>133</v>
      </c>
      <c r="E1320" s="105">
        <v>810325</v>
      </c>
      <c r="F1320" s="105" t="s">
        <v>379</v>
      </c>
      <c r="G1320" s="106">
        <v>1588607.22</v>
      </c>
      <c r="H1320" s="106">
        <v>0</v>
      </c>
      <c r="I1320" s="106">
        <v>1572987.89</v>
      </c>
      <c r="J1320" s="106">
        <v>76318.28</v>
      </c>
      <c r="K1320" s="106">
        <v>3085276.83</v>
      </c>
      <c r="L1320" s="106">
        <v>0</v>
      </c>
    </row>
    <row r="1321" spans="1:12">
      <c r="A1321" t="s">
        <v>939</v>
      </c>
      <c r="B1321" s="93">
        <v>41364</v>
      </c>
      <c r="C1321" t="s">
        <v>269</v>
      </c>
      <c r="D1321" t="s">
        <v>133</v>
      </c>
      <c r="E1321" s="105">
        <v>810701</v>
      </c>
      <c r="F1321" s="105" t="s">
        <v>381</v>
      </c>
      <c r="G1321" s="106">
        <v>0</v>
      </c>
      <c r="H1321" s="106">
        <v>0</v>
      </c>
      <c r="I1321" s="106">
        <v>225582.16</v>
      </c>
      <c r="J1321" s="106">
        <v>10943.27</v>
      </c>
      <c r="K1321" s="106">
        <v>214638.89</v>
      </c>
      <c r="L1321" s="106">
        <v>0</v>
      </c>
    </row>
    <row r="1322" spans="1:12">
      <c r="A1322" t="s">
        <v>939</v>
      </c>
      <c r="B1322" s="93">
        <v>41364</v>
      </c>
      <c r="C1322" t="s">
        <v>269</v>
      </c>
      <c r="D1322" t="s">
        <v>133</v>
      </c>
      <c r="E1322" s="105">
        <v>816000</v>
      </c>
      <c r="F1322" s="105" t="s">
        <v>466</v>
      </c>
      <c r="G1322" s="106">
        <v>0</v>
      </c>
      <c r="H1322" s="106">
        <v>1447915.31</v>
      </c>
      <c r="I1322" s="106">
        <v>60112.03</v>
      </c>
      <c r="J1322" s="106">
        <v>1435785.03</v>
      </c>
      <c r="K1322" s="106">
        <v>0</v>
      </c>
      <c r="L1322" s="106">
        <v>2823588.31</v>
      </c>
    </row>
    <row r="1323" spans="1:12">
      <c r="A1323" t="s">
        <v>939</v>
      </c>
      <c r="B1323" s="93">
        <v>41364</v>
      </c>
      <c r="C1323" t="s">
        <v>269</v>
      </c>
      <c r="D1323" t="s">
        <v>133</v>
      </c>
      <c r="E1323" s="105">
        <v>816001</v>
      </c>
      <c r="F1323" s="105" t="s">
        <v>428</v>
      </c>
      <c r="G1323" s="106">
        <v>430972.28</v>
      </c>
      <c r="H1323" s="106">
        <v>0</v>
      </c>
      <c r="I1323" s="106">
        <v>723257.58</v>
      </c>
      <c r="J1323" s="106">
        <v>0</v>
      </c>
      <c r="K1323" s="106">
        <v>1154229.8600000001</v>
      </c>
      <c r="L1323" s="106">
        <v>0</v>
      </c>
    </row>
    <row r="1324" spans="1:12">
      <c r="A1324" t="s">
        <v>939</v>
      </c>
      <c r="B1324" s="93">
        <v>41364</v>
      </c>
      <c r="C1324" t="s">
        <v>269</v>
      </c>
      <c r="D1324" t="s">
        <v>133</v>
      </c>
      <c r="E1324" s="105">
        <v>816003</v>
      </c>
      <c r="F1324" s="105" t="s">
        <v>383</v>
      </c>
      <c r="G1324" s="106">
        <v>292823.64</v>
      </c>
      <c r="H1324" s="106">
        <v>0</v>
      </c>
      <c r="I1324" s="106">
        <v>392166.75</v>
      </c>
      <c r="J1324" s="106">
        <v>0</v>
      </c>
      <c r="K1324" s="106">
        <v>684990.39</v>
      </c>
      <c r="L1324" s="106">
        <v>0</v>
      </c>
    </row>
    <row r="1325" spans="1:12">
      <c r="A1325" t="s">
        <v>939</v>
      </c>
      <c r="B1325" s="93">
        <v>41364</v>
      </c>
      <c r="C1325" t="s">
        <v>269</v>
      </c>
      <c r="D1325" t="s">
        <v>133</v>
      </c>
      <c r="E1325" s="105">
        <v>816007</v>
      </c>
      <c r="F1325" s="105" t="s">
        <v>385</v>
      </c>
      <c r="G1325" s="106">
        <v>109599.39</v>
      </c>
      <c r="H1325" s="106">
        <v>0</v>
      </c>
      <c r="I1325" s="106">
        <v>51817.95</v>
      </c>
      <c r="J1325" s="106">
        <v>0</v>
      </c>
      <c r="K1325" s="106">
        <v>161417.34</v>
      </c>
      <c r="L1325" s="106">
        <v>0</v>
      </c>
    </row>
    <row r="1326" spans="1:12">
      <c r="A1326" t="s">
        <v>939</v>
      </c>
      <c r="B1326" s="93">
        <v>41364</v>
      </c>
      <c r="C1326" t="s">
        <v>269</v>
      </c>
      <c r="D1326" t="s">
        <v>133</v>
      </c>
      <c r="E1326" s="105">
        <v>816008</v>
      </c>
      <c r="F1326" s="105" t="s">
        <v>387</v>
      </c>
      <c r="G1326" s="106">
        <v>17721.95</v>
      </c>
      <c r="H1326" s="106">
        <v>0</v>
      </c>
      <c r="I1326" s="106">
        <v>31273.95</v>
      </c>
      <c r="J1326" s="106">
        <v>0</v>
      </c>
      <c r="K1326" s="106">
        <v>48995.9</v>
      </c>
      <c r="L1326" s="106">
        <v>0</v>
      </c>
    </row>
    <row r="1327" spans="1:12">
      <c r="A1327" t="s">
        <v>939</v>
      </c>
      <c r="B1327" s="93">
        <v>41364</v>
      </c>
      <c r="C1327" t="s">
        <v>269</v>
      </c>
      <c r="D1327" t="s">
        <v>133</v>
      </c>
      <c r="E1327" s="105">
        <v>816012</v>
      </c>
      <c r="F1327" s="105" t="s">
        <v>389</v>
      </c>
      <c r="G1327" s="106">
        <v>86539.62</v>
      </c>
      <c r="H1327" s="106">
        <v>0</v>
      </c>
      <c r="I1327" s="106">
        <v>7739.89</v>
      </c>
      <c r="J1327" s="106">
        <v>1391.68</v>
      </c>
      <c r="K1327" s="106">
        <v>92887.83</v>
      </c>
      <c r="L1327" s="106">
        <v>0</v>
      </c>
    </row>
    <row r="1328" spans="1:12">
      <c r="A1328" t="s">
        <v>939</v>
      </c>
      <c r="B1328" s="93">
        <v>41364</v>
      </c>
      <c r="C1328" t="s">
        <v>269</v>
      </c>
      <c r="D1328" t="s">
        <v>133</v>
      </c>
      <c r="E1328" s="105">
        <v>816013</v>
      </c>
      <c r="F1328" s="105" t="s">
        <v>391</v>
      </c>
      <c r="G1328" s="106">
        <v>79248.97</v>
      </c>
      <c r="H1328" s="106">
        <v>0</v>
      </c>
      <c r="I1328" s="106">
        <v>21572.81</v>
      </c>
      <c r="J1328" s="106">
        <v>6590.1</v>
      </c>
      <c r="K1328" s="106">
        <v>94231.679999999993</v>
      </c>
      <c r="L1328" s="106">
        <v>0</v>
      </c>
    </row>
    <row r="1329" spans="1:12">
      <c r="A1329" t="s">
        <v>939</v>
      </c>
      <c r="B1329" s="93">
        <v>41364</v>
      </c>
      <c r="C1329" t="s">
        <v>269</v>
      </c>
      <c r="D1329" t="s">
        <v>133</v>
      </c>
      <c r="E1329" s="105">
        <v>816015</v>
      </c>
      <c r="F1329" s="105" t="s">
        <v>393</v>
      </c>
      <c r="G1329" s="106">
        <v>17522.009999999998</v>
      </c>
      <c r="H1329" s="106">
        <v>0</v>
      </c>
      <c r="I1329" s="106">
        <v>29351.31</v>
      </c>
      <c r="J1329" s="106">
        <v>90.98</v>
      </c>
      <c r="K1329" s="106">
        <v>46782.34</v>
      </c>
      <c r="L1329" s="106">
        <v>0</v>
      </c>
    </row>
    <row r="1330" spans="1:12">
      <c r="A1330" t="s">
        <v>939</v>
      </c>
      <c r="B1330" s="93">
        <v>41364</v>
      </c>
      <c r="C1330" t="s">
        <v>269</v>
      </c>
      <c r="D1330" t="s">
        <v>133</v>
      </c>
      <c r="E1330" s="105">
        <v>816016</v>
      </c>
      <c r="F1330" s="105" t="s">
        <v>395</v>
      </c>
      <c r="G1330" s="106">
        <v>11216.26</v>
      </c>
      <c r="H1330" s="106">
        <v>0</v>
      </c>
      <c r="I1330" s="106">
        <v>263.93</v>
      </c>
      <c r="J1330" s="106">
        <v>0</v>
      </c>
      <c r="K1330" s="106">
        <v>11480.19</v>
      </c>
      <c r="L1330" s="106">
        <v>0</v>
      </c>
    </row>
    <row r="1331" spans="1:12">
      <c r="A1331" t="s">
        <v>939</v>
      </c>
      <c r="B1331" s="93">
        <v>41364</v>
      </c>
      <c r="C1331" t="s">
        <v>269</v>
      </c>
      <c r="D1331" t="s">
        <v>133</v>
      </c>
      <c r="E1331" s="105">
        <v>816017</v>
      </c>
      <c r="F1331" s="105" t="s">
        <v>397</v>
      </c>
      <c r="G1331" s="106">
        <v>24492.52</v>
      </c>
      <c r="H1331" s="106">
        <v>0</v>
      </c>
      <c r="I1331" s="106">
        <v>751.2</v>
      </c>
      <c r="J1331" s="106">
        <v>0</v>
      </c>
      <c r="K1331" s="106">
        <v>25243.72</v>
      </c>
      <c r="L1331" s="106">
        <v>0</v>
      </c>
    </row>
    <row r="1332" spans="1:12">
      <c r="A1332" t="s">
        <v>939</v>
      </c>
      <c r="B1332" s="93">
        <v>41364</v>
      </c>
      <c r="C1332" t="s">
        <v>269</v>
      </c>
      <c r="D1332" t="s">
        <v>133</v>
      </c>
      <c r="E1332" s="105">
        <v>816021</v>
      </c>
      <c r="F1332" s="105" t="s">
        <v>399</v>
      </c>
      <c r="G1332" s="106">
        <v>112360</v>
      </c>
      <c r="H1332" s="106">
        <v>0</v>
      </c>
      <c r="I1332" s="106">
        <v>0</v>
      </c>
      <c r="J1332" s="106">
        <v>0</v>
      </c>
      <c r="K1332" s="106">
        <v>112360</v>
      </c>
      <c r="L1332" s="106">
        <v>0</v>
      </c>
    </row>
    <row r="1333" spans="1:12">
      <c r="A1333" t="s">
        <v>939</v>
      </c>
      <c r="B1333" s="93">
        <v>41364</v>
      </c>
      <c r="C1333" t="s">
        <v>269</v>
      </c>
      <c r="D1333" t="s">
        <v>133</v>
      </c>
      <c r="E1333" s="105">
        <v>816033</v>
      </c>
      <c r="F1333" s="105" t="s">
        <v>405</v>
      </c>
      <c r="G1333" s="106">
        <v>14570.46</v>
      </c>
      <c r="H1333" s="106">
        <v>0</v>
      </c>
      <c r="I1333" s="106">
        <v>0</v>
      </c>
      <c r="J1333" s="106">
        <v>0</v>
      </c>
      <c r="K1333" s="106">
        <v>14570.46</v>
      </c>
      <c r="L1333" s="106">
        <v>0</v>
      </c>
    </row>
    <row r="1334" spans="1:12">
      <c r="A1334" t="s">
        <v>939</v>
      </c>
      <c r="B1334" s="93">
        <v>41364</v>
      </c>
      <c r="C1334" t="s">
        <v>269</v>
      </c>
      <c r="D1334" t="s">
        <v>133</v>
      </c>
      <c r="E1334" s="105">
        <v>816034</v>
      </c>
      <c r="F1334" s="105" t="s">
        <v>407</v>
      </c>
      <c r="G1334" s="106">
        <v>8978.8799999999992</v>
      </c>
      <c r="H1334" s="106">
        <v>0</v>
      </c>
      <c r="I1334" s="106">
        <v>24506.240000000002</v>
      </c>
      <c r="J1334" s="106">
        <v>192.62</v>
      </c>
      <c r="K1334" s="106">
        <v>33292.5</v>
      </c>
      <c r="L1334" s="106">
        <v>0</v>
      </c>
    </row>
    <row r="1335" spans="1:12">
      <c r="A1335" t="s">
        <v>939</v>
      </c>
      <c r="B1335" s="93">
        <v>41364</v>
      </c>
      <c r="C1335" t="s">
        <v>269</v>
      </c>
      <c r="D1335" t="s">
        <v>133</v>
      </c>
      <c r="E1335" s="105">
        <v>816039</v>
      </c>
      <c r="F1335" s="105" t="s">
        <v>411</v>
      </c>
      <c r="G1335" s="106">
        <v>30554.84</v>
      </c>
      <c r="H1335" s="106">
        <v>0</v>
      </c>
      <c r="I1335" s="106">
        <v>23993.7</v>
      </c>
      <c r="J1335" s="106">
        <v>6717.88</v>
      </c>
      <c r="K1335" s="106">
        <v>47830.66</v>
      </c>
      <c r="L1335" s="106">
        <v>0</v>
      </c>
    </row>
    <row r="1336" spans="1:12">
      <c r="A1336" t="s">
        <v>939</v>
      </c>
      <c r="B1336" s="93">
        <v>41364</v>
      </c>
      <c r="C1336" t="s">
        <v>269</v>
      </c>
      <c r="D1336" t="s">
        <v>133</v>
      </c>
      <c r="E1336" s="105">
        <v>816042</v>
      </c>
      <c r="F1336" s="105" t="s">
        <v>697</v>
      </c>
      <c r="G1336" s="106">
        <v>47638.49</v>
      </c>
      <c r="H1336" s="106">
        <v>0</v>
      </c>
      <c r="I1336" s="106">
        <v>65398.879999999997</v>
      </c>
      <c r="J1336" s="106">
        <v>5391.08</v>
      </c>
      <c r="K1336" s="106">
        <v>107646.29</v>
      </c>
      <c r="L1336" s="106">
        <v>0</v>
      </c>
    </row>
    <row r="1337" spans="1:12">
      <c r="A1337" t="s">
        <v>939</v>
      </c>
      <c r="B1337" s="93">
        <v>41364</v>
      </c>
      <c r="C1337" t="s">
        <v>269</v>
      </c>
      <c r="D1337" t="s">
        <v>133</v>
      </c>
      <c r="E1337" s="105">
        <v>816047</v>
      </c>
      <c r="F1337" s="105" t="s">
        <v>1062</v>
      </c>
      <c r="G1337" s="106">
        <v>0</v>
      </c>
      <c r="H1337" s="106">
        <v>0</v>
      </c>
      <c r="I1337" s="106">
        <v>4345.83</v>
      </c>
      <c r="J1337" s="106">
        <v>4345.83</v>
      </c>
      <c r="K1337" s="106">
        <v>0</v>
      </c>
      <c r="L1337" s="106">
        <v>0</v>
      </c>
    </row>
    <row r="1338" spans="1:12">
      <c r="A1338" t="s">
        <v>939</v>
      </c>
      <c r="B1338" s="93">
        <v>41364</v>
      </c>
      <c r="C1338" t="s">
        <v>269</v>
      </c>
      <c r="D1338" t="s">
        <v>133</v>
      </c>
      <c r="E1338" s="105">
        <v>816061</v>
      </c>
      <c r="F1338" s="105" t="s">
        <v>903</v>
      </c>
      <c r="G1338" s="106">
        <v>163676</v>
      </c>
      <c r="H1338" s="106">
        <v>0</v>
      </c>
      <c r="I1338" s="106">
        <v>38944</v>
      </c>
      <c r="J1338" s="106">
        <v>38944</v>
      </c>
      <c r="K1338" s="106">
        <v>163676</v>
      </c>
      <c r="L1338" s="106">
        <v>0</v>
      </c>
    </row>
    <row r="1339" spans="1:12">
      <c r="A1339" t="s">
        <v>939</v>
      </c>
      <c r="B1339" s="93">
        <v>41364</v>
      </c>
      <c r="C1339" t="s">
        <v>269</v>
      </c>
      <c r="D1339" t="s">
        <v>133</v>
      </c>
      <c r="E1339" s="105">
        <v>816080</v>
      </c>
      <c r="F1339" s="105" t="s">
        <v>1063</v>
      </c>
      <c r="G1339" s="106">
        <v>0</v>
      </c>
      <c r="H1339" s="106">
        <v>0</v>
      </c>
      <c r="I1339" s="106">
        <v>24746.84</v>
      </c>
      <c r="J1339" s="106">
        <v>793.69</v>
      </c>
      <c r="K1339" s="106">
        <v>23953.15</v>
      </c>
      <c r="L1339" s="106">
        <v>0</v>
      </c>
    </row>
    <row r="1340" spans="1:12">
      <c r="A1340" t="s">
        <v>939</v>
      </c>
      <c r="B1340" s="93">
        <v>41364</v>
      </c>
      <c r="C1340" t="s">
        <v>224</v>
      </c>
      <c r="D1340" t="s">
        <v>135</v>
      </c>
      <c r="E1340" s="105" t="s">
        <v>766</v>
      </c>
      <c r="F1340" s="105" t="s">
        <v>767</v>
      </c>
      <c r="G1340" s="106">
        <v>0</v>
      </c>
      <c r="H1340" s="106">
        <v>0</v>
      </c>
      <c r="I1340" s="106">
        <v>67139410.239999995</v>
      </c>
      <c r="J1340" s="106">
        <v>67139410.239999995</v>
      </c>
      <c r="K1340" s="106">
        <v>0</v>
      </c>
      <c r="L1340" s="106">
        <v>0</v>
      </c>
    </row>
    <row r="1341" spans="1:12">
      <c r="A1341" t="s">
        <v>939</v>
      </c>
      <c r="B1341" s="93">
        <v>41364</v>
      </c>
      <c r="C1341" t="s">
        <v>224</v>
      </c>
      <c r="D1341" t="s">
        <v>135</v>
      </c>
      <c r="E1341" s="105" t="s">
        <v>282</v>
      </c>
      <c r="F1341" s="105" t="s">
        <v>283</v>
      </c>
      <c r="G1341" s="106">
        <v>110505002.17</v>
      </c>
      <c r="H1341" s="106">
        <v>0</v>
      </c>
      <c r="I1341" s="106">
        <v>80430173.329999998</v>
      </c>
      <c r="J1341" s="106">
        <v>97658925.349999994</v>
      </c>
      <c r="K1341" s="106">
        <v>93276250.150000006</v>
      </c>
      <c r="L1341" s="106">
        <v>0</v>
      </c>
    </row>
    <row r="1342" spans="1:12">
      <c r="A1342" t="s">
        <v>939</v>
      </c>
      <c r="B1342" s="93">
        <v>41364</v>
      </c>
      <c r="C1342" t="s">
        <v>224</v>
      </c>
      <c r="D1342" t="s">
        <v>135</v>
      </c>
      <c r="E1342" s="105" t="s">
        <v>284</v>
      </c>
      <c r="F1342" s="105" t="s">
        <v>285</v>
      </c>
      <c r="G1342" s="106">
        <v>11639862.52</v>
      </c>
      <c r="H1342" s="106">
        <v>0</v>
      </c>
      <c r="I1342" s="106">
        <v>0</v>
      </c>
      <c r="J1342" s="106">
        <v>14210983.83</v>
      </c>
      <c r="K1342" s="106">
        <v>0</v>
      </c>
      <c r="L1342" s="106">
        <v>2571121.31</v>
      </c>
    </row>
    <row r="1343" spans="1:12">
      <c r="A1343" t="s">
        <v>939</v>
      </c>
      <c r="B1343" s="93">
        <v>41364</v>
      </c>
      <c r="C1343" t="s">
        <v>224</v>
      </c>
      <c r="D1343" t="s">
        <v>135</v>
      </c>
      <c r="E1343" s="105">
        <v>110014</v>
      </c>
      <c r="F1343" s="105" t="s">
        <v>289</v>
      </c>
      <c r="G1343" s="106">
        <v>30311</v>
      </c>
      <c r="H1343" s="106">
        <v>0</v>
      </c>
      <c r="I1343" s="106">
        <v>28267025.859999999</v>
      </c>
      <c r="J1343" s="106">
        <v>28292089.210000001</v>
      </c>
      <c r="K1343" s="106">
        <v>5247.65</v>
      </c>
      <c r="L1343" s="106">
        <v>0</v>
      </c>
    </row>
    <row r="1344" spans="1:12">
      <c r="A1344" t="s">
        <v>939</v>
      </c>
      <c r="B1344" s="93">
        <v>41364</v>
      </c>
      <c r="C1344" t="s">
        <v>224</v>
      </c>
      <c r="D1344" t="s">
        <v>135</v>
      </c>
      <c r="E1344" s="105">
        <v>110031</v>
      </c>
      <c r="F1344" s="105" t="s">
        <v>291</v>
      </c>
      <c r="G1344" s="106">
        <v>39631.980000000003</v>
      </c>
      <c r="H1344" s="106">
        <v>0</v>
      </c>
      <c r="I1344" s="106">
        <v>39631.980000000003</v>
      </c>
      <c r="J1344" s="106">
        <v>79263.960000000006</v>
      </c>
      <c r="K1344" s="106">
        <v>0</v>
      </c>
      <c r="L1344" s="106">
        <v>0</v>
      </c>
    </row>
    <row r="1345" spans="1:12">
      <c r="A1345" t="s">
        <v>939</v>
      </c>
      <c r="B1345" s="93">
        <v>41364</v>
      </c>
      <c r="C1345" t="s">
        <v>224</v>
      </c>
      <c r="D1345" t="s">
        <v>135</v>
      </c>
      <c r="E1345" s="105">
        <v>110047</v>
      </c>
      <c r="F1345" s="105" t="s">
        <v>293</v>
      </c>
      <c r="G1345" s="106">
        <v>568490.16</v>
      </c>
      <c r="H1345" s="106">
        <v>0</v>
      </c>
      <c r="I1345" s="106">
        <v>116987910.54000001</v>
      </c>
      <c r="J1345" s="106">
        <v>117220174.04000001</v>
      </c>
      <c r="K1345" s="106">
        <v>336226.66</v>
      </c>
      <c r="L1345" s="106">
        <v>0</v>
      </c>
    </row>
    <row r="1346" spans="1:12">
      <c r="A1346" t="s">
        <v>939</v>
      </c>
      <c r="B1346" s="93">
        <v>41364</v>
      </c>
      <c r="C1346" t="s">
        <v>224</v>
      </c>
      <c r="D1346" t="s">
        <v>135</v>
      </c>
      <c r="E1346" s="105">
        <v>110052</v>
      </c>
      <c r="F1346" s="105" t="s">
        <v>297</v>
      </c>
      <c r="G1346" s="106">
        <v>0</v>
      </c>
      <c r="H1346" s="106">
        <v>0</v>
      </c>
      <c r="I1346" s="106">
        <v>277718.34999999998</v>
      </c>
      <c r="J1346" s="106">
        <v>187958.62</v>
      </c>
      <c r="K1346" s="106">
        <v>89759.73</v>
      </c>
      <c r="L1346" s="106">
        <v>0</v>
      </c>
    </row>
    <row r="1347" spans="1:12">
      <c r="A1347" t="s">
        <v>939</v>
      </c>
      <c r="B1347" s="93">
        <v>41364</v>
      </c>
      <c r="C1347" t="s">
        <v>224</v>
      </c>
      <c r="D1347" t="s">
        <v>135</v>
      </c>
      <c r="E1347" s="105">
        <v>110074</v>
      </c>
      <c r="F1347" s="105" t="s">
        <v>301</v>
      </c>
      <c r="G1347" s="106">
        <v>1000</v>
      </c>
      <c r="H1347" s="106">
        <v>0</v>
      </c>
      <c r="I1347" s="106">
        <v>4098897.28</v>
      </c>
      <c r="J1347" s="106">
        <v>4099897.28</v>
      </c>
      <c r="K1347" s="106">
        <v>0</v>
      </c>
      <c r="L1347" s="106">
        <v>0</v>
      </c>
    </row>
    <row r="1348" spans="1:12">
      <c r="A1348" t="s">
        <v>939</v>
      </c>
      <c r="B1348" s="93">
        <v>41364</v>
      </c>
      <c r="C1348" t="s">
        <v>224</v>
      </c>
      <c r="D1348" t="s">
        <v>135</v>
      </c>
      <c r="E1348" s="105">
        <v>110079</v>
      </c>
      <c r="F1348" s="105" t="s">
        <v>303</v>
      </c>
      <c r="G1348" s="106">
        <v>0</v>
      </c>
      <c r="H1348" s="106">
        <v>0</v>
      </c>
      <c r="I1348" s="106">
        <v>79000</v>
      </c>
      <c r="J1348" s="106">
        <v>79000</v>
      </c>
      <c r="K1348" s="106">
        <v>0</v>
      </c>
      <c r="L1348" s="106">
        <v>0</v>
      </c>
    </row>
    <row r="1349" spans="1:12">
      <c r="A1349" t="s">
        <v>939</v>
      </c>
      <c r="B1349" s="93">
        <v>41364</v>
      </c>
      <c r="C1349" t="s">
        <v>224</v>
      </c>
      <c r="D1349" t="s">
        <v>135</v>
      </c>
      <c r="E1349" s="105">
        <v>110120</v>
      </c>
      <c r="F1349" s="105" t="s">
        <v>304</v>
      </c>
      <c r="G1349" s="106">
        <v>118912.96000000001</v>
      </c>
      <c r="H1349" s="106">
        <v>0</v>
      </c>
      <c r="I1349" s="106">
        <v>127025608.29000001</v>
      </c>
      <c r="J1349" s="106">
        <v>127081025.16</v>
      </c>
      <c r="K1349" s="106">
        <v>63496.09</v>
      </c>
      <c r="L1349" s="106">
        <v>0</v>
      </c>
    </row>
    <row r="1350" spans="1:12">
      <c r="A1350" t="s">
        <v>939</v>
      </c>
      <c r="B1350" s="93">
        <v>41364</v>
      </c>
      <c r="C1350" t="s">
        <v>224</v>
      </c>
      <c r="D1350" t="s">
        <v>135</v>
      </c>
      <c r="E1350" s="105">
        <v>110156</v>
      </c>
      <c r="F1350" s="105" t="s">
        <v>685</v>
      </c>
      <c r="G1350" s="106">
        <v>4153.72</v>
      </c>
      <c r="H1350" s="106">
        <v>0</v>
      </c>
      <c r="I1350" s="106">
        <v>299486.03999999998</v>
      </c>
      <c r="J1350" s="106">
        <v>320460.90999999997</v>
      </c>
      <c r="K1350" s="106">
        <v>0</v>
      </c>
      <c r="L1350" s="106">
        <v>16821.150000000001</v>
      </c>
    </row>
    <row r="1351" spans="1:12">
      <c r="A1351" t="s">
        <v>939</v>
      </c>
      <c r="B1351" s="93">
        <v>41364</v>
      </c>
      <c r="C1351" t="s">
        <v>224</v>
      </c>
      <c r="D1351" t="s">
        <v>135</v>
      </c>
      <c r="E1351" s="105">
        <v>110200</v>
      </c>
      <c r="F1351" s="105" t="s">
        <v>305</v>
      </c>
      <c r="G1351" s="106">
        <v>15707397.640000001</v>
      </c>
      <c r="H1351" s="106">
        <v>0</v>
      </c>
      <c r="I1351" s="106">
        <v>102092794.45999999</v>
      </c>
      <c r="J1351" s="106">
        <v>115861543.43000001</v>
      </c>
      <c r="K1351" s="106">
        <v>1938648.67</v>
      </c>
      <c r="L1351" s="106">
        <v>0</v>
      </c>
    </row>
    <row r="1352" spans="1:12">
      <c r="A1352" t="s">
        <v>939</v>
      </c>
      <c r="B1352" s="93">
        <v>41364</v>
      </c>
      <c r="C1352" t="s">
        <v>224</v>
      </c>
      <c r="D1352" t="s">
        <v>135</v>
      </c>
      <c r="E1352" s="105" t="s">
        <v>768</v>
      </c>
      <c r="F1352" s="105" t="s">
        <v>769</v>
      </c>
      <c r="G1352" s="106">
        <v>0</v>
      </c>
      <c r="H1352" s="106">
        <v>0</v>
      </c>
      <c r="I1352" s="106">
        <v>67160715</v>
      </c>
      <c r="J1352" s="106">
        <v>67160715</v>
      </c>
      <c r="K1352" s="106">
        <v>0</v>
      </c>
      <c r="L1352" s="106">
        <v>0</v>
      </c>
    </row>
    <row r="1353" spans="1:12">
      <c r="A1353" t="s">
        <v>939</v>
      </c>
      <c r="B1353" s="93">
        <v>41364</v>
      </c>
      <c r="C1353" t="s">
        <v>224</v>
      </c>
      <c r="D1353" t="s">
        <v>135</v>
      </c>
      <c r="E1353" s="105">
        <v>110800</v>
      </c>
      <c r="F1353" s="105" t="s">
        <v>308</v>
      </c>
      <c r="G1353" s="106">
        <v>0</v>
      </c>
      <c r="H1353" s="106">
        <v>548439</v>
      </c>
      <c r="I1353" s="106">
        <v>5413364.8200000003</v>
      </c>
      <c r="J1353" s="106">
        <v>4566599.78</v>
      </c>
      <c r="K1353" s="106">
        <v>298326.03999999998</v>
      </c>
      <c r="L1353" s="106">
        <v>0</v>
      </c>
    </row>
    <row r="1354" spans="1:12">
      <c r="A1354" t="s">
        <v>939</v>
      </c>
      <c r="B1354" s="93">
        <v>41364</v>
      </c>
      <c r="C1354" t="s">
        <v>224</v>
      </c>
      <c r="D1354" t="s">
        <v>135</v>
      </c>
      <c r="E1354" s="105" t="s">
        <v>309</v>
      </c>
      <c r="F1354" s="105" t="s">
        <v>310</v>
      </c>
      <c r="G1354" s="106">
        <v>372747.16</v>
      </c>
      <c r="H1354" s="106">
        <v>0</v>
      </c>
      <c r="I1354" s="106">
        <v>723784.52</v>
      </c>
      <c r="J1354" s="106">
        <v>1008875.68</v>
      </c>
      <c r="K1354" s="106">
        <v>87656</v>
      </c>
      <c r="L1354" s="106">
        <v>0</v>
      </c>
    </row>
    <row r="1355" spans="1:12">
      <c r="A1355" t="s">
        <v>939</v>
      </c>
      <c r="B1355" s="93">
        <v>41364</v>
      </c>
      <c r="C1355" t="s">
        <v>224</v>
      </c>
      <c r="D1355" t="s">
        <v>135</v>
      </c>
      <c r="E1355" s="105">
        <v>111520</v>
      </c>
      <c r="F1355" s="105" t="s">
        <v>686</v>
      </c>
      <c r="G1355" s="106">
        <v>0</v>
      </c>
      <c r="H1355" s="106">
        <v>2767836.3</v>
      </c>
      <c r="I1355" s="106">
        <v>24416011.300000001</v>
      </c>
      <c r="J1355" s="106">
        <v>21648174.149999999</v>
      </c>
      <c r="K1355" s="106">
        <v>0.85</v>
      </c>
      <c r="L1355" s="106">
        <v>0</v>
      </c>
    </row>
    <row r="1356" spans="1:12">
      <c r="A1356" t="s">
        <v>939</v>
      </c>
      <c r="B1356" s="93">
        <v>41364</v>
      </c>
      <c r="C1356" t="s">
        <v>224</v>
      </c>
      <c r="D1356" t="s">
        <v>135</v>
      </c>
      <c r="E1356" s="105" t="s">
        <v>770</v>
      </c>
      <c r="F1356" s="105" t="s">
        <v>771</v>
      </c>
      <c r="G1356" s="106">
        <v>0</v>
      </c>
      <c r="H1356" s="106">
        <v>0</v>
      </c>
      <c r="I1356" s="106">
        <v>21304.76</v>
      </c>
      <c r="J1356" s="106">
        <v>21304.76</v>
      </c>
      <c r="K1356" s="106">
        <v>0</v>
      </c>
      <c r="L1356" s="106">
        <v>0</v>
      </c>
    </row>
    <row r="1357" spans="1:12">
      <c r="A1357" t="s">
        <v>939</v>
      </c>
      <c r="B1357" s="93">
        <v>41364</v>
      </c>
      <c r="C1357" t="s">
        <v>224</v>
      </c>
      <c r="D1357" t="s">
        <v>135</v>
      </c>
      <c r="E1357" s="105">
        <v>112000</v>
      </c>
      <c r="F1357" s="105" t="s">
        <v>314</v>
      </c>
      <c r="G1357" s="106">
        <v>13.17</v>
      </c>
      <c r="H1357" s="106">
        <v>0</v>
      </c>
      <c r="I1357" s="106">
        <v>2.5</v>
      </c>
      <c r="J1357" s="106">
        <v>15.67</v>
      </c>
      <c r="K1357" s="106">
        <v>0</v>
      </c>
      <c r="L1357" s="106">
        <v>0</v>
      </c>
    </row>
    <row r="1358" spans="1:12">
      <c r="A1358" t="s">
        <v>939</v>
      </c>
      <c r="B1358" s="93">
        <v>41364</v>
      </c>
      <c r="C1358" t="s">
        <v>224</v>
      </c>
      <c r="D1358" t="s">
        <v>135</v>
      </c>
      <c r="E1358" s="105">
        <v>112002</v>
      </c>
      <c r="F1358" s="105" t="s">
        <v>588</v>
      </c>
      <c r="G1358" s="106">
        <v>73000</v>
      </c>
      <c r="H1358" s="106">
        <v>0</v>
      </c>
      <c r="I1358" s="106">
        <v>0</v>
      </c>
      <c r="J1358" s="106">
        <v>0</v>
      </c>
      <c r="K1358" s="106">
        <v>73000</v>
      </c>
      <c r="L1358" s="106">
        <v>0</v>
      </c>
    </row>
    <row r="1359" spans="1:12">
      <c r="A1359" t="s">
        <v>939</v>
      </c>
      <c r="B1359" s="93">
        <v>41364</v>
      </c>
      <c r="C1359" t="s">
        <v>224</v>
      </c>
      <c r="D1359" t="s">
        <v>135</v>
      </c>
      <c r="E1359" s="105">
        <v>112011</v>
      </c>
      <c r="F1359" s="105" t="s">
        <v>529</v>
      </c>
      <c r="G1359" s="106">
        <v>0</v>
      </c>
      <c r="H1359" s="106">
        <v>0</v>
      </c>
      <c r="I1359" s="106">
        <v>38.39</v>
      </c>
      <c r="J1359" s="106">
        <v>38.39</v>
      </c>
      <c r="K1359" s="106">
        <v>0</v>
      </c>
      <c r="L1359" s="106">
        <v>0</v>
      </c>
    </row>
    <row r="1360" spans="1:12">
      <c r="A1360" t="s">
        <v>939</v>
      </c>
      <c r="B1360" s="93">
        <v>41364</v>
      </c>
      <c r="C1360" t="s">
        <v>224</v>
      </c>
      <c r="D1360" t="s">
        <v>135</v>
      </c>
      <c r="E1360" s="105">
        <v>112020</v>
      </c>
      <c r="F1360" s="105" t="s">
        <v>316</v>
      </c>
      <c r="G1360" s="106">
        <v>3000000</v>
      </c>
      <c r="H1360" s="106">
        <v>0</v>
      </c>
      <c r="I1360" s="106">
        <v>0</v>
      </c>
      <c r="J1360" s="106">
        <v>437000</v>
      </c>
      <c r="K1360" s="106">
        <v>2563000</v>
      </c>
      <c r="L1360" s="106">
        <v>0</v>
      </c>
    </row>
    <row r="1361" spans="1:12">
      <c r="A1361" t="s">
        <v>939</v>
      </c>
      <c r="B1361" s="93">
        <v>41364</v>
      </c>
      <c r="C1361" t="s">
        <v>224</v>
      </c>
      <c r="D1361" t="s">
        <v>135</v>
      </c>
      <c r="E1361" s="105">
        <v>112021</v>
      </c>
      <c r="F1361" s="105" t="s">
        <v>478</v>
      </c>
      <c r="G1361" s="106">
        <v>222.83</v>
      </c>
      <c r="H1361" s="106">
        <v>0</v>
      </c>
      <c r="I1361" s="106">
        <v>1096.83</v>
      </c>
      <c r="J1361" s="106">
        <v>1319.66</v>
      </c>
      <c r="K1361" s="106">
        <v>0</v>
      </c>
      <c r="L1361" s="106">
        <v>0</v>
      </c>
    </row>
    <row r="1362" spans="1:12">
      <c r="A1362" t="s">
        <v>939</v>
      </c>
      <c r="B1362" s="93">
        <v>41364</v>
      </c>
      <c r="C1362" t="s">
        <v>224</v>
      </c>
      <c r="D1362" t="s">
        <v>135</v>
      </c>
      <c r="E1362" s="105">
        <v>112062</v>
      </c>
      <c r="F1362" s="105" t="s">
        <v>988</v>
      </c>
      <c r="G1362" s="106">
        <v>683</v>
      </c>
      <c r="H1362" s="106">
        <v>0</v>
      </c>
      <c r="I1362" s="106">
        <v>0</v>
      </c>
      <c r="J1362" s="106">
        <v>683</v>
      </c>
      <c r="K1362" s="106">
        <v>0</v>
      </c>
      <c r="L1362" s="106">
        <v>0</v>
      </c>
    </row>
    <row r="1363" spans="1:12">
      <c r="A1363" t="s">
        <v>939</v>
      </c>
      <c r="B1363" s="93">
        <v>41364</v>
      </c>
      <c r="C1363" t="s">
        <v>224</v>
      </c>
      <c r="D1363" t="s">
        <v>135</v>
      </c>
      <c r="E1363" s="105" t="s">
        <v>689</v>
      </c>
      <c r="F1363" s="105" t="s">
        <v>690</v>
      </c>
      <c r="G1363" s="106">
        <v>2767837.4</v>
      </c>
      <c r="H1363" s="106">
        <v>0</v>
      </c>
      <c r="I1363" s="106">
        <v>23760274.050000001</v>
      </c>
      <c r="J1363" s="106">
        <v>26528111.449999999</v>
      </c>
      <c r="K1363" s="106">
        <v>0</v>
      </c>
      <c r="L1363" s="106">
        <v>0</v>
      </c>
    </row>
    <row r="1364" spans="1:12">
      <c r="A1364" t="s">
        <v>939</v>
      </c>
      <c r="B1364" s="93">
        <v>41364</v>
      </c>
      <c r="C1364" t="s">
        <v>224</v>
      </c>
      <c r="D1364" t="s">
        <v>135</v>
      </c>
      <c r="E1364" s="105">
        <v>210100</v>
      </c>
      <c r="F1364" s="105" t="s">
        <v>424</v>
      </c>
      <c r="G1364" s="106">
        <v>0</v>
      </c>
      <c r="H1364" s="106">
        <v>0</v>
      </c>
      <c r="I1364" s="106">
        <v>147186225.62</v>
      </c>
      <c r="J1364" s="106">
        <v>147569583.56999999</v>
      </c>
      <c r="K1364" s="106">
        <v>0</v>
      </c>
      <c r="L1364" s="106">
        <v>383357.95</v>
      </c>
    </row>
    <row r="1365" spans="1:12">
      <c r="A1365" t="s">
        <v>939</v>
      </c>
      <c r="B1365" s="93">
        <v>41364</v>
      </c>
      <c r="C1365" t="s">
        <v>224</v>
      </c>
      <c r="D1365" t="s">
        <v>135</v>
      </c>
      <c r="E1365" s="105">
        <v>210800</v>
      </c>
      <c r="F1365" s="105" t="s">
        <v>317</v>
      </c>
      <c r="G1365" s="106">
        <v>0</v>
      </c>
      <c r="H1365" s="106">
        <v>401719.23</v>
      </c>
      <c r="I1365" s="106">
        <v>29084881.32</v>
      </c>
      <c r="J1365" s="106">
        <v>28704996.960000001</v>
      </c>
      <c r="K1365" s="106">
        <v>0</v>
      </c>
      <c r="L1365" s="106">
        <v>21834.87</v>
      </c>
    </row>
    <row r="1366" spans="1:12">
      <c r="A1366" t="s">
        <v>939</v>
      </c>
      <c r="B1366" s="93">
        <v>41364</v>
      </c>
      <c r="C1366" t="s">
        <v>224</v>
      </c>
      <c r="D1366" t="s">
        <v>135</v>
      </c>
      <c r="E1366" s="105">
        <v>211002</v>
      </c>
      <c r="F1366" s="105" t="s">
        <v>460</v>
      </c>
      <c r="G1366" s="106">
        <v>787688.06</v>
      </c>
      <c r="H1366" s="106">
        <v>0</v>
      </c>
      <c r="I1366" s="106">
        <v>647959.24</v>
      </c>
      <c r="J1366" s="106">
        <v>26181.69</v>
      </c>
      <c r="K1366" s="106">
        <v>1409465.61</v>
      </c>
      <c r="L1366" s="106">
        <v>0</v>
      </c>
    </row>
    <row r="1367" spans="1:12">
      <c r="A1367" t="s">
        <v>939</v>
      </c>
      <c r="B1367" s="93">
        <v>41364</v>
      </c>
      <c r="C1367" t="s">
        <v>224</v>
      </c>
      <c r="D1367" t="s">
        <v>135</v>
      </c>
      <c r="E1367" s="105">
        <v>211010</v>
      </c>
      <c r="F1367" s="105" t="s">
        <v>321</v>
      </c>
      <c r="G1367" s="106">
        <v>0</v>
      </c>
      <c r="H1367" s="106">
        <v>39631.75</v>
      </c>
      <c r="I1367" s="106">
        <v>79263.960000000006</v>
      </c>
      <c r="J1367" s="106">
        <v>39631.980000000003</v>
      </c>
      <c r="K1367" s="106">
        <v>0.23</v>
      </c>
      <c r="L1367" s="106">
        <v>0</v>
      </c>
    </row>
    <row r="1368" spans="1:12">
      <c r="A1368" t="s">
        <v>939</v>
      </c>
      <c r="B1368" s="93">
        <v>41364</v>
      </c>
      <c r="C1368" t="s">
        <v>224</v>
      </c>
      <c r="D1368" t="s">
        <v>135</v>
      </c>
      <c r="E1368" s="105">
        <v>211011</v>
      </c>
      <c r="F1368" s="105" t="s">
        <v>765</v>
      </c>
      <c r="G1368" s="106">
        <v>0</v>
      </c>
      <c r="H1368" s="106">
        <v>25034.89</v>
      </c>
      <c r="I1368" s="106">
        <v>25034.89</v>
      </c>
      <c r="J1368" s="106">
        <v>0</v>
      </c>
      <c r="K1368" s="106">
        <v>0</v>
      </c>
      <c r="L1368" s="106">
        <v>0</v>
      </c>
    </row>
    <row r="1369" spans="1:12">
      <c r="A1369" t="s">
        <v>939</v>
      </c>
      <c r="B1369" s="93">
        <v>41364</v>
      </c>
      <c r="C1369" t="s">
        <v>224</v>
      </c>
      <c r="D1369" t="s">
        <v>135</v>
      </c>
      <c r="E1369" s="105">
        <v>211024</v>
      </c>
      <c r="F1369" s="105" t="s">
        <v>325</v>
      </c>
      <c r="G1369" s="106">
        <v>0</v>
      </c>
      <c r="H1369" s="106">
        <v>271756.75</v>
      </c>
      <c r="I1369" s="106">
        <v>23710.78</v>
      </c>
      <c r="J1369" s="106">
        <v>28198.47</v>
      </c>
      <c r="K1369" s="106">
        <v>0</v>
      </c>
      <c r="L1369" s="106">
        <v>276244.44</v>
      </c>
    </row>
    <row r="1370" spans="1:12">
      <c r="A1370" t="s">
        <v>939</v>
      </c>
      <c r="B1370" s="93">
        <v>41364</v>
      </c>
      <c r="C1370" t="s">
        <v>224</v>
      </c>
      <c r="D1370" t="s">
        <v>135</v>
      </c>
      <c r="E1370" s="105">
        <v>211028</v>
      </c>
      <c r="F1370" s="105" t="s">
        <v>329</v>
      </c>
      <c r="G1370" s="106">
        <v>0</v>
      </c>
      <c r="H1370" s="106">
        <v>148489.22</v>
      </c>
      <c r="I1370" s="106">
        <v>0</v>
      </c>
      <c r="J1370" s="106">
        <v>0</v>
      </c>
      <c r="K1370" s="106">
        <v>0</v>
      </c>
      <c r="L1370" s="106">
        <v>148489.22</v>
      </c>
    </row>
    <row r="1371" spans="1:12">
      <c r="A1371" t="s">
        <v>939</v>
      </c>
      <c r="B1371" s="93">
        <v>41364</v>
      </c>
      <c r="C1371" t="s">
        <v>224</v>
      </c>
      <c r="D1371" t="s">
        <v>135</v>
      </c>
      <c r="E1371" s="105">
        <v>211032</v>
      </c>
      <c r="F1371" s="105" t="s">
        <v>331</v>
      </c>
      <c r="G1371" s="106">
        <v>0</v>
      </c>
      <c r="H1371" s="106">
        <v>37581.26</v>
      </c>
      <c r="I1371" s="106">
        <v>37648.239999999998</v>
      </c>
      <c r="J1371" s="106">
        <v>66.97</v>
      </c>
      <c r="K1371" s="106">
        <v>0.01</v>
      </c>
      <c r="L1371" s="106">
        <v>0</v>
      </c>
    </row>
    <row r="1372" spans="1:12">
      <c r="A1372" t="s">
        <v>939</v>
      </c>
      <c r="B1372" s="93">
        <v>41364</v>
      </c>
      <c r="C1372" t="s">
        <v>224</v>
      </c>
      <c r="D1372" t="s">
        <v>135</v>
      </c>
      <c r="E1372" s="105">
        <v>211035</v>
      </c>
      <c r="F1372" s="105" t="s">
        <v>333</v>
      </c>
      <c r="G1372" s="106">
        <v>0</v>
      </c>
      <c r="H1372" s="106">
        <v>1968</v>
      </c>
      <c r="I1372" s="106">
        <v>23576</v>
      </c>
      <c r="J1372" s="106">
        <v>26768</v>
      </c>
      <c r="K1372" s="106">
        <v>0</v>
      </c>
      <c r="L1372" s="106">
        <v>5160</v>
      </c>
    </row>
    <row r="1373" spans="1:12">
      <c r="A1373" t="s">
        <v>939</v>
      </c>
      <c r="B1373" s="93">
        <v>41364</v>
      </c>
      <c r="C1373" t="s">
        <v>224</v>
      </c>
      <c r="D1373" t="s">
        <v>135</v>
      </c>
      <c r="E1373" s="105">
        <v>211037</v>
      </c>
      <c r="F1373" s="105" t="s">
        <v>901</v>
      </c>
      <c r="G1373" s="106">
        <v>0</v>
      </c>
      <c r="H1373" s="106">
        <v>2247.46</v>
      </c>
      <c r="I1373" s="106">
        <v>187958.62</v>
      </c>
      <c r="J1373" s="106">
        <v>348744.04</v>
      </c>
      <c r="K1373" s="106">
        <v>0</v>
      </c>
      <c r="L1373" s="106">
        <v>163032.88</v>
      </c>
    </row>
    <row r="1374" spans="1:12">
      <c r="A1374" t="s">
        <v>939</v>
      </c>
      <c r="B1374" s="93">
        <v>41364</v>
      </c>
      <c r="C1374" t="s">
        <v>224</v>
      </c>
      <c r="D1374" t="s">
        <v>135</v>
      </c>
      <c r="E1374" s="105">
        <v>211040</v>
      </c>
      <c r="F1374" s="105" t="s">
        <v>1046</v>
      </c>
      <c r="G1374" s="106">
        <v>0</v>
      </c>
      <c r="H1374" s="106">
        <v>0</v>
      </c>
      <c r="I1374" s="106">
        <v>1313.32</v>
      </c>
      <c r="J1374" s="106">
        <v>1313.32</v>
      </c>
      <c r="K1374" s="106">
        <v>0</v>
      </c>
      <c r="L1374" s="106">
        <v>0</v>
      </c>
    </row>
    <row r="1375" spans="1:12">
      <c r="A1375" t="s">
        <v>939</v>
      </c>
      <c r="B1375" s="93">
        <v>41364</v>
      </c>
      <c r="C1375" t="s">
        <v>224</v>
      </c>
      <c r="D1375" t="s">
        <v>135</v>
      </c>
      <c r="E1375" s="105">
        <v>211070</v>
      </c>
      <c r="F1375" s="105" t="s">
        <v>902</v>
      </c>
      <c r="G1375" s="106">
        <v>0</v>
      </c>
      <c r="H1375" s="106">
        <v>93.2</v>
      </c>
      <c r="I1375" s="106">
        <v>125</v>
      </c>
      <c r="J1375" s="106">
        <v>25</v>
      </c>
      <c r="K1375" s="106">
        <v>6.8</v>
      </c>
      <c r="L1375" s="106">
        <v>0</v>
      </c>
    </row>
    <row r="1376" spans="1:12">
      <c r="A1376" t="s">
        <v>939</v>
      </c>
      <c r="B1376" s="93">
        <v>41364</v>
      </c>
      <c r="C1376" t="s">
        <v>224</v>
      </c>
      <c r="D1376" t="s">
        <v>135</v>
      </c>
      <c r="E1376" s="105">
        <v>211078</v>
      </c>
      <c r="F1376" s="105" t="s">
        <v>1047</v>
      </c>
      <c r="G1376" s="106">
        <v>0</v>
      </c>
      <c r="H1376" s="106">
        <v>0</v>
      </c>
      <c r="I1376" s="106">
        <v>2650.52</v>
      </c>
      <c r="J1376" s="106">
        <v>2650.52</v>
      </c>
      <c r="K1376" s="106">
        <v>0</v>
      </c>
      <c r="L1376" s="106">
        <v>0</v>
      </c>
    </row>
    <row r="1377" spans="1:16">
      <c r="A1377" t="s">
        <v>939</v>
      </c>
      <c r="B1377" s="93">
        <v>41364</v>
      </c>
      <c r="C1377" t="s">
        <v>224</v>
      </c>
      <c r="D1377" t="s">
        <v>135</v>
      </c>
      <c r="E1377" s="105">
        <v>212010</v>
      </c>
      <c r="F1377" s="105" t="s">
        <v>336</v>
      </c>
      <c r="G1377" s="106">
        <v>0</v>
      </c>
      <c r="H1377" s="106">
        <v>153352.73000000001</v>
      </c>
      <c r="I1377" s="106">
        <v>1056802.27</v>
      </c>
      <c r="J1377" s="106">
        <v>1039692.77</v>
      </c>
      <c r="K1377" s="106">
        <v>0</v>
      </c>
      <c r="L1377" s="106">
        <v>136243.23000000001</v>
      </c>
    </row>
    <row r="1378" spans="1:16">
      <c r="A1378" t="s">
        <v>939</v>
      </c>
      <c r="B1378" s="93">
        <v>41364</v>
      </c>
      <c r="C1378" t="s">
        <v>224</v>
      </c>
      <c r="D1378" t="s">
        <v>135</v>
      </c>
      <c r="E1378" s="105">
        <v>212021</v>
      </c>
      <c r="F1378" s="105" t="s">
        <v>337</v>
      </c>
      <c r="G1378" s="106">
        <v>0</v>
      </c>
      <c r="H1378" s="106">
        <v>1677.93</v>
      </c>
      <c r="I1378" s="106">
        <v>961162.94</v>
      </c>
      <c r="J1378" s="106">
        <v>960135.64</v>
      </c>
      <c r="K1378" s="106">
        <v>0</v>
      </c>
      <c r="L1378" s="106">
        <v>650.63</v>
      </c>
    </row>
    <row r="1379" spans="1:16">
      <c r="A1379" t="s">
        <v>939</v>
      </c>
      <c r="B1379" s="93">
        <v>41364</v>
      </c>
      <c r="C1379" t="s">
        <v>224</v>
      </c>
      <c r="D1379" t="s">
        <v>135</v>
      </c>
      <c r="E1379" s="105">
        <v>212024</v>
      </c>
      <c r="F1379" s="105" t="s">
        <v>338</v>
      </c>
      <c r="G1379" s="106">
        <v>0</v>
      </c>
      <c r="H1379" s="106">
        <v>30050</v>
      </c>
      <c r="I1379" s="106">
        <v>106323</v>
      </c>
      <c r="J1379" s="106">
        <v>81820</v>
      </c>
      <c r="K1379" s="106">
        <v>0</v>
      </c>
      <c r="L1379" s="106">
        <v>5547</v>
      </c>
    </row>
    <row r="1380" spans="1:16">
      <c r="A1380" t="s">
        <v>939</v>
      </c>
      <c r="B1380" s="93">
        <v>41364</v>
      </c>
      <c r="C1380" t="s">
        <v>224</v>
      </c>
      <c r="D1380" t="s">
        <v>135</v>
      </c>
      <c r="E1380" s="105">
        <v>212026</v>
      </c>
      <c r="F1380" s="105" t="s">
        <v>339</v>
      </c>
      <c r="G1380" s="106">
        <v>0</v>
      </c>
      <c r="H1380" s="106">
        <v>862131.68</v>
      </c>
      <c r="I1380" s="106">
        <v>36888.589999999997</v>
      </c>
      <c r="J1380" s="106">
        <v>766302.2</v>
      </c>
      <c r="K1380" s="106">
        <v>0</v>
      </c>
      <c r="L1380" s="106">
        <v>1591545.29</v>
      </c>
    </row>
    <row r="1381" spans="1:16">
      <c r="A1381" t="s">
        <v>939</v>
      </c>
      <c r="B1381" s="93">
        <v>41364</v>
      </c>
      <c r="C1381" t="s">
        <v>224</v>
      </c>
      <c r="D1381" t="s">
        <v>135</v>
      </c>
      <c r="E1381" s="105">
        <v>212027</v>
      </c>
      <c r="F1381" s="105" t="s">
        <v>340</v>
      </c>
      <c r="G1381" s="106">
        <v>0</v>
      </c>
      <c r="H1381" s="106">
        <v>0</v>
      </c>
      <c r="I1381" s="106">
        <v>174</v>
      </c>
      <c r="J1381" s="106">
        <v>174</v>
      </c>
      <c r="K1381" s="106">
        <v>0</v>
      </c>
      <c r="L1381" s="106">
        <v>0</v>
      </c>
    </row>
    <row r="1382" spans="1:16">
      <c r="A1382" t="s">
        <v>939</v>
      </c>
      <c r="B1382" s="93">
        <v>41364</v>
      </c>
      <c r="C1382" t="s">
        <v>224</v>
      </c>
      <c r="D1382" t="s">
        <v>135</v>
      </c>
      <c r="E1382" s="105">
        <v>212029</v>
      </c>
      <c r="F1382" s="105" t="s">
        <v>341</v>
      </c>
      <c r="G1382" s="106">
        <v>0</v>
      </c>
      <c r="H1382" s="106">
        <v>0</v>
      </c>
      <c r="I1382" s="106">
        <v>1111.55</v>
      </c>
      <c r="J1382" s="106">
        <v>1111.55</v>
      </c>
      <c r="K1382" s="106">
        <v>0</v>
      </c>
      <c r="L1382" s="106">
        <v>0</v>
      </c>
    </row>
    <row r="1383" spans="1:16">
      <c r="A1383" t="s">
        <v>939</v>
      </c>
      <c r="B1383" s="93">
        <v>41364</v>
      </c>
      <c r="C1383" t="s">
        <v>224</v>
      </c>
      <c r="D1383" t="s">
        <v>135</v>
      </c>
      <c r="E1383" s="105">
        <v>212030</v>
      </c>
      <c r="F1383" s="105" t="s">
        <v>1048</v>
      </c>
      <c r="G1383" s="106">
        <v>0</v>
      </c>
      <c r="H1383" s="106">
        <v>0</v>
      </c>
      <c r="I1383" s="106">
        <v>2186.6799999999998</v>
      </c>
      <c r="J1383" s="106">
        <v>2186.6799999999998</v>
      </c>
      <c r="K1383" s="106">
        <v>0</v>
      </c>
      <c r="L1383" s="106">
        <v>0</v>
      </c>
    </row>
    <row r="1384" spans="1:16">
      <c r="A1384" t="s">
        <v>939</v>
      </c>
      <c r="B1384" s="93">
        <v>41364</v>
      </c>
      <c r="C1384" t="s">
        <v>224</v>
      </c>
      <c r="D1384" t="s">
        <v>135</v>
      </c>
      <c r="E1384" s="105">
        <v>212080</v>
      </c>
      <c r="F1384" s="105" t="s">
        <v>1049</v>
      </c>
      <c r="G1384" s="106">
        <v>0</v>
      </c>
      <c r="H1384" s="106">
        <v>0</v>
      </c>
      <c r="I1384" s="106">
        <v>444.43</v>
      </c>
      <c r="J1384" s="106">
        <v>12117.39</v>
      </c>
      <c r="K1384" s="106">
        <v>0</v>
      </c>
      <c r="L1384" s="106">
        <v>11672.96</v>
      </c>
    </row>
    <row r="1385" spans="1:16">
      <c r="A1385" t="s">
        <v>939</v>
      </c>
      <c r="B1385" s="93">
        <v>41364</v>
      </c>
      <c r="C1385" t="s">
        <v>224</v>
      </c>
      <c r="D1385" t="s">
        <v>135</v>
      </c>
      <c r="E1385" s="105">
        <v>212085</v>
      </c>
      <c r="F1385" s="105" t="s">
        <v>342</v>
      </c>
      <c r="G1385" s="106">
        <v>5499.95</v>
      </c>
      <c r="H1385" s="106">
        <v>0</v>
      </c>
      <c r="I1385" s="106">
        <v>519467.12</v>
      </c>
      <c r="J1385" s="106">
        <v>521966.98</v>
      </c>
      <c r="K1385" s="106">
        <v>3000.09</v>
      </c>
      <c r="L1385" s="106">
        <v>0</v>
      </c>
    </row>
    <row r="1386" spans="1:16">
      <c r="A1386" t="s">
        <v>939</v>
      </c>
      <c r="B1386" s="93">
        <v>41364</v>
      </c>
      <c r="C1386" t="s">
        <v>224</v>
      </c>
      <c r="D1386" t="s">
        <v>135</v>
      </c>
      <c r="E1386" s="105">
        <v>212086</v>
      </c>
      <c r="F1386" s="105" t="s">
        <v>343</v>
      </c>
      <c r="G1386" s="106">
        <v>0</v>
      </c>
      <c r="H1386" s="106">
        <v>6945004.7800000003</v>
      </c>
      <c r="I1386" s="106">
        <v>12606901.560000001</v>
      </c>
      <c r="J1386" s="106">
        <v>5717544.0899999999</v>
      </c>
      <c r="K1386" s="106">
        <v>0</v>
      </c>
      <c r="L1386" s="106">
        <v>55647.31</v>
      </c>
    </row>
    <row r="1387" spans="1:16">
      <c r="A1387" t="s">
        <v>939</v>
      </c>
      <c r="B1387" s="93">
        <v>41364</v>
      </c>
      <c r="C1387" t="s">
        <v>224</v>
      </c>
      <c r="D1387" t="s">
        <v>135</v>
      </c>
      <c r="E1387" s="105" t="s">
        <v>344</v>
      </c>
      <c r="F1387" s="105" t="s">
        <v>345</v>
      </c>
      <c r="G1387" s="106">
        <v>0</v>
      </c>
      <c r="H1387" s="106">
        <v>42605352.659999996</v>
      </c>
      <c r="I1387" s="106">
        <v>13705006.52</v>
      </c>
      <c r="J1387" s="106">
        <v>3383893.1</v>
      </c>
      <c r="K1387" s="106">
        <v>0</v>
      </c>
      <c r="L1387" s="106">
        <v>32284239.239999998</v>
      </c>
      <c r="M1387" t="s">
        <v>15</v>
      </c>
      <c r="N1387" t="str">
        <f>+C1387&amp;M1387</f>
        <v>TITUnit Capital at the end of the period</v>
      </c>
      <c r="O1387" s="95">
        <f>L1387-K1387</f>
        <v>32284239.239999998</v>
      </c>
      <c r="P1387" s="95">
        <f>O1387/10000000</f>
        <v>3.2284239239999999</v>
      </c>
    </row>
    <row r="1388" spans="1:16">
      <c r="A1388" t="s">
        <v>939</v>
      </c>
      <c r="B1388" s="93">
        <v>41364</v>
      </c>
      <c r="C1388" t="s">
        <v>224</v>
      </c>
      <c r="D1388" t="s">
        <v>135</v>
      </c>
      <c r="E1388" s="105" t="s">
        <v>346</v>
      </c>
      <c r="F1388" s="105" t="s">
        <v>347</v>
      </c>
      <c r="G1388" s="106">
        <v>0</v>
      </c>
      <c r="H1388" s="106">
        <v>68796399.260000005</v>
      </c>
      <c r="I1388" s="106">
        <v>20664735.640000001</v>
      </c>
      <c r="J1388" s="106">
        <v>8151317.9000000004</v>
      </c>
      <c r="K1388" s="106">
        <v>0</v>
      </c>
      <c r="L1388" s="106">
        <v>56282981.520000003</v>
      </c>
      <c r="M1388" t="s">
        <v>15</v>
      </c>
      <c r="N1388" t="str">
        <f>+C1388&amp;M1388</f>
        <v>TITUnit Capital at the end of the period</v>
      </c>
      <c r="O1388" s="95">
        <f>L1388-K1388</f>
        <v>56282981.520000003</v>
      </c>
      <c r="P1388" s="95">
        <f>O1388/10000000</f>
        <v>5.6282981520000002</v>
      </c>
    </row>
    <row r="1389" spans="1:16">
      <c r="A1389" t="s">
        <v>939</v>
      </c>
      <c r="B1389" s="93">
        <v>41364</v>
      </c>
      <c r="C1389" t="s">
        <v>224</v>
      </c>
      <c r="D1389" t="s">
        <v>135</v>
      </c>
      <c r="E1389" s="105" t="s">
        <v>1050</v>
      </c>
      <c r="F1389" s="105" t="s">
        <v>1051</v>
      </c>
      <c r="G1389" s="106">
        <v>0</v>
      </c>
      <c r="H1389" s="106">
        <v>0</v>
      </c>
      <c r="I1389" s="106">
        <v>4834.53</v>
      </c>
      <c r="J1389" s="106">
        <v>15947.48</v>
      </c>
      <c r="K1389" s="106">
        <v>0</v>
      </c>
      <c r="L1389" s="106">
        <v>11112.95</v>
      </c>
      <c r="M1389" t="s">
        <v>15</v>
      </c>
      <c r="N1389" t="str">
        <f>+C1389&amp;M1389</f>
        <v>TITUnit Capital at the end of the period</v>
      </c>
      <c r="O1389" s="95">
        <f>L1389-K1389</f>
        <v>11112.95</v>
      </c>
      <c r="P1389" s="95">
        <f>O1389/10000000</f>
        <v>1.111295E-3</v>
      </c>
    </row>
    <row r="1390" spans="1:16">
      <c r="A1390" t="s">
        <v>939</v>
      </c>
      <c r="B1390" s="93">
        <v>41364</v>
      </c>
      <c r="C1390" t="s">
        <v>224</v>
      </c>
      <c r="D1390" t="s">
        <v>135</v>
      </c>
      <c r="E1390" s="105" t="s">
        <v>1052</v>
      </c>
      <c r="F1390" s="105" t="s">
        <v>1053</v>
      </c>
      <c r="G1390" s="106">
        <v>0</v>
      </c>
      <c r="H1390" s="106">
        <v>0</v>
      </c>
      <c r="I1390" s="106">
        <v>50807.97</v>
      </c>
      <c r="J1390" s="106">
        <v>189366.79</v>
      </c>
      <c r="K1390" s="106">
        <v>0</v>
      </c>
      <c r="L1390" s="106">
        <v>138558.82</v>
      </c>
      <c r="M1390" t="s">
        <v>15</v>
      </c>
      <c r="N1390" t="str">
        <f>+C1390&amp;M1390</f>
        <v>TITUnit Capital at the end of the period</v>
      </c>
      <c r="O1390" s="95">
        <f>L1390-K1390</f>
        <v>138558.82</v>
      </c>
      <c r="P1390" s="95">
        <f>O1390/10000000</f>
        <v>1.3855882E-2</v>
      </c>
    </row>
    <row r="1391" spans="1:16">
      <c r="A1391" t="s">
        <v>939</v>
      </c>
      <c r="B1391" s="93">
        <v>41364</v>
      </c>
      <c r="C1391" t="s">
        <v>224</v>
      </c>
      <c r="D1391" t="s">
        <v>135</v>
      </c>
      <c r="E1391" s="105" t="s">
        <v>348</v>
      </c>
      <c r="F1391" s="105" t="s">
        <v>349</v>
      </c>
      <c r="G1391" s="106">
        <v>0</v>
      </c>
      <c r="H1391" s="106">
        <v>8737852.6500000004</v>
      </c>
      <c r="I1391" s="106">
        <v>4097329.98</v>
      </c>
      <c r="J1391" s="106">
        <v>272542.78000000003</v>
      </c>
      <c r="K1391" s="106">
        <v>0</v>
      </c>
      <c r="L1391" s="106">
        <v>4913065.45</v>
      </c>
    </row>
    <row r="1392" spans="1:16">
      <c r="A1392" t="s">
        <v>939</v>
      </c>
      <c r="B1392" s="93">
        <v>41364</v>
      </c>
      <c r="C1392" t="s">
        <v>224</v>
      </c>
      <c r="D1392" t="s">
        <v>135</v>
      </c>
      <c r="E1392" s="105" t="s">
        <v>350</v>
      </c>
      <c r="F1392" s="105" t="s">
        <v>351</v>
      </c>
      <c r="G1392" s="106">
        <v>0</v>
      </c>
      <c r="H1392" s="106">
        <v>5109809.0599999996</v>
      </c>
      <c r="I1392" s="106">
        <v>3854793.02</v>
      </c>
      <c r="J1392" s="106">
        <v>1838944.02</v>
      </c>
      <c r="K1392" s="106">
        <v>0</v>
      </c>
      <c r="L1392" s="106">
        <v>3093960.06</v>
      </c>
    </row>
    <row r="1393" spans="1:12">
      <c r="A1393" t="s">
        <v>939</v>
      </c>
      <c r="B1393" s="93">
        <v>41364</v>
      </c>
      <c r="C1393" t="s">
        <v>224</v>
      </c>
      <c r="D1393" t="s">
        <v>135</v>
      </c>
      <c r="E1393" s="105" t="s">
        <v>1054</v>
      </c>
      <c r="F1393" s="105" t="s">
        <v>1055</v>
      </c>
      <c r="G1393" s="106">
        <v>0</v>
      </c>
      <c r="H1393" s="106">
        <v>0</v>
      </c>
      <c r="I1393" s="106">
        <v>447.46</v>
      </c>
      <c r="J1393" s="106">
        <v>5220.37</v>
      </c>
      <c r="K1393" s="106">
        <v>0</v>
      </c>
      <c r="L1393" s="106">
        <v>4772.91</v>
      </c>
    </row>
    <row r="1394" spans="1:12">
      <c r="A1394" t="s">
        <v>939</v>
      </c>
      <c r="B1394" s="93">
        <v>41364</v>
      </c>
      <c r="C1394" t="s">
        <v>224</v>
      </c>
      <c r="D1394" t="s">
        <v>135</v>
      </c>
      <c r="E1394" s="105" t="s">
        <v>1056</v>
      </c>
      <c r="F1394" s="105" t="s">
        <v>1057</v>
      </c>
      <c r="G1394" s="106">
        <v>0</v>
      </c>
      <c r="H1394" s="106">
        <v>0</v>
      </c>
      <c r="I1394" s="106">
        <v>5790.87</v>
      </c>
      <c r="J1394" s="106">
        <v>80997.289999999994</v>
      </c>
      <c r="K1394" s="106">
        <v>0</v>
      </c>
      <c r="L1394" s="106">
        <v>75206.42</v>
      </c>
    </row>
    <row r="1395" spans="1:12">
      <c r="A1395" t="s">
        <v>939</v>
      </c>
      <c r="B1395" s="93">
        <v>41364</v>
      </c>
      <c r="C1395" t="s">
        <v>224</v>
      </c>
      <c r="D1395" t="s">
        <v>135</v>
      </c>
      <c r="E1395" s="105" t="s">
        <v>352</v>
      </c>
      <c r="F1395" s="105" t="s">
        <v>353</v>
      </c>
      <c r="G1395" s="106">
        <v>0</v>
      </c>
      <c r="H1395" s="106">
        <v>0</v>
      </c>
      <c r="I1395" s="106">
        <v>74304</v>
      </c>
      <c r="J1395" s="106">
        <v>2242650.67</v>
      </c>
      <c r="K1395" s="106">
        <v>0</v>
      </c>
      <c r="L1395" s="106">
        <v>2168346.67</v>
      </c>
    </row>
    <row r="1396" spans="1:12">
      <c r="A1396" t="s">
        <v>939</v>
      </c>
      <c r="B1396" s="93">
        <v>41364</v>
      </c>
      <c r="C1396" t="s">
        <v>224</v>
      </c>
      <c r="D1396" t="s">
        <v>135</v>
      </c>
      <c r="E1396" s="105" t="s">
        <v>354</v>
      </c>
      <c r="F1396" s="105" t="s">
        <v>355</v>
      </c>
      <c r="G1396" s="106">
        <v>0</v>
      </c>
      <c r="H1396" s="106">
        <v>0</v>
      </c>
      <c r="I1396" s="106">
        <v>1039444.76</v>
      </c>
      <c r="J1396" s="106">
        <v>27032.43</v>
      </c>
      <c r="K1396" s="106">
        <v>1012412.33</v>
      </c>
      <c r="L1396" s="106">
        <v>0</v>
      </c>
    </row>
    <row r="1397" spans="1:12">
      <c r="A1397" t="s">
        <v>939</v>
      </c>
      <c r="B1397" s="93">
        <v>41364</v>
      </c>
      <c r="C1397" t="s">
        <v>224</v>
      </c>
      <c r="D1397" t="s">
        <v>135</v>
      </c>
      <c r="E1397" s="105" t="s">
        <v>1058</v>
      </c>
      <c r="F1397" s="105" t="s">
        <v>1059</v>
      </c>
      <c r="G1397" s="106">
        <v>0</v>
      </c>
      <c r="H1397" s="106">
        <v>0</v>
      </c>
      <c r="I1397" s="106">
        <v>2885.85</v>
      </c>
      <c r="J1397" s="106">
        <v>0</v>
      </c>
      <c r="K1397" s="106">
        <v>2885.85</v>
      </c>
      <c r="L1397" s="106">
        <v>0</v>
      </c>
    </row>
    <row r="1398" spans="1:12">
      <c r="A1398" t="s">
        <v>939</v>
      </c>
      <c r="B1398" s="93">
        <v>41364</v>
      </c>
      <c r="C1398" t="s">
        <v>224</v>
      </c>
      <c r="D1398" t="s">
        <v>135</v>
      </c>
      <c r="E1398" s="105" t="s">
        <v>1060</v>
      </c>
      <c r="F1398" s="105" t="s">
        <v>1061</v>
      </c>
      <c r="G1398" s="106">
        <v>0</v>
      </c>
      <c r="H1398" s="106">
        <v>0</v>
      </c>
      <c r="I1398" s="106">
        <v>44689.32</v>
      </c>
      <c r="J1398" s="106">
        <v>2657.73</v>
      </c>
      <c r="K1398" s="106">
        <v>42031.59</v>
      </c>
      <c r="L1398" s="106">
        <v>0</v>
      </c>
    </row>
    <row r="1399" spans="1:12">
      <c r="A1399" t="s">
        <v>939</v>
      </c>
      <c r="B1399" s="93">
        <v>41364</v>
      </c>
      <c r="C1399" t="s">
        <v>224</v>
      </c>
      <c r="D1399" t="s">
        <v>135</v>
      </c>
      <c r="E1399" s="105">
        <v>310200</v>
      </c>
      <c r="F1399" s="105" t="s">
        <v>356</v>
      </c>
      <c r="G1399" s="106">
        <v>1411803.19</v>
      </c>
      <c r="H1399" s="106">
        <v>0</v>
      </c>
      <c r="I1399" s="106">
        <v>0</v>
      </c>
      <c r="J1399" s="106">
        <v>0</v>
      </c>
      <c r="K1399" s="106">
        <v>1411803.19</v>
      </c>
      <c r="L1399" s="106">
        <v>0</v>
      </c>
    </row>
    <row r="1400" spans="1:12">
      <c r="A1400" t="s">
        <v>939</v>
      </c>
      <c r="B1400" s="93">
        <v>41364</v>
      </c>
      <c r="C1400" t="s">
        <v>224</v>
      </c>
      <c r="D1400" t="s">
        <v>135</v>
      </c>
      <c r="E1400" s="105" t="s">
        <v>357</v>
      </c>
      <c r="F1400" s="105" t="s">
        <v>358</v>
      </c>
      <c r="G1400" s="106">
        <v>0</v>
      </c>
      <c r="H1400" s="106">
        <v>11639862.52</v>
      </c>
      <c r="I1400" s="106">
        <v>14210983.83</v>
      </c>
      <c r="J1400" s="106">
        <v>0</v>
      </c>
      <c r="K1400" s="106">
        <v>2571121.31</v>
      </c>
      <c r="L1400" s="106">
        <v>0</v>
      </c>
    </row>
    <row r="1401" spans="1:12">
      <c r="A1401" t="s">
        <v>939</v>
      </c>
      <c r="B1401" s="93">
        <v>41364</v>
      </c>
      <c r="C1401" t="s">
        <v>224</v>
      </c>
      <c r="D1401" t="s">
        <v>135</v>
      </c>
      <c r="E1401" s="105" t="s">
        <v>359</v>
      </c>
      <c r="F1401" s="105" t="s">
        <v>360</v>
      </c>
      <c r="G1401" s="106">
        <v>0</v>
      </c>
      <c r="H1401" s="106">
        <v>1608130.36</v>
      </c>
      <c r="I1401" s="106">
        <v>284887.59999999998</v>
      </c>
      <c r="J1401" s="106">
        <v>637256.52</v>
      </c>
      <c r="K1401" s="106">
        <v>0</v>
      </c>
      <c r="L1401" s="106">
        <v>1960499.28</v>
      </c>
    </row>
    <row r="1402" spans="1:12">
      <c r="A1402" t="s">
        <v>939</v>
      </c>
      <c r="B1402" s="93">
        <v>41364</v>
      </c>
      <c r="C1402" t="s">
        <v>224</v>
      </c>
      <c r="D1402" t="s">
        <v>135</v>
      </c>
      <c r="E1402" s="105">
        <v>610520</v>
      </c>
      <c r="F1402" s="105" t="s">
        <v>691</v>
      </c>
      <c r="G1402" s="106">
        <v>0</v>
      </c>
      <c r="H1402" s="106">
        <v>9962.6</v>
      </c>
      <c r="I1402" s="106">
        <v>9962.6</v>
      </c>
      <c r="J1402" s="106">
        <v>0</v>
      </c>
      <c r="K1402" s="106">
        <v>0</v>
      </c>
      <c r="L1402" s="106">
        <v>0</v>
      </c>
    </row>
    <row r="1403" spans="1:12">
      <c r="A1403" t="s">
        <v>939</v>
      </c>
      <c r="B1403" s="93">
        <v>41364</v>
      </c>
      <c r="C1403" t="s">
        <v>224</v>
      </c>
      <c r="D1403" t="s">
        <v>135</v>
      </c>
      <c r="E1403" s="105" t="s">
        <v>365</v>
      </c>
      <c r="F1403" s="105" t="s">
        <v>366</v>
      </c>
      <c r="G1403" s="106">
        <v>0</v>
      </c>
      <c r="H1403" s="106">
        <v>6439071.2599999998</v>
      </c>
      <c r="I1403" s="106">
        <v>0</v>
      </c>
      <c r="J1403" s="106">
        <v>8694128.7699999996</v>
      </c>
      <c r="K1403" s="106">
        <v>0</v>
      </c>
      <c r="L1403" s="106">
        <v>15133200.029999999</v>
      </c>
    </row>
    <row r="1404" spans="1:12">
      <c r="A1404" t="s">
        <v>939</v>
      </c>
      <c r="B1404" s="93">
        <v>41364</v>
      </c>
      <c r="C1404" t="s">
        <v>224</v>
      </c>
      <c r="D1404" t="s">
        <v>135</v>
      </c>
      <c r="E1404" s="105">
        <v>611100</v>
      </c>
      <c r="F1404" s="105" t="s">
        <v>367</v>
      </c>
      <c r="G1404" s="106">
        <v>214799.4</v>
      </c>
      <c r="H1404" s="106">
        <v>0</v>
      </c>
      <c r="I1404" s="106">
        <v>514925.25</v>
      </c>
      <c r="J1404" s="106">
        <v>306612.59999999998</v>
      </c>
      <c r="K1404" s="106">
        <v>423112.05</v>
      </c>
      <c r="L1404" s="106">
        <v>0</v>
      </c>
    </row>
    <row r="1405" spans="1:12">
      <c r="A1405" t="s">
        <v>939</v>
      </c>
      <c r="B1405" s="93">
        <v>41364</v>
      </c>
      <c r="C1405" t="s">
        <v>224</v>
      </c>
      <c r="D1405" t="s">
        <v>135</v>
      </c>
      <c r="E1405" s="105" t="s">
        <v>724</v>
      </c>
      <c r="F1405" s="105" t="s">
        <v>725</v>
      </c>
      <c r="G1405" s="106">
        <v>0</v>
      </c>
      <c r="H1405" s="106">
        <v>50439.37</v>
      </c>
      <c r="I1405" s="106">
        <v>0</v>
      </c>
      <c r="J1405" s="106">
        <v>21304.76</v>
      </c>
      <c r="K1405" s="106">
        <v>0</v>
      </c>
      <c r="L1405" s="106">
        <v>71744.13</v>
      </c>
    </row>
    <row r="1406" spans="1:12">
      <c r="A1406" t="s">
        <v>939</v>
      </c>
      <c r="B1406" s="93">
        <v>41364</v>
      </c>
      <c r="C1406" t="s">
        <v>224</v>
      </c>
      <c r="D1406" t="s">
        <v>135</v>
      </c>
      <c r="E1406" s="105">
        <v>620002</v>
      </c>
      <c r="F1406" s="105" t="s">
        <v>753</v>
      </c>
      <c r="G1406" s="106">
        <v>0</v>
      </c>
      <c r="H1406" s="106">
        <v>0</v>
      </c>
      <c r="I1406" s="106">
        <v>438.21</v>
      </c>
      <c r="J1406" s="106">
        <v>21706.83</v>
      </c>
      <c r="K1406" s="106">
        <v>0</v>
      </c>
      <c r="L1406" s="106">
        <v>21268.62</v>
      </c>
    </row>
    <row r="1407" spans="1:12">
      <c r="A1407" t="s">
        <v>939</v>
      </c>
      <c r="B1407" s="93">
        <v>41364</v>
      </c>
      <c r="C1407" t="s">
        <v>224</v>
      </c>
      <c r="D1407" t="s">
        <v>135</v>
      </c>
      <c r="E1407" s="105">
        <v>620004</v>
      </c>
      <c r="F1407" s="105" t="s">
        <v>426</v>
      </c>
      <c r="G1407" s="106">
        <v>0</v>
      </c>
      <c r="H1407" s="106">
        <v>1037.3699999999999</v>
      </c>
      <c r="I1407" s="106">
        <v>38.39</v>
      </c>
      <c r="J1407" s="106">
        <v>2546.6999999999998</v>
      </c>
      <c r="K1407" s="106">
        <v>0</v>
      </c>
      <c r="L1407" s="106">
        <v>3545.68</v>
      </c>
    </row>
    <row r="1408" spans="1:12">
      <c r="A1408" t="s">
        <v>939</v>
      </c>
      <c r="B1408" s="93">
        <v>41364</v>
      </c>
      <c r="C1408" t="s">
        <v>224</v>
      </c>
      <c r="D1408" t="s">
        <v>135</v>
      </c>
      <c r="E1408" s="105">
        <v>810000</v>
      </c>
      <c r="F1408" s="105" t="s">
        <v>371</v>
      </c>
      <c r="G1408" s="106">
        <v>12087.75</v>
      </c>
      <c r="H1408" s="106">
        <v>0</v>
      </c>
      <c r="I1408" s="106">
        <v>960135.64</v>
      </c>
      <c r="J1408" s="106">
        <v>944134.5</v>
      </c>
      <c r="K1408" s="106">
        <v>28088.89</v>
      </c>
      <c r="L1408" s="106">
        <v>0</v>
      </c>
    </row>
    <row r="1409" spans="1:12">
      <c r="A1409" t="s">
        <v>939</v>
      </c>
      <c r="B1409" s="93">
        <v>41364</v>
      </c>
      <c r="C1409" t="s">
        <v>224</v>
      </c>
      <c r="D1409" t="s">
        <v>135</v>
      </c>
      <c r="E1409" s="105" t="s">
        <v>372</v>
      </c>
      <c r="F1409" s="105" t="s">
        <v>373</v>
      </c>
      <c r="G1409" s="106">
        <v>8249523.8700000001</v>
      </c>
      <c r="H1409" s="106">
        <v>0</v>
      </c>
      <c r="I1409" s="106">
        <v>4260259.66</v>
      </c>
      <c r="J1409" s="106">
        <v>0</v>
      </c>
      <c r="K1409" s="106">
        <v>12509783.529999999</v>
      </c>
      <c r="L1409" s="106">
        <v>0</v>
      </c>
    </row>
    <row r="1410" spans="1:12">
      <c r="A1410" t="s">
        <v>939</v>
      </c>
      <c r="B1410" s="93">
        <v>41364</v>
      </c>
      <c r="C1410" t="s">
        <v>224</v>
      </c>
      <c r="D1410" t="s">
        <v>135</v>
      </c>
      <c r="E1410" s="105">
        <v>810300</v>
      </c>
      <c r="F1410" s="105" t="s">
        <v>378</v>
      </c>
      <c r="G1410" s="106">
        <v>862131.68</v>
      </c>
      <c r="H1410" s="106">
        <v>0</v>
      </c>
      <c r="I1410" s="106">
        <v>889068.04</v>
      </c>
      <c r="J1410" s="106">
        <v>42797.33</v>
      </c>
      <c r="K1410" s="106">
        <v>1708402.39</v>
      </c>
      <c r="L1410" s="106">
        <v>0</v>
      </c>
    </row>
    <row r="1411" spans="1:12">
      <c r="A1411" t="s">
        <v>939</v>
      </c>
      <c r="B1411" s="93">
        <v>41364</v>
      </c>
      <c r="C1411" t="s">
        <v>224</v>
      </c>
      <c r="D1411" t="s">
        <v>135</v>
      </c>
      <c r="E1411" s="105">
        <v>810325</v>
      </c>
      <c r="F1411" s="105" t="s">
        <v>379</v>
      </c>
      <c r="G1411" s="106">
        <v>862131.68</v>
      </c>
      <c r="H1411" s="106">
        <v>0</v>
      </c>
      <c r="I1411" s="106">
        <v>766302.2</v>
      </c>
      <c r="J1411" s="106">
        <v>36888.589999999997</v>
      </c>
      <c r="K1411" s="106">
        <v>1591545.29</v>
      </c>
      <c r="L1411" s="106">
        <v>0</v>
      </c>
    </row>
    <row r="1412" spans="1:12">
      <c r="A1412" t="s">
        <v>939</v>
      </c>
      <c r="B1412" s="93">
        <v>41364</v>
      </c>
      <c r="C1412" t="s">
        <v>224</v>
      </c>
      <c r="D1412" t="s">
        <v>135</v>
      </c>
      <c r="E1412" s="105">
        <v>810701</v>
      </c>
      <c r="F1412" s="105" t="s">
        <v>381</v>
      </c>
      <c r="G1412" s="106">
        <v>0</v>
      </c>
      <c r="H1412" s="106">
        <v>0</v>
      </c>
      <c r="I1412" s="106">
        <v>109888.78</v>
      </c>
      <c r="J1412" s="106">
        <v>5289.76</v>
      </c>
      <c r="K1412" s="106">
        <v>104599.02</v>
      </c>
      <c r="L1412" s="106">
        <v>0</v>
      </c>
    </row>
    <row r="1413" spans="1:12">
      <c r="A1413" t="s">
        <v>939</v>
      </c>
      <c r="B1413" s="93">
        <v>41364</v>
      </c>
      <c r="C1413" t="s">
        <v>224</v>
      </c>
      <c r="D1413" t="s">
        <v>135</v>
      </c>
      <c r="E1413" s="105">
        <v>816000</v>
      </c>
      <c r="F1413" s="105" t="s">
        <v>466</v>
      </c>
      <c r="G1413" s="106">
        <v>0</v>
      </c>
      <c r="H1413" s="106">
        <v>787688.06</v>
      </c>
      <c r="I1413" s="106">
        <v>30688.39</v>
      </c>
      <c r="J1413" s="106">
        <v>652465.93999999994</v>
      </c>
      <c r="K1413" s="106">
        <v>0</v>
      </c>
      <c r="L1413" s="106">
        <v>1409465.61</v>
      </c>
    </row>
    <row r="1414" spans="1:12">
      <c r="A1414" t="s">
        <v>939</v>
      </c>
      <c r="B1414" s="93">
        <v>41364</v>
      </c>
      <c r="C1414" t="s">
        <v>224</v>
      </c>
      <c r="D1414" t="s">
        <v>135</v>
      </c>
      <c r="E1414" s="105">
        <v>816001</v>
      </c>
      <c r="F1414" s="105" t="s">
        <v>428</v>
      </c>
      <c r="G1414" s="106">
        <v>228047.51</v>
      </c>
      <c r="H1414" s="106">
        <v>0</v>
      </c>
      <c r="I1414" s="106">
        <v>348619.04</v>
      </c>
      <c r="J1414" s="106">
        <v>0</v>
      </c>
      <c r="K1414" s="106">
        <v>576666.55000000005</v>
      </c>
      <c r="L1414" s="106">
        <v>0</v>
      </c>
    </row>
    <row r="1415" spans="1:12">
      <c r="A1415" t="s">
        <v>939</v>
      </c>
      <c r="B1415" s="93">
        <v>41364</v>
      </c>
      <c r="C1415" t="s">
        <v>224</v>
      </c>
      <c r="D1415" t="s">
        <v>135</v>
      </c>
      <c r="E1415" s="105">
        <v>816003</v>
      </c>
      <c r="F1415" s="105" t="s">
        <v>383</v>
      </c>
      <c r="G1415" s="106">
        <v>115821.61</v>
      </c>
      <c r="H1415" s="106">
        <v>0</v>
      </c>
      <c r="I1415" s="106">
        <v>159682.67000000001</v>
      </c>
      <c r="J1415" s="106">
        <v>0</v>
      </c>
      <c r="K1415" s="106">
        <v>275504.28000000003</v>
      </c>
      <c r="L1415" s="106">
        <v>0</v>
      </c>
    </row>
    <row r="1416" spans="1:12">
      <c r="A1416" t="s">
        <v>939</v>
      </c>
      <c r="B1416" s="93">
        <v>41364</v>
      </c>
      <c r="C1416" t="s">
        <v>224</v>
      </c>
      <c r="D1416" t="s">
        <v>135</v>
      </c>
      <c r="E1416" s="105">
        <v>816007</v>
      </c>
      <c r="F1416" s="105" t="s">
        <v>385</v>
      </c>
      <c r="G1416" s="106">
        <v>42805.53</v>
      </c>
      <c r="H1416" s="106">
        <v>0</v>
      </c>
      <c r="I1416" s="106">
        <v>15526.56</v>
      </c>
      <c r="J1416" s="106">
        <v>0</v>
      </c>
      <c r="K1416" s="106">
        <v>58332.09</v>
      </c>
      <c r="L1416" s="106">
        <v>0</v>
      </c>
    </row>
    <row r="1417" spans="1:12">
      <c r="A1417" t="s">
        <v>939</v>
      </c>
      <c r="B1417" s="93">
        <v>41364</v>
      </c>
      <c r="C1417" t="s">
        <v>224</v>
      </c>
      <c r="D1417" t="s">
        <v>135</v>
      </c>
      <c r="E1417" s="105">
        <v>816008</v>
      </c>
      <c r="F1417" s="105" t="s">
        <v>387</v>
      </c>
      <c r="G1417" s="106">
        <v>10436.19</v>
      </c>
      <c r="H1417" s="106">
        <v>0</v>
      </c>
      <c r="I1417" s="106">
        <v>16736.68</v>
      </c>
      <c r="J1417" s="106">
        <v>0</v>
      </c>
      <c r="K1417" s="106">
        <v>27172.87</v>
      </c>
      <c r="L1417" s="106">
        <v>0</v>
      </c>
    </row>
    <row r="1418" spans="1:12">
      <c r="A1418" t="s">
        <v>939</v>
      </c>
      <c r="B1418" s="93">
        <v>41364</v>
      </c>
      <c r="C1418" t="s">
        <v>224</v>
      </c>
      <c r="D1418" t="s">
        <v>135</v>
      </c>
      <c r="E1418" s="105">
        <v>816012</v>
      </c>
      <c r="F1418" s="105" t="s">
        <v>389</v>
      </c>
      <c r="G1418" s="106">
        <v>59810.36</v>
      </c>
      <c r="H1418" s="106">
        <v>0</v>
      </c>
      <c r="I1418" s="106">
        <v>4991.66</v>
      </c>
      <c r="J1418" s="106">
        <v>993.93</v>
      </c>
      <c r="K1418" s="106">
        <v>63808.09</v>
      </c>
      <c r="L1418" s="106">
        <v>0</v>
      </c>
    </row>
    <row r="1419" spans="1:12">
      <c r="A1419" t="s">
        <v>939</v>
      </c>
      <c r="B1419" s="93">
        <v>41364</v>
      </c>
      <c r="C1419" t="s">
        <v>224</v>
      </c>
      <c r="D1419" t="s">
        <v>135</v>
      </c>
      <c r="E1419" s="105">
        <v>816013</v>
      </c>
      <c r="F1419" s="105" t="s">
        <v>391</v>
      </c>
      <c r="G1419" s="106">
        <v>55624.56</v>
      </c>
      <c r="H1419" s="106">
        <v>0</v>
      </c>
      <c r="I1419" s="106">
        <v>17270.900000000001</v>
      </c>
      <c r="J1419" s="106">
        <v>6734.47</v>
      </c>
      <c r="K1419" s="106">
        <v>66160.990000000005</v>
      </c>
      <c r="L1419" s="106">
        <v>0</v>
      </c>
    </row>
    <row r="1420" spans="1:12">
      <c r="A1420" t="s">
        <v>939</v>
      </c>
      <c r="B1420" s="93">
        <v>41364</v>
      </c>
      <c r="C1420" t="s">
        <v>224</v>
      </c>
      <c r="D1420" t="s">
        <v>135</v>
      </c>
      <c r="E1420" s="105">
        <v>816015</v>
      </c>
      <c r="F1420" s="105" t="s">
        <v>393</v>
      </c>
      <c r="G1420" s="106">
        <v>11653.95</v>
      </c>
      <c r="H1420" s="106">
        <v>0</v>
      </c>
      <c r="I1420" s="106">
        <v>20921.28</v>
      </c>
      <c r="J1420" s="106">
        <v>64.47</v>
      </c>
      <c r="K1420" s="106">
        <v>32510.76</v>
      </c>
      <c r="L1420" s="106">
        <v>0</v>
      </c>
    </row>
    <row r="1421" spans="1:12">
      <c r="A1421" t="s">
        <v>939</v>
      </c>
      <c r="B1421" s="93">
        <v>41364</v>
      </c>
      <c r="C1421" t="s">
        <v>224</v>
      </c>
      <c r="D1421" t="s">
        <v>135</v>
      </c>
      <c r="E1421" s="105">
        <v>816016</v>
      </c>
      <c r="F1421" s="105" t="s">
        <v>395</v>
      </c>
      <c r="G1421" s="106">
        <v>867.95</v>
      </c>
      <c r="H1421" s="106">
        <v>0</v>
      </c>
      <c r="I1421" s="106">
        <v>188.07</v>
      </c>
      <c r="J1421" s="106">
        <v>0</v>
      </c>
      <c r="K1421" s="106">
        <v>1056.02</v>
      </c>
      <c r="L1421" s="106">
        <v>0</v>
      </c>
    </row>
    <row r="1422" spans="1:12">
      <c r="A1422" t="s">
        <v>939</v>
      </c>
      <c r="B1422" s="93">
        <v>41364</v>
      </c>
      <c r="C1422" t="s">
        <v>224</v>
      </c>
      <c r="D1422" t="s">
        <v>135</v>
      </c>
      <c r="E1422" s="105">
        <v>816017</v>
      </c>
      <c r="F1422" s="105" t="s">
        <v>397</v>
      </c>
      <c r="G1422" s="106">
        <v>17448.72</v>
      </c>
      <c r="H1422" s="106">
        <v>0</v>
      </c>
      <c r="I1422" s="106">
        <v>538.1</v>
      </c>
      <c r="J1422" s="106">
        <v>0</v>
      </c>
      <c r="K1422" s="106">
        <v>17986.82</v>
      </c>
      <c r="L1422" s="106">
        <v>0</v>
      </c>
    </row>
    <row r="1423" spans="1:12">
      <c r="A1423" t="s">
        <v>939</v>
      </c>
      <c r="B1423" s="93">
        <v>41364</v>
      </c>
      <c r="C1423" t="s">
        <v>224</v>
      </c>
      <c r="D1423" t="s">
        <v>135</v>
      </c>
      <c r="E1423" s="105">
        <v>816021</v>
      </c>
      <c r="F1423" s="105" t="s">
        <v>399</v>
      </c>
      <c r="G1423" s="106">
        <v>112360</v>
      </c>
      <c r="H1423" s="106">
        <v>0</v>
      </c>
      <c r="I1423" s="106">
        <v>0</v>
      </c>
      <c r="J1423" s="106">
        <v>0</v>
      </c>
      <c r="K1423" s="106">
        <v>112360</v>
      </c>
      <c r="L1423" s="106">
        <v>0</v>
      </c>
    </row>
    <row r="1424" spans="1:12">
      <c r="A1424" t="s">
        <v>939</v>
      </c>
      <c r="B1424" s="93">
        <v>41364</v>
      </c>
      <c r="C1424" t="s">
        <v>224</v>
      </c>
      <c r="D1424" t="s">
        <v>135</v>
      </c>
      <c r="E1424" s="105">
        <v>816033</v>
      </c>
      <c r="F1424" s="105" t="s">
        <v>405</v>
      </c>
      <c r="G1424" s="106">
        <v>10325.209999999999</v>
      </c>
      <c r="H1424" s="106">
        <v>0</v>
      </c>
      <c r="I1424" s="106">
        <v>0</v>
      </c>
      <c r="J1424" s="106">
        <v>0</v>
      </c>
      <c r="K1424" s="106">
        <v>10325.209999999999</v>
      </c>
      <c r="L1424" s="106">
        <v>0</v>
      </c>
    </row>
    <row r="1425" spans="1:12">
      <c r="A1425" t="s">
        <v>939</v>
      </c>
      <c r="B1425" s="93">
        <v>41364</v>
      </c>
      <c r="C1425" t="s">
        <v>224</v>
      </c>
      <c r="D1425" t="s">
        <v>135</v>
      </c>
      <c r="E1425" s="105">
        <v>816034</v>
      </c>
      <c r="F1425" s="105" t="s">
        <v>407</v>
      </c>
      <c r="G1425" s="106">
        <v>6182.53</v>
      </c>
      <c r="H1425" s="106">
        <v>0</v>
      </c>
      <c r="I1425" s="106">
        <v>9428.44</v>
      </c>
      <c r="J1425" s="106">
        <v>64.45</v>
      </c>
      <c r="K1425" s="106">
        <v>15546.52</v>
      </c>
      <c r="L1425" s="106">
        <v>0</v>
      </c>
    </row>
    <row r="1426" spans="1:12">
      <c r="A1426" t="s">
        <v>939</v>
      </c>
      <c r="B1426" s="93">
        <v>41364</v>
      </c>
      <c r="C1426" t="s">
        <v>224</v>
      </c>
      <c r="D1426" t="s">
        <v>135</v>
      </c>
      <c r="E1426" s="105">
        <v>816036</v>
      </c>
      <c r="F1426" s="105" t="s">
        <v>695</v>
      </c>
      <c r="G1426" s="106">
        <v>225.83</v>
      </c>
      <c r="H1426" s="106">
        <v>0</v>
      </c>
      <c r="I1426" s="106">
        <v>131.9</v>
      </c>
      <c r="J1426" s="106">
        <v>2.31</v>
      </c>
      <c r="K1426" s="106">
        <v>355.42</v>
      </c>
      <c r="L1426" s="106">
        <v>0</v>
      </c>
    </row>
    <row r="1427" spans="1:12">
      <c r="A1427" t="s">
        <v>939</v>
      </c>
      <c r="B1427" s="93">
        <v>41364</v>
      </c>
      <c r="C1427" t="s">
        <v>224</v>
      </c>
      <c r="D1427" t="s">
        <v>135</v>
      </c>
      <c r="E1427" s="105">
        <v>816039</v>
      </c>
      <c r="F1427" s="105" t="s">
        <v>411</v>
      </c>
      <c r="G1427" s="106">
        <v>10095.65</v>
      </c>
      <c r="H1427" s="106">
        <v>0</v>
      </c>
      <c r="I1427" s="106">
        <v>8021.75</v>
      </c>
      <c r="J1427" s="106">
        <v>2229.36</v>
      </c>
      <c r="K1427" s="106">
        <v>15888.04</v>
      </c>
      <c r="L1427" s="106">
        <v>0</v>
      </c>
    </row>
    <row r="1428" spans="1:12">
      <c r="A1428" t="s">
        <v>939</v>
      </c>
      <c r="B1428" s="93">
        <v>41364</v>
      </c>
      <c r="C1428" t="s">
        <v>224</v>
      </c>
      <c r="D1428" t="s">
        <v>135</v>
      </c>
      <c r="E1428" s="105">
        <v>816042</v>
      </c>
      <c r="F1428" s="105" t="s">
        <v>697</v>
      </c>
      <c r="G1428" s="106">
        <v>17836.46</v>
      </c>
      <c r="H1428" s="106">
        <v>0</v>
      </c>
      <c r="I1428" s="106">
        <v>18695.5</v>
      </c>
      <c r="J1428" s="106">
        <v>558.97</v>
      </c>
      <c r="K1428" s="106">
        <v>35972.99</v>
      </c>
      <c r="L1428" s="106">
        <v>0</v>
      </c>
    </row>
    <row r="1429" spans="1:12">
      <c r="A1429" t="s">
        <v>939</v>
      </c>
      <c r="B1429" s="93">
        <v>41364</v>
      </c>
      <c r="C1429" t="s">
        <v>224</v>
      </c>
      <c r="D1429" t="s">
        <v>135</v>
      </c>
      <c r="E1429" s="105">
        <v>816047</v>
      </c>
      <c r="F1429" s="105" t="s">
        <v>1062</v>
      </c>
      <c r="G1429" s="106">
        <v>0</v>
      </c>
      <c r="H1429" s="106">
        <v>0</v>
      </c>
      <c r="I1429" s="106">
        <v>2186.6799999999998</v>
      </c>
      <c r="J1429" s="106">
        <v>2186.6799999999998</v>
      </c>
      <c r="K1429" s="106">
        <v>0</v>
      </c>
      <c r="L1429" s="106">
        <v>0</v>
      </c>
    </row>
    <row r="1430" spans="1:12">
      <c r="A1430" t="s">
        <v>939</v>
      </c>
      <c r="B1430" s="93">
        <v>41364</v>
      </c>
      <c r="C1430" t="s">
        <v>224</v>
      </c>
      <c r="D1430" t="s">
        <v>135</v>
      </c>
      <c r="E1430" s="105">
        <v>816061</v>
      </c>
      <c r="F1430" s="105" t="s">
        <v>903</v>
      </c>
      <c r="G1430" s="106">
        <v>88146</v>
      </c>
      <c r="H1430" s="106">
        <v>0</v>
      </c>
      <c r="I1430" s="106">
        <v>19596</v>
      </c>
      <c r="J1430" s="106">
        <v>19596</v>
      </c>
      <c r="K1430" s="106">
        <v>88146</v>
      </c>
      <c r="L1430" s="106">
        <v>0</v>
      </c>
    </row>
    <row r="1431" spans="1:12">
      <c r="A1431" t="s">
        <v>939</v>
      </c>
      <c r="B1431" s="93">
        <v>41364</v>
      </c>
      <c r="C1431" t="s">
        <v>224</v>
      </c>
      <c r="D1431" t="s">
        <v>135</v>
      </c>
      <c r="E1431" s="105">
        <v>816080</v>
      </c>
      <c r="F1431" s="105" t="s">
        <v>1063</v>
      </c>
      <c r="G1431" s="106">
        <v>0</v>
      </c>
      <c r="H1431" s="106">
        <v>0</v>
      </c>
      <c r="I1431" s="106">
        <v>12117.39</v>
      </c>
      <c r="J1431" s="106">
        <v>444.43</v>
      </c>
      <c r="K1431" s="106">
        <v>11672.96</v>
      </c>
      <c r="L1431" s="106">
        <v>0</v>
      </c>
    </row>
    <row r="1432" spans="1:12">
      <c r="A1432" t="s">
        <v>939</v>
      </c>
      <c r="B1432" s="93">
        <v>41364</v>
      </c>
      <c r="C1432" t="s">
        <v>231</v>
      </c>
      <c r="D1432" t="s">
        <v>131</v>
      </c>
      <c r="E1432" s="105" t="s">
        <v>766</v>
      </c>
      <c r="F1432" s="105" t="s">
        <v>767</v>
      </c>
      <c r="G1432" s="106">
        <v>1215776969.9300001</v>
      </c>
      <c r="H1432" s="106">
        <v>0</v>
      </c>
      <c r="I1432" s="106">
        <v>99274932499.789993</v>
      </c>
      <c r="J1432" s="106">
        <v>100483220963.33</v>
      </c>
      <c r="K1432" s="106">
        <v>7488506.3899999997</v>
      </c>
      <c r="L1432" s="106">
        <v>0</v>
      </c>
    </row>
    <row r="1433" spans="1:12">
      <c r="A1433" t="s">
        <v>939</v>
      </c>
      <c r="B1433" s="93">
        <v>41364</v>
      </c>
      <c r="C1433" t="s">
        <v>231</v>
      </c>
      <c r="D1433" t="s">
        <v>131</v>
      </c>
      <c r="E1433" s="105" t="s">
        <v>429</v>
      </c>
      <c r="F1433" s="105" t="s">
        <v>430</v>
      </c>
      <c r="G1433" s="106">
        <v>5411098600</v>
      </c>
      <c r="H1433" s="106">
        <v>0</v>
      </c>
      <c r="I1433" s="106">
        <v>111717798547.5</v>
      </c>
      <c r="J1433" s="106">
        <v>113641125367.5</v>
      </c>
      <c r="K1433" s="106">
        <v>3487771780</v>
      </c>
      <c r="L1433" s="106">
        <v>0</v>
      </c>
    </row>
    <row r="1434" spans="1:12">
      <c r="A1434" t="s">
        <v>939</v>
      </c>
      <c r="B1434" s="93">
        <v>41364</v>
      </c>
      <c r="C1434" t="s">
        <v>231</v>
      </c>
      <c r="D1434" t="s">
        <v>131</v>
      </c>
      <c r="E1434" s="105" t="s">
        <v>431</v>
      </c>
      <c r="F1434" s="105" t="s">
        <v>432</v>
      </c>
      <c r="G1434" s="106">
        <v>3860951701.5</v>
      </c>
      <c r="H1434" s="106">
        <v>0</v>
      </c>
      <c r="I1434" s="106">
        <v>102639519640</v>
      </c>
      <c r="J1434" s="106">
        <v>102372187241.5</v>
      </c>
      <c r="K1434" s="106">
        <v>4128284100</v>
      </c>
      <c r="L1434" s="106">
        <v>0</v>
      </c>
    </row>
    <row r="1435" spans="1:12">
      <c r="A1435" t="s">
        <v>939</v>
      </c>
      <c r="B1435" s="93">
        <v>41364</v>
      </c>
      <c r="C1435" t="s">
        <v>231</v>
      </c>
      <c r="D1435" t="s">
        <v>131</v>
      </c>
      <c r="E1435" s="105" t="s">
        <v>712</v>
      </c>
      <c r="F1435" s="105" t="s">
        <v>713</v>
      </c>
      <c r="G1435" s="106">
        <v>0</v>
      </c>
      <c r="H1435" s="106">
        <v>0</v>
      </c>
      <c r="I1435" s="106">
        <v>1840000000</v>
      </c>
      <c r="J1435" s="106">
        <v>1840000000</v>
      </c>
      <c r="K1435" s="106">
        <v>0</v>
      </c>
      <c r="L1435" s="106">
        <v>0</v>
      </c>
    </row>
    <row r="1436" spans="1:12">
      <c r="A1436" t="s">
        <v>939</v>
      </c>
      <c r="B1436" s="93">
        <v>41364</v>
      </c>
      <c r="C1436" t="s">
        <v>231</v>
      </c>
      <c r="D1436" t="s">
        <v>131</v>
      </c>
      <c r="E1436" s="105" t="s">
        <v>774</v>
      </c>
      <c r="F1436" s="105" t="s">
        <v>775</v>
      </c>
      <c r="G1436" s="106">
        <v>34504750</v>
      </c>
      <c r="H1436" s="106">
        <v>0</v>
      </c>
      <c r="I1436" s="106">
        <v>103678855</v>
      </c>
      <c r="J1436" s="106">
        <v>103624045</v>
      </c>
      <c r="K1436" s="106">
        <v>34559560</v>
      </c>
      <c r="L1436" s="106">
        <v>0</v>
      </c>
    </row>
    <row r="1437" spans="1:12">
      <c r="A1437" t="s">
        <v>939</v>
      </c>
      <c r="B1437" s="93">
        <v>41364</v>
      </c>
      <c r="C1437" t="s">
        <v>231</v>
      </c>
      <c r="D1437" t="s">
        <v>131</v>
      </c>
      <c r="E1437" s="105" t="s">
        <v>433</v>
      </c>
      <c r="F1437" s="105" t="s">
        <v>434</v>
      </c>
      <c r="G1437" s="106">
        <v>12695.47</v>
      </c>
      <c r="H1437" s="106">
        <v>0</v>
      </c>
      <c r="I1437" s="106">
        <v>0</v>
      </c>
      <c r="J1437" s="106">
        <v>161661.17000000001</v>
      </c>
      <c r="K1437" s="106">
        <v>0</v>
      </c>
      <c r="L1437" s="106">
        <v>148965.70000000001</v>
      </c>
    </row>
    <row r="1438" spans="1:12">
      <c r="A1438" t="s">
        <v>939</v>
      </c>
      <c r="B1438" s="93">
        <v>41364</v>
      </c>
      <c r="C1438" t="s">
        <v>231</v>
      </c>
      <c r="D1438" t="s">
        <v>131</v>
      </c>
      <c r="E1438" s="105" t="s">
        <v>435</v>
      </c>
      <c r="F1438" s="105" t="s">
        <v>436</v>
      </c>
      <c r="G1438" s="106">
        <v>149283.35</v>
      </c>
      <c r="H1438" s="106">
        <v>0</v>
      </c>
      <c r="I1438" s="106">
        <v>0</v>
      </c>
      <c r="J1438" s="106">
        <v>222904.3</v>
      </c>
      <c r="K1438" s="106">
        <v>0</v>
      </c>
      <c r="L1438" s="106">
        <v>73620.95</v>
      </c>
    </row>
    <row r="1439" spans="1:12">
      <c r="A1439" t="s">
        <v>939</v>
      </c>
      <c r="B1439" s="93">
        <v>41364</v>
      </c>
      <c r="C1439" t="s">
        <v>231</v>
      </c>
      <c r="D1439" t="s">
        <v>131</v>
      </c>
      <c r="E1439" s="105" t="s">
        <v>776</v>
      </c>
      <c r="F1439" s="105" t="s">
        <v>777</v>
      </c>
      <c r="G1439" s="106">
        <v>52.8</v>
      </c>
      <c r="H1439" s="106">
        <v>0</v>
      </c>
      <c r="I1439" s="106">
        <v>13695.18</v>
      </c>
      <c r="J1439" s="106">
        <v>0</v>
      </c>
      <c r="K1439" s="106">
        <v>13747.98</v>
      </c>
      <c r="L1439" s="106">
        <v>0</v>
      </c>
    </row>
    <row r="1440" spans="1:12">
      <c r="A1440" t="s">
        <v>939</v>
      </c>
      <c r="B1440" s="93">
        <v>41364</v>
      </c>
      <c r="C1440" t="s">
        <v>231</v>
      </c>
      <c r="D1440" t="s">
        <v>131</v>
      </c>
      <c r="E1440" s="105">
        <v>110000</v>
      </c>
      <c r="F1440" s="105" t="s">
        <v>413</v>
      </c>
      <c r="G1440" s="106">
        <v>43.82</v>
      </c>
      <c r="H1440" s="106">
        <v>0</v>
      </c>
      <c r="I1440" s="106">
        <v>0</v>
      </c>
      <c r="J1440" s="106">
        <v>0</v>
      </c>
      <c r="K1440" s="106">
        <v>43.82</v>
      </c>
      <c r="L1440" s="106">
        <v>0</v>
      </c>
    </row>
    <row r="1441" spans="1:12">
      <c r="A1441" t="s">
        <v>939</v>
      </c>
      <c r="B1441" s="93">
        <v>41364</v>
      </c>
      <c r="C1441" t="s">
        <v>231</v>
      </c>
      <c r="D1441" t="s">
        <v>131</v>
      </c>
      <c r="E1441" s="105">
        <v>110001</v>
      </c>
      <c r="F1441" s="105" t="s">
        <v>648</v>
      </c>
      <c r="G1441" s="106">
        <v>721230.59</v>
      </c>
      <c r="H1441" s="106">
        <v>0</v>
      </c>
      <c r="I1441" s="106">
        <v>0</v>
      </c>
      <c r="J1441" s="106">
        <v>0</v>
      </c>
      <c r="K1441" s="106">
        <v>721230.59</v>
      </c>
      <c r="L1441" s="106">
        <v>0</v>
      </c>
    </row>
    <row r="1442" spans="1:12">
      <c r="A1442" t="s">
        <v>939</v>
      </c>
      <c r="B1442" s="93">
        <v>41364</v>
      </c>
      <c r="C1442" t="s">
        <v>231</v>
      </c>
      <c r="D1442" t="s">
        <v>131</v>
      </c>
      <c r="E1442" s="105">
        <v>110014</v>
      </c>
      <c r="F1442" s="105" t="s">
        <v>289</v>
      </c>
      <c r="G1442" s="106">
        <v>44195.98</v>
      </c>
      <c r="H1442" s="106">
        <v>0</v>
      </c>
      <c r="I1442" s="106">
        <v>369946940941.48999</v>
      </c>
      <c r="J1442" s="106">
        <v>369946940969.32001</v>
      </c>
      <c r="K1442" s="106">
        <v>44168.15</v>
      </c>
      <c r="L1442" s="106">
        <v>0</v>
      </c>
    </row>
    <row r="1443" spans="1:12">
      <c r="A1443" t="s">
        <v>939</v>
      </c>
      <c r="B1443" s="93">
        <v>41364</v>
      </c>
      <c r="C1443" t="s">
        <v>231</v>
      </c>
      <c r="D1443" t="s">
        <v>131</v>
      </c>
      <c r="E1443" s="105">
        <v>110047</v>
      </c>
      <c r="F1443" s="105" t="s">
        <v>293</v>
      </c>
      <c r="G1443" s="106">
        <v>0</v>
      </c>
      <c r="H1443" s="106">
        <v>0.96</v>
      </c>
      <c r="I1443" s="106">
        <v>694753622599.38</v>
      </c>
      <c r="J1443" s="106">
        <v>694753522599.62</v>
      </c>
      <c r="K1443" s="106">
        <v>99998.8</v>
      </c>
      <c r="L1443" s="106">
        <v>0</v>
      </c>
    </row>
    <row r="1444" spans="1:12">
      <c r="A1444" t="s">
        <v>939</v>
      </c>
      <c r="B1444" s="93">
        <v>41364</v>
      </c>
      <c r="C1444" t="s">
        <v>231</v>
      </c>
      <c r="D1444" t="s">
        <v>131</v>
      </c>
      <c r="E1444" s="105">
        <v>110052</v>
      </c>
      <c r="F1444" s="105" t="s">
        <v>297</v>
      </c>
      <c r="G1444" s="106">
        <v>0</v>
      </c>
      <c r="H1444" s="106">
        <v>0</v>
      </c>
      <c r="I1444" s="106">
        <v>8593550.0999999996</v>
      </c>
      <c r="J1444" s="106">
        <v>6274569.4000000004</v>
      </c>
      <c r="K1444" s="106">
        <v>2318980.7000000002</v>
      </c>
      <c r="L1444" s="106">
        <v>0</v>
      </c>
    </row>
    <row r="1445" spans="1:12">
      <c r="A1445" t="s">
        <v>939</v>
      </c>
      <c r="B1445" s="93">
        <v>41364</v>
      </c>
      <c r="C1445" t="s">
        <v>231</v>
      </c>
      <c r="D1445" t="s">
        <v>131</v>
      </c>
      <c r="E1445" s="105">
        <v>110065</v>
      </c>
      <c r="F1445" s="105" t="s">
        <v>417</v>
      </c>
      <c r="G1445" s="106">
        <v>1081.22</v>
      </c>
      <c r="H1445" s="106">
        <v>0</v>
      </c>
      <c r="I1445" s="106">
        <v>63483719000</v>
      </c>
      <c r="J1445" s="106">
        <v>63483720567.18</v>
      </c>
      <c r="K1445" s="106">
        <v>0</v>
      </c>
      <c r="L1445" s="106">
        <v>485.96</v>
      </c>
    </row>
    <row r="1446" spans="1:12">
      <c r="A1446" t="s">
        <v>939</v>
      </c>
      <c r="B1446" s="93">
        <v>41364</v>
      </c>
      <c r="C1446" t="s">
        <v>231</v>
      </c>
      <c r="D1446" t="s">
        <v>131</v>
      </c>
      <c r="E1446" s="105">
        <v>110067</v>
      </c>
      <c r="F1446" s="105" t="s">
        <v>515</v>
      </c>
      <c r="G1446" s="106">
        <v>1253.45</v>
      </c>
      <c r="H1446" s="106">
        <v>0</v>
      </c>
      <c r="I1446" s="106">
        <v>300000000</v>
      </c>
      <c r="J1446" s="106">
        <v>300000044.94</v>
      </c>
      <c r="K1446" s="106">
        <v>1208.51</v>
      </c>
      <c r="L1446" s="106">
        <v>0</v>
      </c>
    </row>
    <row r="1447" spans="1:12">
      <c r="A1447" t="s">
        <v>939</v>
      </c>
      <c r="B1447" s="93">
        <v>41364</v>
      </c>
      <c r="C1447" t="s">
        <v>231</v>
      </c>
      <c r="D1447" t="s">
        <v>131</v>
      </c>
      <c r="E1447" s="105">
        <v>110071</v>
      </c>
      <c r="F1447" s="105" t="s">
        <v>586</v>
      </c>
      <c r="G1447" s="106">
        <v>1000</v>
      </c>
      <c r="H1447" s="106">
        <v>0</v>
      </c>
      <c r="I1447" s="106">
        <v>250000000</v>
      </c>
      <c r="J1447" s="106">
        <v>250000000</v>
      </c>
      <c r="K1447" s="106">
        <v>1000</v>
      </c>
      <c r="L1447" s="106">
        <v>0</v>
      </c>
    </row>
    <row r="1448" spans="1:12">
      <c r="A1448" t="s">
        <v>939</v>
      </c>
      <c r="B1448" s="93">
        <v>41364</v>
      </c>
      <c r="C1448" t="s">
        <v>231</v>
      </c>
      <c r="D1448" t="s">
        <v>131</v>
      </c>
      <c r="E1448" s="105">
        <v>110074</v>
      </c>
      <c r="F1448" s="105" t="s">
        <v>301</v>
      </c>
      <c r="G1448" s="106">
        <v>999.89</v>
      </c>
      <c r="H1448" s="106">
        <v>0</v>
      </c>
      <c r="I1448" s="106">
        <v>196238047000</v>
      </c>
      <c r="J1448" s="106">
        <v>196238048000</v>
      </c>
      <c r="K1448" s="106">
        <v>0</v>
      </c>
      <c r="L1448" s="106">
        <v>0.11</v>
      </c>
    </row>
    <row r="1449" spans="1:12">
      <c r="A1449" t="s">
        <v>939</v>
      </c>
      <c r="B1449" s="93">
        <v>41364</v>
      </c>
      <c r="C1449" t="s">
        <v>231</v>
      </c>
      <c r="D1449" t="s">
        <v>131</v>
      </c>
      <c r="E1449" s="105">
        <v>110078</v>
      </c>
      <c r="F1449" s="105" t="s">
        <v>904</v>
      </c>
      <c r="G1449" s="106">
        <v>24173.759999999998</v>
      </c>
      <c r="H1449" s="106">
        <v>0</v>
      </c>
      <c r="I1449" s="106">
        <v>1905975000</v>
      </c>
      <c r="J1449" s="106">
        <v>1905980561.8199999</v>
      </c>
      <c r="K1449" s="106">
        <v>18611.939999999999</v>
      </c>
      <c r="L1449" s="106">
        <v>0</v>
      </c>
    </row>
    <row r="1450" spans="1:12">
      <c r="A1450" t="s">
        <v>939</v>
      </c>
      <c r="B1450" s="93">
        <v>41364</v>
      </c>
      <c r="C1450" t="s">
        <v>231</v>
      </c>
      <c r="D1450" t="s">
        <v>131</v>
      </c>
      <c r="E1450" s="105">
        <v>110079</v>
      </c>
      <c r="F1450" s="105" t="s">
        <v>303</v>
      </c>
      <c r="G1450" s="106">
        <v>10213535.779999999</v>
      </c>
      <c r="H1450" s="106">
        <v>0</v>
      </c>
      <c r="I1450" s="106">
        <v>26889124870.779999</v>
      </c>
      <c r="J1450" s="106">
        <v>26899325646.560001</v>
      </c>
      <c r="K1450" s="106">
        <v>12760</v>
      </c>
      <c r="L1450" s="106">
        <v>0</v>
      </c>
    </row>
    <row r="1451" spans="1:12">
      <c r="A1451" t="s">
        <v>939</v>
      </c>
      <c r="B1451" s="93">
        <v>41364</v>
      </c>
      <c r="C1451" t="s">
        <v>231</v>
      </c>
      <c r="D1451" t="s">
        <v>131</v>
      </c>
      <c r="E1451" s="105">
        <v>110081</v>
      </c>
      <c r="F1451" s="105" t="s">
        <v>715</v>
      </c>
      <c r="G1451" s="106">
        <v>772.02</v>
      </c>
      <c r="H1451" s="106">
        <v>0</v>
      </c>
      <c r="I1451" s="106">
        <v>45095812000</v>
      </c>
      <c r="J1451" s="106">
        <v>45095812000</v>
      </c>
      <c r="K1451" s="106">
        <v>772.02</v>
      </c>
      <c r="L1451" s="106">
        <v>0</v>
      </c>
    </row>
    <row r="1452" spans="1:12">
      <c r="A1452" t="s">
        <v>939</v>
      </c>
      <c r="B1452" s="93">
        <v>41364</v>
      </c>
      <c r="C1452" t="s">
        <v>231</v>
      </c>
      <c r="D1452" t="s">
        <v>131</v>
      </c>
      <c r="E1452" s="105">
        <v>110082</v>
      </c>
      <c r="F1452" s="105" t="s">
        <v>872</v>
      </c>
      <c r="G1452" s="106">
        <v>191119.82</v>
      </c>
      <c r="H1452" s="106">
        <v>0</v>
      </c>
      <c r="I1452" s="106">
        <v>6038400000</v>
      </c>
      <c r="J1452" s="106">
        <v>6038690112.3599997</v>
      </c>
      <c r="K1452" s="106">
        <v>0</v>
      </c>
      <c r="L1452" s="106">
        <v>98992.54</v>
      </c>
    </row>
    <row r="1453" spans="1:12">
      <c r="A1453" t="s">
        <v>939</v>
      </c>
      <c r="B1453" s="93">
        <v>41364</v>
      </c>
      <c r="C1453" t="s">
        <v>231</v>
      </c>
      <c r="D1453" t="s">
        <v>131</v>
      </c>
      <c r="E1453" s="105">
        <v>110084</v>
      </c>
      <c r="F1453" s="105" t="s">
        <v>772</v>
      </c>
      <c r="G1453" s="106">
        <v>26000</v>
      </c>
      <c r="H1453" s="106">
        <v>0</v>
      </c>
      <c r="I1453" s="106">
        <v>2418599000</v>
      </c>
      <c r="J1453" s="106">
        <v>2418599000</v>
      </c>
      <c r="K1453" s="106">
        <v>26000</v>
      </c>
      <c r="L1453" s="106">
        <v>0</v>
      </c>
    </row>
    <row r="1454" spans="1:12">
      <c r="A1454" t="s">
        <v>939</v>
      </c>
      <c r="B1454" s="93">
        <v>41364</v>
      </c>
      <c r="C1454" t="s">
        <v>231</v>
      </c>
      <c r="D1454" t="s">
        <v>131</v>
      </c>
      <c r="E1454" s="105">
        <v>110085</v>
      </c>
      <c r="F1454" s="105" t="s">
        <v>525</v>
      </c>
      <c r="G1454" s="106">
        <v>137883.43</v>
      </c>
      <c r="H1454" s="106">
        <v>0</v>
      </c>
      <c r="I1454" s="106">
        <v>5604900000</v>
      </c>
      <c r="J1454" s="106">
        <v>5604901067.4200001</v>
      </c>
      <c r="K1454" s="106">
        <v>136816.01</v>
      </c>
      <c r="L1454" s="106">
        <v>0</v>
      </c>
    </row>
    <row r="1455" spans="1:12">
      <c r="A1455" t="s">
        <v>939</v>
      </c>
      <c r="B1455" s="93">
        <v>41364</v>
      </c>
      <c r="C1455" t="s">
        <v>231</v>
      </c>
      <c r="D1455" t="s">
        <v>131</v>
      </c>
      <c r="E1455" s="105">
        <v>110088</v>
      </c>
      <c r="F1455" s="105" t="s">
        <v>773</v>
      </c>
      <c r="G1455" s="106">
        <v>0</v>
      </c>
      <c r="H1455" s="106">
        <v>0</v>
      </c>
      <c r="I1455" s="106">
        <v>13436103876</v>
      </c>
      <c r="J1455" s="106">
        <v>13436100000</v>
      </c>
      <c r="K1455" s="106">
        <v>3876</v>
      </c>
      <c r="L1455" s="106">
        <v>0</v>
      </c>
    </row>
    <row r="1456" spans="1:12">
      <c r="A1456" t="s">
        <v>939</v>
      </c>
      <c r="B1456" s="93">
        <v>41364</v>
      </c>
      <c r="C1456" t="s">
        <v>231</v>
      </c>
      <c r="D1456" t="s">
        <v>131</v>
      </c>
      <c r="E1456" s="105">
        <v>110089</v>
      </c>
      <c r="F1456" s="105" t="s">
        <v>873</v>
      </c>
      <c r="G1456" s="106">
        <v>500000</v>
      </c>
      <c r="H1456" s="106">
        <v>0</v>
      </c>
      <c r="I1456" s="106">
        <v>3825435000</v>
      </c>
      <c r="J1456" s="106">
        <v>3825925000</v>
      </c>
      <c r="K1456" s="106">
        <v>10000</v>
      </c>
      <c r="L1456" s="106">
        <v>0</v>
      </c>
    </row>
    <row r="1457" spans="1:12">
      <c r="A1457" t="s">
        <v>939</v>
      </c>
      <c r="B1457" s="93">
        <v>41364</v>
      </c>
      <c r="C1457" t="s">
        <v>231</v>
      </c>
      <c r="D1457" t="s">
        <v>131</v>
      </c>
      <c r="E1457" s="105">
        <v>110120</v>
      </c>
      <c r="F1457" s="105" t="s">
        <v>304</v>
      </c>
      <c r="G1457" s="106">
        <v>738587.43</v>
      </c>
      <c r="H1457" s="106">
        <v>0</v>
      </c>
      <c r="I1457" s="106">
        <v>414663009484.66998</v>
      </c>
      <c r="J1457" s="106">
        <v>414662296304.27002</v>
      </c>
      <c r="K1457" s="106">
        <v>1451767.83</v>
      </c>
      <c r="L1457" s="106">
        <v>0</v>
      </c>
    </row>
    <row r="1458" spans="1:12">
      <c r="A1458" t="s">
        <v>939</v>
      </c>
      <c r="B1458" s="93">
        <v>41364</v>
      </c>
      <c r="C1458" t="s">
        <v>231</v>
      </c>
      <c r="D1458" t="s">
        <v>131</v>
      </c>
      <c r="E1458" s="105">
        <v>110156</v>
      </c>
      <c r="F1458" s="105" t="s">
        <v>685</v>
      </c>
      <c r="G1458" s="106">
        <v>103.1</v>
      </c>
      <c r="H1458" s="106">
        <v>0</v>
      </c>
      <c r="I1458" s="106">
        <v>8538428.5999999996</v>
      </c>
      <c r="J1458" s="106">
        <v>9520887.0899999999</v>
      </c>
      <c r="K1458" s="106">
        <v>0</v>
      </c>
      <c r="L1458" s="106">
        <v>982355.39</v>
      </c>
    </row>
    <row r="1459" spans="1:12">
      <c r="A1459" t="s">
        <v>939</v>
      </c>
      <c r="B1459" s="93">
        <v>41364</v>
      </c>
      <c r="C1459" t="s">
        <v>231</v>
      </c>
      <c r="D1459" t="s">
        <v>131</v>
      </c>
      <c r="E1459" s="105">
        <v>110176</v>
      </c>
      <c r="F1459" s="105" t="s">
        <v>778</v>
      </c>
      <c r="G1459" s="106">
        <v>100112.36</v>
      </c>
      <c r="H1459" s="106">
        <v>0</v>
      </c>
      <c r="I1459" s="106">
        <v>61180000</v>
      </c>
      <c r="J1459" s="106">
        <v>61180000</v>
      </c>
      <c r="K1459" s="106">
        <v>100112.36</v>
      </c>
      <c r="L1459" s="106">
        <v>0</v>
      </c>
    </row>
    <row r="1460" spans="1:12">
      <c r="A1460" t="s">
        <v>939</v>
      </c>
      <c r="B1460" s="93">
        <v>41364</v>
      </c>
      <c r="C1460" t="s">
        <v>231</v>
      </c>
      <c r="D1460" t="s">
        <v>131</v>
      </c>
      <c r="E1460" s="105">
        <v>110200</v>
      </c>
      <c r="F1460" s="105" t="s">
        <v>305</v>
      </c>
      <c r="G1460" s="106">
        <v>247934000</v>
      </c>
      <c r="H1460" s="106">
        <v>0</v>
      </c>
      <c r="I1460" s="106">
        <v>92934503800</v>
      </c>
      <c r="J1460" s="106">
        <v>93182437800</v>
      </c>
      <c r="K1460" s="106">
        <v>0</v>
      </c>
      <c r="L1460" s="106">
        <v>0</v>
      </c>
    </row>
    <row r="1461" spans="1:12">
      <c r="A1461" t="s">
        <v>939</v>
      </c>
      <c r="B1461" s="93">
        <v>41364</v>
      </c>
      <c r="C1461" t="s">
        <v>231</v>
      </c>
      <c r="D1461" t="s">
        <v>131</v>
      </c>
      <c r="E1461" s="105">
        <v>110202</v>
      </c>
      <c r="F1461" s="105" t="s">
        <v>905</v>
      </c>
      <c r="G1461" s="106">
        <v>344.38</v>
      </c>
      <c r="H1461" s="106">
        <v>0</v>
      </c>
      <c r="I1461" s="106">
        <v>790000000</v>
      </c>
      <c r="J1461" s="106">
        <v>790000000</v>
      </c>
      <c r="K1461" s="106">
        <v>344.38</v>
      </c>
      <c r="L1461" s="106">
        <v>0</v>
      </c>
    </row>
    <row r="1462" spans="1:12">
      <c r="A1462" t="s">
        <v>939</v>
      </c>
      <c r="B1462" s="93">
        <v>41364</v>
      </c>
      <c r="C1462" t="s">
        <v>231</v>
      </c>
      <c r="D1462" t="s">
        <v>131</v>
      </c>
      <c r="E1462" s="105" t="s">
        <v>768</v>
      </c>
      <c r="F1462" s="105" t="s">
        <v>769</v>
      </c>
      <c r="G1462" s="106">
        <v>0</v>
      </c>
      <c r="H1462" s="106">
        <v>0</v>
      </c>
      <c r="I1462" s="106">
        <v>99083593340</v>
      </c>
      <c r="J1462" s="106">
        <v>99083593340</v>
      </c>
      <c r="K1462" s="106">
        <v>0</v>
      </c>
      <c r="L1462" s="106">
        <v>0</v>
      </c>
    </row>
    <row r="1463" spans="1:12">
      <c r="A1463" t="s">
        <v>939</v>
      </c>
      <c r="B1463" s="93">
        <v>41364</v>
      </c>
      <c r="C1463" t="s">
        <v>231</v>
      </c>
      <c r="D1463" t="s">
        <v>131</v>
      </c>
      <c r="E1463" s="105" t="s">
        <v>698</v>
      </c>
      <c r="F1463" s="105" t="s">
        <v>699</v>
      </c>
      <c r="G1463" s="106">
        <v>0</v>
      </c>
      <c r="H1463" s="106">
        <v>0</v>
      </c>
      <c r="I1463" s="106">
        <v>52912500000</v>
      </c>
      <c r="J1463" s="106">
        <v>52912500000</v>
      </c>
      <c r="K1463" s="106">
        <v>0</v>
      </c>
      <c r="L1463" s="106">
        <v>0</v>
      </c>
    </row>
    <row r="1464" spans="1:12">
      <c r="A1464" t="s">
        <v>939</v>
      </c>
      <c r="B1464" s="93">
        <v>41364</v>
      </c>
      <c r="C1464" t="s">
        <v>231</v>
      </c>
      <c r="D1464" t="s">
        <v>131</v>
      </c>
      <c r="E1464" s="105" t="s">
        <v>700</v>
      </c>
      <c r="F1464" s="105" t="s">
        <v>701</v>
      </c>
      <c r="G1464" s="106">
        <v>0</v>
      </c>
      <c r="H1464" s="106">
        <v>0</v>
      </c>
      <c r="I1464" s="106">
        <v>69150000000</v>
      </c>
      <c r="J1464" s="106">
        <v>69150000000</v>
      </c>
      <c r="K1464" s="106">
        <v>0</v>
      </c>
      <c r="L1464" s="106">
        <v>0</v>
      </c>
    </row>
    <row r="1465" spans="1:12">
      <c r="A1465" t="s">
        <v>939</v>
      </c>
      <c r="B1465" s="93">
        <v>41364</v>
      </c>
      <c r="C1465" t="s">
        <v>231</v>
      </c>
      <c r="D1465" t="s">
        <v>131</v>
      </c>
      <c r="E1465" s="105" t="s">
        <v>649</v>
      </c>
      <c r="F1465" s="105" t="s">
        <v>650</v>
      </c>
      <c r="G1465" s="106">
        <v>0</v>
      </c>
      <c r="H1465" s="106">
        <v>0</v>
      </c>
      <c r="I1465" s="106">
        <v>1780000000</v>
      </c>
      <c r="J1465" s="106">
        <v>1780000000</v>
      </c>
      <c r="K1465" s="106">
        <v>0</v>
      </c>
      <c r="L1465" s="106">
        <v>0</v>
      </c>
    </row>
    <row r="1466" spans="1:12">
      <c r="A1466" t="s">
        <v>939</v>
      </c>
      <c r="B1466" s="93">
        <v>41364</v>
      </c>
      <c r="C1466" t="s">
        <v>231</v>
      </c>
      <c r="D1466" t="s">
        <v>131</v>
      </c>
      <c r="E1466" s="105" t="s">
        <v>991</v>
      </c>
      <c r="F1466" s="105" t="s">
        <v>992</v>
      </c>
      <c r="G1466" s="106">
        <v>0</v>
      </c>
      <c r="H1466" s="106">
        <v>0</v>
      </c>
      <c r="I1466" s="106">
        <v>105000000</v>
      </c>
      <c r="J1466" s="106">
        <v>105000000</v>
      </c>
      <c r="K1466" s="106">
        <v>0</v>
      </c>
      <c r="L1466" s="106">
        <v>0</v>
      </c>
    </row>
    <row r="1467" spans="1:12">
      <c r="A1467" t="s">
        <v>939</v>
      </c>
      <c r="B1467" s="93">
        <v>41364</v>
      </c>
      <c r="C1467" t="s">
        <v>231</v>
      </c>
      <c r="D1467" t="s">
        <v>131</v>
      </c>
      <c r="E1467" s="105">
        <v>110800</v>
      </c>
      <c r="F1467" s="105" t="s">
        <v>308</v>
      </c>
      <c r="G1467" s="106">
        <v>4540.71</v>
      </c>
      <c r="H1467" s="106">
        <v>0</v>
      </c>
      <c r="I1467" s="106">
        <v>373506923265.89001</v>
      </c>
      <c r="J1467" s="106">
        <v>373509005169.40002</v>
      </c>
      <c r="K1467" s="106">
        <v>0</v>
      </c>
      <c r="L1467" s="106">
        <v>2077362.8</v>
      </c>
    </row>
    <row r="1468" spans="1:12">
      <c r="A1468" t="s">
        <v>939</v>
      </c>
      <c r="B1468" s="93">
        <v>41364</v>
      </c>
      <c r="C1468" t="s">
        <v>231</v>
      </c>
      <c r="D1468" t="s">
        <v>131</v>
      </c>
      <c r="E1468" s="105" t="s">
        <v>716</v>
      </c>
      <c r="F1468" s="105" t="s">
        <v>717</v>
      </c>
      <c r="G1468" s="106">
        <v>0</v>
      </c>
      <c r="H1468" s="106">
        <v>0</v>
      </c>
      <c r="I1468" s="106">
        <v>10237772.279999999</v>
      </c>
      <c r="J1468" s="106">
        <v>10237772.279999999</v>
      </c>
      <c r="K1468" s="106">
        <v>0</v>
      </c>
      <c r="L1468" s="106">
        <v>0</v>
      </c>
    </row>
    <row r="1469" spans="1:12">
      <c r="A1469" t="s">
        <v>939</v>
      </c>
      <c r="B1469" s="93">
        <v>41364</v>
      </c>
      <c r="C1469" t="s">
        <v>231</v>
      </c>
      <c r="D1469" t="s">
        <v>131</v>
      </c>
      <c r="E1469" s="105" t="s">
        <v>718</v>
      </c>
      <c r="F1469" s="105" t="s">
        <v>719</v>
      </c>
      <c r="G1469" s="106">
        <v>0</v>
      </c>
      <c r="H1469" s="106">
        <v>0</v>
      </c>
      <c r="I1469" s="106">
        <v>2553278.69</v>
      </c>
      <c r="J1469" s="106">
        <v>2553278.69</v>
      </c>
      <c r="K1469" s="106">
        <v>0</v>
      </c>
      <c r="L1469" s="106">
        <v>0</v>
      </c>
    </row>
    <row r="1470" spans="1:12">
      <c r="A1470" t="s">
        <v>939</v>
      </c>
      <c r="B1470" s="93">
        <v>41364</v>
      </c>
      <c r="C1470" t="s">
        <v>231</v>
      </c>
      <c r="D1470" t="s">
        <v>131</v>
      </c>
      <c r="E1470" s="105" t="s">
        <v>770</v>
      </c>
      <c r="F1470" s="105" t="s">
        <v>771</v>
      </c>
      <c r="G1470" s="106">
        <v>799110.07</v>
      </c>
      <c r="H1470" s="106">
        <v>0</v>
      </c>
      <c r="I1470" s="106">
        <v>31411856.809999999</v>
      </c>
      <c r="J1470" s="106">
        <v>32199131.989999998</v>
      </c>
      <c r="K1470" s="106">
        <v>11834.89</v>
      </c>
      <c r="L1470" s="106">
        <v>0</v>
      </c>
    </row>
    <row r="1471" spans="1:12">
      <c r="A1471" t="s">
        <v>939</v>
      </c>
      <c r="B1471" s="93">
        <v>41364</v>
      </c>
      <c r="C1471" t="s">
        <v>231</v>
      </c>
      <c r="D1471" t="s">
        <v>131</v>
      </c>
      <c r="E1471" s="105" t="s">
        <v>441</v>
      </c>
      <c r="F1471" s="105" t="s">
        <v>442</v>
      </c>
      <c r="G1471" s="106">
        <v>27218544.530000001</v>
      </c>
      <c r="H1471" s="106">
        <v>0</v>
      </c>
      <c r="I1471" s="106">
        <v>520512363.14999998</v>
      </c>
      <c r="J1471" s="106">
        <v>521113215.98000002</v>
      </c>
      <c r="K1471" s="106">
        <v>26617691.699999999</v>
      </c>
      <c r="L1471" s="106">
        <v>0</v>
      </c>
    </row>
    <row r="1472" spans="1:12">
      <c r="A1472" t="s">
        <v>939</v>
      </c>
      <c r="B1472" s="93">
        <v>41364</v>
      </c>
      <c r="C1472" t="s">
        <v>231</v>
      </c>
      <c r="D1472" t="s">
        <v>131</v>
      </c>
      <c r="E1472" s="105" t="s">
        <v>443</v>
      </c>
      <c r="F1472" s="105" t="s">
        <v>444</v>
      </c>
      <c r="G1472" s="106">
        <v>36200148.149999999</v>
      </c>
      <c r="H1472" s="106">
        <v>0</v>
      </c>
      <c r="I1472" s="106">
        <v>621395721.38999999</v>
      </c>
      <c r="J1472" s="106">
        <v>627623863.59000003</v>
      </c>
      <c r="K1472" s="106">
        <v>29972005.949999999</v>
      </c>
      <c r="L1472" s="106">
        <v>0</v>
      </c>
    </row>
    <row r="1473" spans="1:12">
      <c r="A1473" t="s">
        <v>939</v>
      </c>
      <c r="B1473" s="93">
        <v>41364</v>
      </c>
      <c r="C1473" t="s">
        <v>231</v>
      </c>
      <c r="D1473" t="s">
        <v>131</v>
      </c>
      <c r="E1473" s="105" t="s">
        <v>779</v>
      </c>
      <c r="F1473" s="105" t="s">
        <v>780</v>
      </c>
      <c r="G1473" s="106">
        <v>38096.15</v>
      </c>
      <c r="H1473" s="106">
        <v>0</v>
      </c>
      <c r="I1473" s="106">
        <v>1436578.12</v>
      </c>
      <c r="J1473" s="106">
        <v>1375955</v>
      </c>
      <c r="K1473" s="106">
        <v>98719.27</v>
      </c>
      <c r="L1473" s="106">
        <v>0</v>
      </c>
    </row>
    <row r="1474" spans="1:12">
      <c r="A1474" t="s">
        <v>939</v>
      </c>
      <c r="B1474" s="93">
        <v>41364</v>
      </c>
      <c r="C1474" t="s">
        <v>231</v>
      </c>
      <c r="D1474" t="s">
        <v>131</v>
      </c>
      <c r="E1474" s="105">
        <v>112000</v>
      </c>
      <c r="F1474" s="105" t="s">
        <v>314</v>
      </c>
      <c r="G1474" s="106">
        <v>3380.6</v>
      </c>
      <c r="H1474" s="106">
        <v>0</v>
      </c>
      <c r="I1474" s="106">
        <v>3.7</v>
      </c>
      <c r="J1474" s="106">
        <v>3384.3</v>
      </c>
      <c r="K1474" s="106">
        <v>0</v>
      </c>
      <c r="L1474" s="106">
        <v>0</v>
      </c>
    </row>
    <row r="1475" spans="1:12">
      <c r="A1475" t="s">
        <v>939</v>
      </c>
      <c r="B1475" s="93">
        <v>41364</v>
      </c>
      <c r="C1475" t="s">
        <v>231</v>
      </c>
      <c r="D1475" t="s">
        <v>131</v>
      </c>
      <c r="E1475" s="105">
        <v>112002</v>
      </c>
      <c r="F1475" s="105" t="s">
        <v>588</v>
      </c>
      <c r="G1475" s="106">
        <v>20000</v>
      </c>
      <c r="H1475" s="106">
        <v>0</v>
      </c>
      <c r="I1475" s="106">
        <v>0</v>
      </c>
      <c r="J1475" s="106">
        <v>0</v>
      </c>
      <c r="K1475" s="106">
        <v>20000</v>
      </c>
      <c r="L1475" s="106">
        <v>0</v>
      </c>
    </row>
    <row r="1476" spans="1:12">
      <c r="A1476" t="s">
        <v>939</v>
      </c>
      <c r="B1476" s="93">
        <v>41364</v>
      </c>
      <c r="C1476" t="s">
        <v>231</v>
      </c>
      <c r="D1476" t="s">
        <v>131</v>
      </c>
      <c r="E1476" s="105">
        <v>112011</v>
      </c>
      <c r="F1476" s="105" t="s">
        <v>529</v>
      </c>
      <c r="G1476" s="106">
        <v>0.02</v>
      </c>
      <c r="H1476" s="106">
        <v>0</v>
      </c>
      <c r="I1476" s="106">
        <v>365498.31</v>
      </c>
      <c r="J1476" s="106">
        <v>365498.31</v>
      </c>
      <c r="K1476" s="106">
        <v>0.02</v>
      </c>
      <c r="L1476" s="106">
        <v>0</v>
      </c>
    </row>
    <row r="1477" spans="1:12">
      <c r="A1477" t="s">
        <v>939</v>
      </c>
      <c r="B1477" s="93">
        <v>41364</v>
      </c>
      <c r="C1477" t="s">
        <v>231</v>
      </c>
      <c r="D1477" t="s">
        <v>131</v>
      </c>
      <c r="E1477" s="105">
        <v>112021</v>
      </c>
      <c r="F1477" s="105" t="s">
        <v>478</v>
      </c>
      <c r="G1477" s="106">
        <v>17.309999999999999</v>
      </c>
      <c r="H1477" s="106">
        <v>0</v>
      </c>
      <c r="I1477" s="106">
        <v>117.15</v>
      </c>
      <c r="J1477" s="106">
        <v>134.46</v>
      </c>
      <c r="K1477" s="106">
        <v>0</v>
      </c>
      <c r="L1477" s="106">
        <v>0</v>
      </c>
    </row>
    <row r="1478" spans="1:12">
      <c r="A1478" t="s">
        <v>939</v>
      </c>
      <c r="B1478" s="93">
        <v>41364</v>
      </c>
      <c r="C1478" t="s">
        <v>231</v>
      </c>
      <c r="D1478" t="s">
        <v>131</v>
      </c>
      <c r="E1478" s="105">
        <v>112062</v>
      </c>
      <c r="F1478" s="105" t="s">
        <v>988</v>
      </c>
      <c r="G1478" s="106">
        <v>3327</v>
      </c>
      <c r="H1478" s="106">
        <v>0</v>
      </c>
      <c r="I1478" s="106">
        <v>0</v>
      </c>
      <c r="J1478" s="106">
        <v>15.32</v>
      </c>
      <c r="K1478" s="106">
        <v>3311.68</v>
      </c>
      <c r="L1478" s="106">
        <v>0</v>
      </c>
    </row>
    <row r="1479" spans="1:12">
      <c r="A1479" t="s">
        <v>939</v>
      </c>
      <c r="B1479" s="93">
        <v>41364</v>
      </c>
      <c r="C1479" t="s">
        <v>231</v>
      </c>
      <c r="D1479" t="s">
        <v>131</v>
      </c>
      <c r="E1479" s="105">
        <v>210100</v>
      </c>
      <c r="F1479" s="105" t="s">
        <v>424</v>
      </c>
      <c r="G1479" s="106">
        <v>0</v>
      </c>
      <c r="H1479" s="106">
        <v>247033500</v>
      </c>
      <c r="I1479" s="106">
        <v>318938325457.13</v>
      </c>
      <c r="J1479" s="106">
        <v>319234628057.13</v>
      </c>
      <c r="K1479" s="106">
        <v>0</v>
      </c>
      <c r="L1479" s="106">
        <v>543336100</v>
      </c>
    </row>
    <row r="1480" spans="1:12">
      <c r="A1480" t="s">
        <v>939</v>
      </c>
      <c r="B1480" s="93">
        <v>41364</v>
      </c>
      <c r="C1480" t="s">
        <v>231</v>
      </c>
      <c r="D1480" t="s">
        <v>131</v>
      </c>
      <c r="E1480" s="105">
        <v>210800</v>
      </c>
      <c r="F1480" s="105" t="s">
        <v>317</v>
      </c>
      <c r="G1480" s="106">
        <v>2.7</v>
      </c>
      <c r="H1480" s="106">
        <v>0</v>
      </c>
      <c r="I1480" s="106">
        <v>382010870215.35999</v>
      </c>
      <c r="J1480" s="106">
        <v>382010870217.22998</v>
      </c>
      <c r="K1480" s="106">
        <v>0.83</v>
      </c>
      <c r="L1480" s="106">
        <v>0</v>
      </c>
    </row>
    <row r="1481" spans="1:12">
      <c r="A1481" t="s">
        <v>939</v>
      </c>
      <c r="B1481" s="93">
        <v>41364</v>
      </c>
      <c r="C1481" t="s">
        <v>231</v>
      </c>
      <c r="D1481" t="s">
        <v>131</v>
      </c>
      <c r="E1481" s="105">
        <v>211002</v>
      </c>
      <c r="F1481" s="105" t="s">
        <v>460</v>
      </c>
      <c r="G1481" s="106">
        <v>21441413.48</v>
      </c>
      <c r="H1481" s="106">
        <v>0</v>
      </c>
      <c r="I1481" s="106">
        <v>24409197.52</v>
      </c>
      <c r="J1481" s="106">
        <v>530922.71</v>
      </c>
      <c r="K1481" s="106">
        <v>45319688.289999999</v>
      </c>
      <c r="L1481" s="106">
        <v>0</v>
      </c>
    </row>
    <row r="1482" spans="1:12">
      <c r="A1482" t="s">
        <v>939</v>
      </c>
      <c r="B1482" s="93">
        <v>41364</v>
      </c>
      <c r="C1482" t="s">
        <v>231</v>
      </c>
      <c r="D1482" t="s">
        <v>131</v>
      </c>
      <c r="E1482" s="105">
        <v>211014</v>
      </c>
      <c r="F1482" s="105" t="s">
        <v>498</v>
      </c>
      <c r="G1482" s="106">
        <v>0</v>
      </c>
      <c r="H1482" s="106">
        <v>1693100.87</v>
      </c>
      <c r="I1482" s="106">
        <v>59226598.140000001</v>
      </c>
      <c r="J1482" s="106">
        <v>59271407.590000004</v>
      </c>
      <c r="K1482" s="106">
        <v>0</v>
      </c>
      <c r="L1482" s="106">
        <v>1737910.32</v>
      </c>
    </row>
    <row r="1483" spans="1:12">
      <c r="A1483" t="s">
        <v>939</v>
      </c>
      <c r="B1483" s="93">
        <v>41364</v>
      </c>
      <c r="C1483" t="s">
        <v>231</v>
      </c>
      <c r="D1483" t="s">
        <v>131</v>
      </c>
      <c r="E1483" s="105">
        <v>211024</v>
      </c>
      <c r="F1483" s="105" t="s">
        <v>325</v>
      </c>
      <c r="G1483" s="106">
        <v>0</v>
      </c>
      <c r="H1483" s="106">
        <v>89.17</v>
      </c>
      <c r="I1483" s="106">
        <v>210.64</v>
      </c>
      <c r="J1483" s="106">
        <v>131.02000000000001</v>
      </c>
      <c r="K1483" s="106">
        <v>0</v>
      </c>
      <c r="L1483" s="106">
        <v>9.5500000000000007</v>
      </c>
    </row>
    <row r="1484" spans="1:12">
      <c r="A1484" t="s">
        <v>939</v>
      </c>
      <c r="B1484" s="93">
        <v>41364</v>
      </c>
      <c r="C1484" t="s">
        <v>231</v>
      </c>
      <c r="D1484" t="s">
        <v>131</v>
      </c>
      <c r="E1484" s="105">
        <v>211028</v>
      </c>
      <c r="F1484" s="105" t="s">
        <v>329</v>
      </c>
      <c r="G1484" s="106">
        <v>0</v>
      </c>
      <c r="H1484" s="106">
        <v>49084.07</v>
      </c>
      <c r="I1484" s="106">
        <v>0</v>
      </c>
      <c r="J1484" s="106">
        <v>0</v>
      </c>
      <c r="K1484" s="106">
        <v>0</v>
      </c>
      <c r="L1484" s="106">
        <v>49084.07</v>
      </c>
    </row>
    <row r="1485" spans="1:12">
      <c r="A1485" t="s">
        <v>939</v>
      </c>
      <c r="B1485" s="93">
        <v>41364</v>
      </c>
      <c r="C1485" t="s">
        <v>231</v>
      </c>
      <c r="D1485" t="s">
        <v>131</v>
      </c>
      <c r="E1485" s="105">
        <v>211032</v>
      </c>
      <c r="F1485" s="105" t="s">
        <v>331</v>
      </c>
      <c r="G1485" s="106">
        <v>0</v>
      </c>
      <c r="H1485" s="106">
        <v>101833.76</v>
      </c>
      <c r="I1485" s="106">
        <v>101837.51</v>
      </c>
      <c r="J1485" s="106">
        <v>3.75</v>
      </c>
      <c r="K1485" s="106">
        <v>0</v>
      </c>
      <c r="L1485" s="106">
        <v>0</v>
      </c>
    </row>
    <row r="1486" spans="1:12">
      <c r="A1486" t="s">
        <v>939</v>
      </c>
      <c r="B1486" s="93">
        <v>41364</v>
      </c>
      <c r="C1486" t="s">
        <v>231</v>
      </c>
      <c r="D1486" t="s">
        <v>131</v>
      </c>
      <c r="E1486" s="105">
        <v>211035</v>
      </c>
      <c r="F1486" s="105" t="s">
        <v>333</v>
      </c>
      <c r="G1486" s="106">
        <v>0</v>
      </c>
      <c r="H1486" s="106">
        <v>14310</v>
      </c>
      <c r="I1486" s="106">
        <v>693161</v>
      </c>
      <c r="J1486" s="106">
        <v>939150</v>
      </c>
      <c r="K1486" s="106">
        <v>0</v>
      </c>
      <c r="L1486" s="106">
        <v>260299</v>
      </c>
    </row>
    <row r="1487" spans="1:12">
      <c r="A1487" t="s">
        <v>939</v>
      </c>
      <c r="B1487" s="93">
        <v>41364</v>
      </c>
      <c r="C1487" t="s">
        <v>231</v>
      </c>
      <c r="D1487" t="s">
        <v>131</v>
      </c>
      <c r="E1487" s="105">
        <v>211037</v>
      </c>
      <c r="F1487" s="105" t="s">
        <v>901</v>
      </c>
      <c r="G1487" s="106">
        <v>1468730.35</v>
      </c>
      <c r="H1487" s="106">
        <v>0</v>
      </c>
      <c r="I1487" s="106">
        <v>6274569.4000000004</v>
      </c>
      <c r="J1487" s="106">
        <v>10417163.619999999</v>
      </c>
      <c r="K1487" s="106">
        <v>0</v>
      </c>
      <c r="L1487" s="106">
        <v>2673863.87</v>
      </c>
    </row>
    <row r="1488" spans="1:12">
      <c r="A1488" t="s">
        <v>939</v>
      </c>
      <c r="B1488" s="93">
        <v>41364</v>
      </c>
      <c r="C1488" t="s">
        <v>231</v>
      </c>
      <c r="D1488" t="s">
        <v>131</v>
      </c>
      <c r="E1488" s="105">
        <v>211070</v>
      </c>
      <c r="F1488" s="105" t="s">
        <v>902</v>
      </c>
      <c r="G1488" s="106">
        <v>0</v>
      </c>
      <c r="H1488" s="106">
        <v>8204.7999999999993</v>
      </c>
      <c r="I1488" s="106">
        <v>22065.57</v>
      </c>
      <c r="J1488" s="106">
        <v>16350</v>
      </c>
      <c r="K1488" s="106">
        <v>0</v>
      </c>
      <c r="L1488" s="106">
        <v>2489.23</v>
      </c>
    </row>
    <row r="1489" spans="1:16">
      <c r="A1489" t="s">
        <v>939</v>
      </c>
      <c r="B1489" s="93">
        <v>41364</v>
      </c>
      <c r="C1489" t="s">
        <v>231</v>
      </c>
      <c r="D1489" t="s">
        <v>131</v>
      </c>
      <c r="E1489" s="105">
        <v>211078</v>
      </c>
      <c r="F1489" s="105" t="s">
        <v>1047</v>
      </c>
      <c r="G1489" s="106">
        <v>0</v>
      </c>
      <c r="H1489" s="106">
        <v>0</v>
      </c>
      <c r="I1489" s="106">
        <v>13.89</v>
      </c>
      <c r="J1489" s="106">
        <v>13.89</v>
      </c>
      <c r="K1489" s="106">
        <v>0</v>
      </c>
      <c r="L1489" s="106">
        <v>0</v>
      </c>
    </row>
    <row r="1490" spans="1:16">
      <c r="A1490" t="s">
        <v>939</v>
      </c>
      <c r="B1490" s="93">
        <v>41364</v>
      </c>
      <c r="C1490" t="s">
        <v>231</v>
      </c>
      <c r="D1490" t="s">
        <v>131</v>
      </c>
      <c r="E1490" s="105">
        <v>212010</v>
      </c>
      <c r="F1490" s="105" t="s">
        <v>336</v>
      </c>
      <c r="G1490" s="106">
        <v>0</v>
      </c>
      <c r="H1490" s="106">
        <v>1414214.18</v>
      </c>
      <c r="I1490" s="106">
        <v>29067127.780000001</v>
      </c>
      <c r="J1490" s="106">
        <v>32807788.780000001</v>
      </c>
      <c r="K1490" s="106">
        <v>0</v>
      </c>
      <c r="L1490" s="106">
        <v>5154875.18</v>
      </c>
    </row>
    <row r="1491" spans="1:16">
      <c r="A1491" t="s">
        <v>939</v>
      </c>
      <c r="B1491" s="93">
        <v>41364</v>
      </c>
      <c r="C1491" t="s">
        <v>231</v>
      </c>
      <c r="D1491" t="s">
        <v>131</v>
      </c>
      <c r="E1491" s="105">
        <v>212021</v>
      </c>
      <c r="F1491" s="105" t="s">
        <v>337</v>
      </c>
      <c r="G1491" s="106">
        <v>0</v>
      </c>
      <c r="H1491" s="106">
        <v>1000</v>
      </c>
      <c r="I1491" s="106">
        <v>0</v>
      </c>
      <c r="J1491" s="106">
        <v>0</v>
      </c>
      <c r="K1491" s="106">
        <v>0</v>
      </c>
      <c r="L1491" s="106">
        <v>1000</v>
      </c>
    </row>
    <row r="1492" spans="1:16">
      <c r="A1492" t="s">
        <v>939</v>
      </c>
      <c r="B1492" s="93">
        <v>41364</v>
      </c>
      <c r="C1492" t="s">
        <v>231</v>
      </c>
      <c r="D1492" t="s">
        <v>131</v>
      </c>
      <c r="E1492" s="105">
        <v>212026</v>
      </c>
      <c r="F1492" s="105" t="s">
        <v>339</v>
      </c>
      <c r="G1492" s="106">
        <v>0</v>
      </c>
      <c r="H1492" s="106">
        <v>27013419.969999999</v>
      </c>
      <c r="I1492" s="106">
        <v>1057321.32</v>
      </c>
      <c r="J1492" s="106">
        <v>22655223.699999999</v>
      </c>
      <c r="K1492" s="106">
        <v>0</v>
      </c>
      <c r="L1492" s="106">
        <v>48611322.350000001</v>
      </c>
    </row>
    <row r="1493" spans="1:16">
      <c r="A1493" t="s">
        <v>939</v>
      </c>
      <c r="B1493" s="93">
        <v>41364</v>
      </c>
      <c r="C1493" t="s">
        <v>231</v>
      </c>
      <c r="D1493" t="s">
        <v>131</v>
      </c>
      <c r="E1493" s="105">
        <v>212027</v>
      </c>
      <c r="F1493" s="105" t="s">
        <v>340</v>
      </c>
      <c r="G1493" s="106">
        <v>0</v>
      </c>
      <c r="H1493" s="106">
        <v>19</v>
      </c>
      <c r="I1493" s="106">
        <v>266</v>
      </c>
      <c r="J1493" s="106">
        <v>321</v>
      </c>
      <c r="K1493" s="106">
        <v>0</v>
      </c>
      <c r="L1493" s="106">
        <v>74</v>
      </c>
    </row>
    <row r="1494" spans="1:16">
      <c r="A1494" t="s">
        <v>939</v>
      </c>
      <c r="B1494" s="93">
        <v>41364</v>
      </c>
      <c r="C1494" t="s">
        <v>231</v>
      </c>
      <c r="D1494" t="s">
        <v>131</v>
      </c>
      <c r="E1494" s="105">
        <v>212029</v>
      </c>
      <c r="F1494" s="105" t="s">
        <v>341</v>
      </c>
      <c r="G1494" s="106">
        <v>0</v>
      </c>
      <c r="H1494" s="106">
        <v>0</v>
      </c>
      <c r="I1494" s="106">
        <v>3.18</v>
      </c>
      <c r="J1494" s="106">
        <v>3.18</v>
      </c>
      <c r="K1494" s="106">
        <v>0</v>
      </c>
      <c r="L1494" s="106">
        <v>0</v>
      </c>
    </row>
    <row r="1495" spans="1:16">
      <c r="A1495" t="s">
        <v>939</v>
      </c>
      <c r="B1495" s="93">
        <v>41364</v>
      </c>
      <c r="C1495" t="s">
        <v>231</v>
      </c>
      <c r="D1495" t="s">
        <v>131</v>
      </c>
      <c r="E1495" s="105">
        <v>212030</v>
      </c>
      <c r="F1495" s="105" t="s">
        <v>1048</v>
      </c>
      <c r="G1495" s="106">
        <v>0</v>
      </c>
      <c r="H1495" s="106">
        <v>0</v>
      </c>
      <c r="I1495" s="106">
        <v>413568.37</v>
      </c>
      <c r="J1495" s="106">
        <v>413568.37</v>
      </c>
      <c r="K1495" s="106">
        <v>0</v>
      </c>
      <c r="L1495" s="106">
        <v>0</v>
      </c>
    </row>
    <row r="1496" spans="1:16">
      <c r="A1496" t="s">
        <v>939</v>
      </c>
      <c r="B1496" s="93">
        <v>41364</v>
      </c>
      <c r="C1496" t="s">
        <v>231</v>
      </c>
      <c r="D1496" t="s">
        <v>131</v>
      </c>
      <c r="E1496" s="105">
        <v>212039</v>
      </c>
      <c r="F1496" s="105" t="s">
        <v>906</v>
      </c>
      <c r="G1496" s="106">
        <v>0</v>
      </c>
      <c r="H1496" s="106">
        <v>0</v>
      </c>
      <c r="I1496" s="106">
        <v>1165.57</v>
      </c>
      <c r="J1496" s="106">
        <v>1165.57</v>
      </c>
      <c r="K1496" s="106">
        <v>0</v>
      </c>
      <c r="L1496" s="106">
        <v>0</v>
      </c>
    </row>
    <row r="1497" spans="1:16">
      <c r="A1497" t="s">
        <v>939</v>
      </c>
      <c r="B1497" s="93">
        <v>41364</v>
      </c>
      <c r="C1497" t="s">
        <v>231</v>
      </c>
      <c r="D1497" t="s">
        <v>131</v>
      </c>
      <c r="E1497" s="105">
        <v>212080</v>
      </c>
      <c r="F1497" s="105" t="s">
        <v>1049</v>
      </c>
      <c r="G1497" s="106">
        <v>0</v>
      </c>
      <c r="H1497" s="106">
        <v>0</v>
      </c>
      <c r="I1497" s="106">
        <v>93428.82</v>
      </c>
      <c r="J1497" s="106">
        <v>2733061.01</v>
      </c>
      <c r="K1497" s="106">
        <v>0</v>
      </c>
      <c r="L1497" s="106">
        <v>2639632.19</v>
      </c>
    </row>
    <row r="1498" spans="1:16">
      <c r="A1498" t="s">
        <v>939</v>
      </c>
      <c r="B1498" s="93">
        <v>41364</v>
      </c>
      <c r="C1498" t="s">
        <v>231</v>
      </c>
      <c r="D1498" t="s">
        <v>131</v>
      </c>
      <c r="E1498" s="105">
        <v>212085</v>
      </c>
      <c r="F1498" s="105" t="s">
        <v>342</v>
      </c>
      <c r="G1498" s="106">
        <v>20009.169999999998</v>
      </c>
      <c r="H1498" s="106">
        <v>0</v>
      </c>
      <c r="I1498" s="106">
        <v>12570778084.16</v>
      </c>
      <c r="J1498" s="106">
        <v>12570078121.790001</v>
      </c>
      <c r="K1498" s="106">
        <v>719971.54</v>
      </c>
      <c r="L1498" s="106">
        <v>0</v>
      </c>
    </row>
    <row r="1499" spans="1:16">
      <c r="A1499" t="s">
        <v>939</v>
      </c>
      <c r="B1499" s="93">
        <v>41364</v>
      </c>
      <c r="C1499" t="s">
        <v>231</v>
      </c>
      <c r="D1499" t="s">
        <v>131</v>
      </c>
      <c r="E1499" s="105">
        <v>212086</v>
      </c>
      <c r="F1499" s="105" t="s">
        <v>343</v>
      </c>
      <c r="G1499" s="106">
        <v>0</v>
      </c>
      <c r="H1499" s="106">
        <v>761468.51</v>
      </c>
      <c r="I1499" s="106">
        <v>2978144254.8800001</v>
      </c>
      <c r="J1499" s="106">
        <v>2977498634.4299998</v>
      </c>
      <c r="K1499" s="106">
        <v>0</v>
      </c>
      <c r="L1499" s="106">
        <v>115848.06</v>
      </c>
    </row>
    <row r="1500" spans="1:16">
      <c r="A1500" t="s">
        <v>939</v>
      </c>
      <c r="B1500" s="93">
        <v>41364</v>
      </c>
      <c r="C1500" t="s">
        <v>231</v>
      </c>
      <c r="D1500" t="s">
        <v>131</v>
      </c>
      <c r="E1500" s="105">
        <v>213100</v>
      </c>
      <c r="F1500" s="105" t="s">
        <v>499</v>
      </c>
      <c r="G1500" s="106">
        <v>0</v>
      </c>
      <c r="H1500" s="106">
        <v>1410954.2</v>
      </c>
      <c r="I1500" s="106">
        <v>183632374.47999999</v>
      </c>
      <c r="J1500" s="106">
        <v>183233448.28999999</v>
      </c>
      <c r="K1500" s="106">
        <v>0</v>
      </c>
      <c r="L1500" s="106">
        <v>1012028.01</v>
      </c>
    </row>
    <row r="1501" spans="1:16">
      <c r="A1501" t="s">
        <v>939</v>
      </c>
      <c r="B1501" s="93">
        <v>41364</v>
      </c>
      <c r="C1501" t="s">
        <v>231</v>
      </c>
      <c r="D1501" t="s">
        <v>131</v>
      </c>
      <c r="E1501" s="105" t="s">
        <v>531</v>
      </c>
      <c r="F1501" s="105" t="s">
        <v>532</v>
      </c>
      <c r="G1501" s="106">
        <v>0</v>
      </c>
      <c r="H1501" s="106">
        <v>158644405</v>
      </c>
      <c r="I1501" s="106">
        <v>139102750.97</v>
      </c>
      <c r="J1501" s="106">
        <v>502086.97</v>
      </c>
      <c r="K1501" s="106">
        <v>0</v>
      </c>
      <c r="L1501" s="106">
        <v>20043741</v>
      </c>
      <c r="M1501" t="s">
        <v>15</v>
      </c>
      <c r="N1501" t="str">
        <f t="shared" ref="N1501:N1510" si="0">+C1501&amp;M1501</f>
        <v>TLFUnit Capital at the end of the period</v>
      </c>
      <c r="O1501" s="95">
        <f t="shared" ref="O1501:O1510" si="1">L1501-K1501</f>
        <v>20043741</v>
      </c>
      <c r="P1501" s="95">
        <f t="shared" ref="P1501:P1510" si="2">O1501/10000000</f>
        <v>2.0043741000000002</v>
      </c>
    </row>
    <row r="1502" spans="1:16">
      <c r="A1502" t="s">
        <v>939</v>
      </c>
      <c r="B1502" s="93">
        <v>41364</v>
      </c>
      <c r="C1502" t="s">
        <v>231</v>
      </c>
      <c r="D1502" t="s">
        <v>131</v>
      </c>
      <c r="E1502" s="105" t="s">
        <v>479</v>
      </c>
      <c r="F1502" s="105" t="s">
        <v>480</v>
      </c>
      <c r="G1502" s="106">
        <v>0</v>
      </c>
      <c r="H1502" s="106">
        <v>97743107</v>
      </c>
      <c r="I1502" s="106">
        <v>103736233.84999999</v>
      </c>
      <c r="J1502" s="106">
        <v>25364761.850000001</v>
      </c>
      <c r="K1502" s="106">
        <v>0</v>
      </c>
      <c r="L1502" s="106">
        <v>19371635</v>
      </c>
      <c r="M1502" t="s">
        <v>15</v>
      </c>
      <c r="N1502" t="str">
        <f t="shared" si="0"/>
        <v>TLFUnit Capital at the end of the period</v>
      </c>
      <c r="O1502" s="95">
        <f t="shared" si="1"/>
        <v>19371635</v>
      </c>
      <c r="P1502" s="95">
        <f t="shared" si="2"/>
        <v>1.9371635</v>
      </c>
    </row>
    <row r="1503" spans="1:16">
      <c r="A1503" t="s">
        <v>939</v>
      </c>
      <c r="B1503" s="93">
        <v>41364</v>
      </c>
      <c r="C1503" t="s">
        <v>231</v>
      </c>
      <c r="D1503" t="s">
        <v>131</v>
      </c>
      <c r="E1503" s="105" t="s">
        <v>344</v>
      </c>
      <c r="F1503" s="105" t="s">
        <v>345</v>
      </c>
      <c r="G1503" s="106">
        <v>0</v>
      </c>
      <c r="H1503" s="106">
        <v>64860718</v>
      </c>
      <c r="I1503" s="106">
        <v>60698152.25</v>
      </c>
      <c r="J1503" s="106">
        <v>411482.25</v>
      </c>
      <c r="K1503" s="106">
        <v>0</v>
      </c>
      <c r="L1503" s="106">
        <v>4574048</v>
      </c>
      <c r="M1503" t="s">
        <v>15</v>
      </c>
      <c r="N1503" t="str">
        <f t="shared" si="0"/>
        <v>TLFUnit Capital at the end of the period</v>
      </c>
      <c r="O1503" s="95">
        <f t="shared" si="1"/>
        <v>4574048</v>
      </c>
      <c r="P1503" s="95">
        <f t="shared" si="2"/>
        <v>0.4574048</v>
      </c>
    </row>
    <row r="1504" spans="1:16">
      <c r="A1504" t="s">
        <v>939</v>
      </c>
      <c r="B1504" s="93">
        <v>41364</v>
      </c>
      <c r="C1504" t="s">
        <v>231</v>
      </c>
      <c r="D1504" t="s">
        <v>131</v>
      </c>
      <c r="E1504" s="105" t="s">
        <v>346</v>
      </c>
      <c r="F1504" s="105" t="s">
        <v>347</v>
      </c>
      <c r="G1504" s="106">
        <v>0</v>
      </c>
      <c r="H1504" s="106">
        <v>10564555</v>
      </c>
      <c r="I1504" s="106">
        <v>11306364.140000001</v>
      </c>
      <c r="J1504" s="106">
        <v>3914854.14</v>
      </c>
      <c r="K1504" s="106">
        <v>0</v>
      </c>
      <c r="L1504" s="106">
        <v>3173045</v>
      </c>
      <c r="M1504" t="s">
        <v>15</v>
      </c>
      <c r="N1504" t="str">
        <f t="shared" si="0"/>
        <v>TLFUnit Capital at the end of the period</v>
      </c>
      <c r="O1504" s="95">
        <f t="shared" si="1"/>
        <v>3173045</v>
      </c>
      <c r="P1504" s="95">
        <f t="shared" si="2"/>
        <v>0.31730449999999999</v>
      </c>
    </row>
    <row r="1505" spans="1:16">
      <c r="A1505" t="s">
        <v>939</v>
      </c>
      <c r="B1505" s="93">
        <v>41364</v>
      </c>
      <c r="C1505" t="s">
        <v>231</v>
      </c>
      <c r="D1505" t="s">
        <v>131</v>
      </c>
      <c r="E1505" s="105" t="s">
        <v>533</v>
      </c>
      <c r="F1505" s="105" t="s">
        <v>534</v>
      </c>
      <c r="G1505" s="106">
        <v>0</v>
      </c>
      <c r="H1505" s="106">
        <v>3717176969</v>
      </c>
      <c r="I1505" s="106">
        <v>55345938936.370003</v>
      </c>
      <c r="J1505" s="106">
        <v>52761673547.370003</v>
      </c>
      <c r="K1505" s="106">
        <v>0</v>
      </c>
      <c r="L1505" s="106">
        <v>1132911580</v>
      </c>
      <c r="M1505" t="s">
        <v>15</v>
      </c>
      <c r="N1505" t="str">
        <f t="shared" si="0"/>
        <v>TLFUnit Capital at the end of the period</v>
      </c>
      <c r="O1505" s="95">
        <f t="shared" si="1"/>
        <v>1132911580</v>
      </c>
      <c r="P1505" s="95">
        <f t="shared" si="2"/>
        <v>113.291158</v>
      </c>
    </row>
    <row r="1506" spans="1:16">
      <c r="A1506" t="s">
        <v>939</v>
      </c>
      <c r="B1506" s="93">
        <v>41364</v>
      </c>
      <c r="C1506" t="s">
        <v>231</v>
      </c>
      <c r="D1506" t="s">
        <v>131</v>
      </c>
      <c r="E1506" s="105" t="s">
        <v>535</v>
      </c>
      <c r="F1506" s="105" t="s">
        <v>536</v>
      </c>
      <c r="G1506" s="106">
        <v>0</v>
      </c>
      <c r="H1506" s="106">
        <v>5341440218</v>
      </c>
      <c r="I1506" s="106">
        <v>287887334954.73999</v>
      </c>
      <c r="J1506" s="106">
        <v>284402313578.73999</v>
      </c>
      <c r="K1506" s="106">
        <v>0</v>
      </c>
      <c r="L1506" s="106">
        <v>1856418842</v>
      </c>
      <c r="M1506" t="s">
        <v>15</v>
      </c>
      <c r="N1506" t="str">
        <f t="shared" si="0"/>
        <v>TLFUnit Capital at the end of the period</v>
      </c>
      <c r="O1506" s="95">
        <f t="shared" si="1"/>
        <v>1856418842</v>
      </c>
      <c r="P1506" s="95">
        <f t="shared" si="2"/>
        <v>185.64188419999999</v>
      </c>
    </row>
    <row r="1507" spans="1:16">
      <c r="A1507" t="s">
        <v>939</v>
      </c>
      <c r="B1507" s="93">
        <v>41364</v>
      </c>
      <c r="C1507" t="s">
        <v>231</v>
      </c>
      <c r="D1507" t="s">
        <v>131</v>
      </c>
      <c r="E1507" s="105" t="s">
        <v>537</v>
      </c>
      <c r="F1507" s="105" t="s">
        <v>538</v>
      </c>
      <c r="G1507" s="106">
        <v>0</v>
      </c>
      <c r="H1507" s="106">
        <v>35778095.039999999</v>
      </c>
      <c r="I1507" s="106">
        <v>333129835.05000001</v>
      </c>
      <c r="J1507" s="106">
        <v>297351740.05000001</v>
      </c>
      <c r="K1507" s="106">
        <v>0</v>
      </c>
      <c r="L1507" s="106">
        <v>0.04</v>
      </c>
      <c r="M1507" t="s">
        <v>15</v>
      </c>
      <c r="N1507" t="str">
        <f t="shared" si="0"/>
        <v>TLFUnit Capital at the end of the period</v>
      </c>
      <c r="O1507" s="95">
        <f t="shared" si="1"/>
        <v>0.04</v>
      </c>
      <c r="P1507" s="95">
        <f t="shared" si="2"/>
        <v>4.0000000000000002E-9</v>
      </c>
    </row>
    <row r="1508" spans="1:16">
      <c r="A1508" t="s">
        <v>939</v>
      </c>
      <c r="B1508" s="93">
        <v>41364</v>
      </c>
      <c r="C1508" t="s">
        <v>231</v>
      </c>
      <c r="D1508" t="s">
        <v>131</v>
      </c>
      <c r="E1508" s="105" t="s">
        <v>1050</v>
      </c>
      <c r="F1508" s="105" t="s">
        <v>1051</v>
      </c>
      <c r="G1508" s="106">
        <v>0</v>
      </c>
      <c r="H1508" s="106">
        <v>0</v>
      </c>
      <c r="I1508" s="106">
        <v>22719623618.959999</v>
      </c>
      <c r="J1508" s="106">
        <v>23216467854.959999</v>
      </c>
      <c r="K1508" s="106">
        <v>0</v>
      </c>
      <c r="L1508" s="106">
        <v>496844236</v>
      </c>
      <c r="M1508" t="s">
        <v>15</v>
      </c>
      <c r="N1508" t="str">
        <f t="shared" si="0"/>
        <v>TLFUnit Capital at the end of the period</v>
      </c>
      <c r="O1508" s="95">
        <f t="shared" si="1"/>
        <v>496844236</v>
      </c>
      <c r="P1508" s="95">
        <f t="shared" si="2"/>
        <v>49.684423600000002</v>
      </c>
    </row>
    <row r="1509" spans="1:16">
      <c r="A1509" t="s">
        <v>939</v>
      </c>
      <c r="B1509" s="93">
        <v>41364</v>
      </c>
      <c r="C1509" t="s">
        <v>231</v>
      </c>
      <c r="D1509" t="s">
        <v>131</v>
      </c>
      <c r="E1509" s="105" t="s">
        <v>1052</v>
      </c>
      <c r="F1509" s="105" t="s">
        <v>1053</v>
      </c>
      <c r="G1509" s="106">
        <v>0</v>
      </c>
      <c r="H1509" s="106">
        <v>0</v>
      </c>
      <c r="I1509" s="106">
        <v>98368520985.600006</v>
      </c>
      <c r="J1509" s="106">
        <v>100835718857.60001</v>
      </c>
      <c r="K1509" s="106">
        <v>0</v>
      </c>
      <c r="L1509" s="106">
        <v>2467197872</v>
      </c>
      <c r="M1509" t="s">
        <v>15</v>
      </c>
      <c r="N1509" t="str">
        <f t="shared" si="0"/>
        <v>TLFUnit Capital at the end of the period</v>
      </c>
      <c r="O1509" s="95">
        <f t="shared" si="1"/>
        <v>2467197872</v>
      </c>
      <c r="P1509" s="95">
        <f t="shared" si="2"/>
        <v>246.71978720000001</v>
      </c>
    </row>
    <row r="1510" spans="1:16">
      <c r="A1510" t="s">
        <v>939</v>
      </c>
      <c r="B1510" s="93">
        <v>41364</v>
      </c>
      <c r="C1510" t="s">
        <v>231</v>
      </c>
      <c r="D1510" t="s">
        <v>131</v>
      </c>
      <c r="E1510" s="105" t="s">
        <v>1076</v>
      </c>
      <c r="F1510" s="105" t="s">
        <v>1077</v>
      </c>
      <c r="G1510" s="106">
        <v>0</v>
      </c>
      <c r="H1510" s="106">
        <v>0</v>
      </c>
      <c r="I1510" s="106">
        <v>166745883.91</v>
      </c>
      <c r="J1510" s="106">
        <v>166897882.91</v>
      </c>
      <c r="K1510" s="106">
        <v>0</v>
      </c>
      <c r="L1510" s="106">
        <v>151999</v>
      </c>
      <c r="M1510" t="s">
        <v>15</v>
      </c>
      <c r="N1510" t="str">
        <f t="shared" si="0"/>
        <v>TLFUnit Capital at the end of the period</v>
      </c>
      <c r="O1510" s="95">
        <f t="shared" si="1"/>
        <v>151999</v>
      </c>
      <c r="P1510" s="95">
        <f t="shared" si="2"/>
        <v>1.5199900000000001E-2</v>
      </c>
    </row>
    <row r="1511" spans="1:16">
      <c r="A1511" t="s">
        <v>939</v>
      </c>
      <c r="B1511" s="93">
        <v>41364</v>
      </c>
      <c r="C1511" t="s">
        <v>231</v>
      </c>
      <c r="D1511" t="s">
        <v>131</v>
      </c>
      <c r="E1511" s="105" t="s">
        <v>539</v>
      </c>
      <c r="F1511" s="105" t="s">
        <v>540</v>
      </c>
      <c r="G1511" s="106">
        <v>12740.8</v>
      </c>
      <c r="H1511" s="106">
        <v>0</v>
      </c>
      <c r="I1511" s="106">
        <v>12613.01</v>
      </c>
      <c r="J1511" s="106">
        <v>23709.49</v>
      </c>
      <c r="K1511" s="106">
        <v>1644.32</v>
      </c>
      <c r="L1511" s="106">
        <v>0</v>
      </c>
    </row>
    <row r="1512" spans="1:16">
      <c r="A1512" t="s">
        <v>939</v>
      </c>
      <c r="B1512" s="93">
        <v>41364</v>
      </c>
      <c r="C1512" t="s">
        <v>231</v>
      </c>
      <c r="D1512" t="s">
        <v>131</v>
      </c>
      <c r="E1512" s="105" t="s">
        <v>541</v>
      </c>
      <c r="F1512" s="105" t="s">
        <v>542</v>
      </c>
      <c r="G1512" s="106">
        <v>0</v>
      </c>
      <c r="H1512" s="106">
        <v>507230.75</v>
      </c>
      <c r="I1512" s="106">
        <v>20364762.059999999</v>
      </c>
      <c r="J1512" s="106">
        <v>19821863.100000001</v>
      </c>
      <c r="K1512" s="106">
        <v>35668.21</v>
      </c>
      <c r="L1512" s="106">
        <v>0</v>
      </c>
    </row>
    <row r="1513" spans="1:16">
      <c r="A1513" t="s">
        <v>939</v>
      </c>
      <c r="B1513" s="93">
        <v>41364</v>
      </c>
      <c r="C1513" t="s">
        <v>231</v>
      </c>
      <c r="D1513" t="s">
        <v>131</v>
      </c>
      <c r="E1513" s="105" t="s">
        <v>348</v>
      </c>
      <c r="F1513" s="105" t="s">
        <v>349</v>
      </c>
      <c r="G1513" s="106">
        <v>0</v>
      </c>
      <c r="H1513" s="106">
        <v>35614.339999999997</v>
      </c>
      <c r="I1513" s="106">
        <v>154065.10999999999</v>
      </c>
      <c r="J1513" s="106">
        <v>115128.45</v>
      </c>
      <c r="K1513" s="106">
        <v>3322.32</v>
      </c>
      <c r="L1513" s="106">
        <v>0</v>
      </c>
    </row>
    <row r="1514" spans="1:16">
      <c r="A1514" t="s">
        <v>939</v>
      </c>
      <c r="B1514" s="93">
        <v>41364</v>
      </c>
      <c r="C1514" t="s">
        <v>231</v>
      </c>
      <c r="D1514" t="s">
        <v>131</v>
      </c>
      <c r="E1514" s="105" t="s">
        <v>350</v>
      </c>
      <c r="F1514" s="105" t="s">
        <v>351</v>
      </c>
      <c r="G1514" s="106">
        <v>0</v>
      </c>
      <c r="H1514" s="106">
        <v>822884.23</v>
      </c>
      <c r="I1514" s="106">
        <v>3641181.2</v>
      </c>
      <c r="J1514" s="106">
        <v>2817877.42</v>
      </c>
      <c r="K1514" s="106">
        <v>419.55</v>
      </c>
      <c r="L1514" s="106">
        <v>0</v>
      </c>
    </row>
    <row r="1515" spans="1:16">
      <c r="A1515" t="s">
        <v>939</v>
      </c>
      <c r="B1515" s="93">
        <v>41364</v>
      </c>
      <c r="C1515" t="s">
        <v>231</v>
      </c>
      <c r="D1515" t="s">
        <v>131</v>
      </c>
      <c r="E1515" s="105" t="s">
        <v>543</v>
      </c>
      <c r="F1515" s="105" t="s">
        <v>544</v>
      </c>
      <c r="G1515" s="106">
        <v>0</v>
      </c>
      <c r="H1515" s="106">
        <v>48839.42</v>
      </c>
      <c r="I1515" s="106">
        <v>9140815.7699999996</v>
      </c>
      <c r="J1515" s="106">
        <v>8929835.5700000003</v>
      </c>
      <c r="K1515" s="106">
        <v>162140.78</v>
      </c>
      <c r="L1515" s="106">
        <v>0</v>
      </c>
    </row>
    <row r="1516" spans="1:16">
      <c r="A1516" t="s">
        <v>939</v>
      </c>
      <c r="B1516" s="93">
        <v>41364</v>
      </c>
      <c r="C1516" t="s">
        <v>231</v>
      </c>
      <c r="D1516" t="s">
        <v>131</v>
      </c>
      <c r="E1516" s="105" t="s">
        <v>545</v>
      </c>
      <c r="F1516" s="105" t="s">
        <v>546</v>
      </c>
      <c r="G1516" s="106">
        <v>481024727.62</v>
      </c>
      <c r="H1516" s="106">
        <v>0</v>
      </c>
      <c r="I1516" s="106">
        <v>56156600027.510002</v>
      </c>
      <c r="J1516" s="106">
        <v>56637692800.93</v>
      </c>
      <c r="K1516" s="106">
        <v>0</v>
      </c>
      <c r="L1516" s="106">
        <v>68045.8</v>
      </c>
    </row>
    <row r="1517" spans="1:16">
      <c r="A1517" t="s">
        <v>939</v>
      </c>
      <c r="B1517" s="93">
        <v>41364</v>
      </c>
      <c r="C1517" t="s">
        <v>231</v>
      </c>
      <c r="D1517" t="s">
        <v>131</v>
      </c>
      <c r="E1517" s="105" t="s">
        <v>547</v>
      </c>
      <c r="F1517" s="105" t="s">
        <v>548</v>
      </c>
      <c r="G1517" s="106">
        <v>38834.07</v>
      </c>
      <c r="H1517" s="106">
        <v>0</v>
      </c>
      <c r="I1517" s="106">
        <v>767638.94</v>
      </c>
      <c r="J1517" s="106">
        <v>806473.03</v>
      </c>
      <c r="K1517" s="106">
        <v>0</v>
      </c>
      <c r="L1517" s="106">
        <v>0.02</v>
      </c>
    </row>
    <row r="1518" spans="1:16">
      <c r="A1518" t="s">
        <v>939</v>
      </c>
      <c r="B1518" s="93">
        <v>41364</v>
      </c>
      <c r="C1518" t="s">
        <v>231</v>
      </c>
      <c r="D1518" t="s">
        <v>131</v>
      </c>
      <c r="E1518" s="105" t="s">
        <v>1054</v>
      </c>
      <c r="F1518" s="105" t="s">
        <v>1055</v>
      </c>
      <c r="G1518" s="106">
        <v>0</v>
      </c>
      <c r="H1518" s="106">
        <v>0</v>
      </c>
      <c r="I1518" s="106">
        <v>3474738.7</v>
      </c>
      <c r="J1518" s="106">
        <v>3417834.3</v>
      </c>
      <c r="K1518" s="106">
        <v>56904.4</v>
      </c>
      <c r="L1518" s="106">
        <v>0</v>
      </c>
    </row>
    <row r="1519" spans="1:16">
      <c r="A1519" t="s">
        <v>939</v>
      </c>
      <c r="B1519" s="93">
        <v>41364</v>
      </c>
      <c r="C1519" t="s">
        <v>231</v>
      </c>
      <c r="D1519" t="s">
        <v>131</v>
      </c>
      <c r="E1519" s="105" t="s">
        <v>1056</v>
      </c>
      <c r="F1519" s="105" t="s">
        <v>1057</v>
      </c>
      <c r="G1519" s="106">
        <v>0</v>
      </c>
      <c r="H1519" s="106">
        <v>0</v>
      </c>
      <c r="I1519" s="106">
        <v>21090738409.169998</v>
      </c>
      <c r="J1519" s="106">
        <v>21090873871.119999</v>
      </c>
      <c r="K1519" s="106">
        <v>0</v>
      </c>
      <c r="L1519" s="106">
        <v>135461.95000000001</v>
      </c>
    </row>
    <row r="1520" spans="1:16">
      <c r="A1520" t="s">
        <v>939</v>
      </c>
      <c r="B1520" s="93">
        <v>41364</v>
      </c>
      <c r="C1520" t="s">
        <v>231</v>
      </c>
      <c r="D1520" t="s">
        <v>131</v>
      </c>
      <c r="E1520" s="105" t="s">
        <v>1078</v>
      </c>
      <c r="F1520" s="105" t="s">
        <v>1079</v>
      </c>
      <c r="G1520" s="106">
        <v>0</v>
      </c>
      <c r="H1520" s="106">
        <v>0</v>
      </c>
      <c r="I1520" s="106">
        <v>382980.48</v>
      </c>
      <c r="J1520" s="106">
        <v>380383.56</v>
      </c>
      <c r="K1520" s="106">
        <v>2596.92</v>
      </c>
      <c r="L1520" s="106">
        <v>0</v>
      </c>
    </row>
    <row r="1521" spans="1:12">
      <c r="A1521" t="s">
        <v>939</v>
      </c>
      <c r="B1521" s="93">
        <v>41364</v>
      </c>
      <c r="C1521" t="s">
        <v>231</v>
      </c>
      <c r="D1521" t="s">
        <v>131</v>
      </c>
      <c r="E1521" s="105" t="s">
        <v>549</v>
      </c>
      <c r="F1521" s="105" t="s">
        <v>550</v>
      </c>
      <c r="G1521" s="106">
        <v>0</v>
      </c>
      <c r="H1521" s="106">
        <v>0</v>
      </c>
      <c r="I1521" s="106">
        <v>23665.18</v>
      </c>
      <c r="J1521" s="106">
        <v>25.35</v>
      </c>
      <c r="K1521" s="106">
        <v>23639.83</v>
      </c>
      <c r="L1521" s="106">
        <v>0</v>
      </c>
    </row>
    <row r="1522" spans="1:12">
      <c r="A1522" t="s">
        <v>939</v>
      </c>
      <c r="B1522" s="93">
        <v>41364</v>
      </c>
      <c r="C1522" t="s">
        <v>231</v>
      </c>
      <c r="D1522" t="s">
        <v>131</v>
      </c>
      <c r="E1522" s="105" t="s">
        <v>551</v>
      </c>
      <c r="F1522" s="105" t="s">
        <v>552</v>
      </c>
      <c r="G1522" s="106">
        <v>0</v>
      </c>
      <c r="H1522" s="106">
        <v>0</v>
      </c>
      <c r="I1522" s="106">
        <v>18756300.309999999</v>
      </c>
      <c r="J1522" s="106">
        <v>0</v>
      </c>
      <c r="K1522" s="106">
        <v>18756300.309999999</v>
      </c>
      <c r="L1522" s="106">
        <v>0</v>
      </c>
    </row>
    <row r="1523" spans="1:12">
      <c r="A1523" t="s">
        <v>939</v>
      </c>
      <c r="B1523" s="93">
        <v>41364</v>
      </c>
      <c r="C1523" t="s">
        <v>231</v>
      </c>
      <c r="D1523" t="s">
        <v>131</v>
      </c>
      <c r="E1523" s="105" t="s">
        <v>352</v>
      </c>
      <c r="F1523" s="105" t="s">
        <v>353</v>
      </c>
      <c r="G1523" s="106">
        <v>0</v>
      </c>
      <c r="H1523" s="106">
        <v>0</v>
      </c>
      <c r="I1523" s="106">
        <v>114717.84</v>
      </c>
      <c r="J1523" s="106">
        <v>80255.47</v>
      </c>
      <c r="K1523" s="106">
        <v>34462.370000000003</v>
      </c>
      <c r="L1523" s="106">
        <v>0</v>
      </c>
    </row>
    <row r="1524" spans="1:12">
      <c r="A1524" t="s">
        <v>939</v>
      </c>
      <c r="B1524" s="93">
        <v>41364</v>
      </c>
      <c r="C1524" t="s">
        <v>231</v>
      </c>
      <c r="D1524" t="s">
        <v>131</v>
      </c>
      <c r="E1524" s="105" t="s">
        <v>354</v>
      </c>
      <c r="F1524" s="105" t="s">
        <v>355</v>
      </c>
      <c r="G1524" s="106">
        <v>0</v>
      </c>
      <c r="H1524" s="106">
        <v>0</v>
      </c>
      <c r="I1524" s="106">
        <v>2728971.48</v>
      </c>
      <c r="J1524" s="106">
        <v>0</v>
      </c>
      <c r="K1524" s="106">
        <v>2728971.48</v>
      </c>
      <c r="L1524" s="106">
        <v>0</v>
      </c>
    </row>
    <row r="1525" spans="1:12">
      <c r="A1525" t="s">
        <v>939</v>
      </c>
      <c r="B1525" s="93">
        <v>41364</v>
      </c>
      <c r="C1525" t="s">
        <v>231</v>
      </c>
      <c r="D1525" t="s">
        <v>131</v>
      </c>
      <c r="E1525" s="105" t="s">
        <v>1080</v>
      </c>
      <c r="F1525" s="105" t="s">
        <v>1081</v>
      </c>
      <c r="G1525" s="106">
        <v>0</v>
      </c>
      <c r="H1525" s="106">
        <v>0</v>
      </c>
      <c r="I1525" s="106">
        <v>4155789.4</v>
      </c>
      <c r="J1525" s="106">
        <v>4132893.57</v>
      </c>
      <c r="K1525" s="106">
        <v>22895.83</v>
      </c>
      <c r="L1525" s="106">
        <v>0</v>
      </c>
    </row>
    <row r="1526" spans="1:12">
      <c r="A1526" t="s">
        <v>939</v>
      </c>
      <c r="B1526" s="93">
        <v>41364</v>
      </c>
      <c r="C1526" t="s">
        <v>231</v>
      </c>
      <c r="D1526" t="s">
        <v>131</v>
      </c>
      <c r="E1526" s="105" t="s">
        <v>555</v>
      </c>
      <c r="F1526" s="105" t="s">
        <v>556</v>
      </c>
      <c r="G1526" s="106">
        <v>0</v>
      </c>
      <c r="H1526" s="106">
        <v>0</v>
      </c>
      <c r="I1526" s="106">
        <v>11466443055.209999</v>
      </c>
      <c r="J1526" s="106">
        <v>9686990155.4899998</v>
      </c>
      <c r="K1526" s="106">
        <v>1779452899.72</v>
      </c>
      <c r="L1526" s="106">
        <v>0</v>
      </c>
    </row>
    <row r="1527" spans="1:12">
      <c r="A1527" t="s">
        <v>939</v>
      </c>
      <c r="B1527" s="93">
        <v>41364</v>
      </c>
      <c r="C1527" t="s">
        <v>231</v>
      </c>
      <c r="D1527" t="s">
        <v>131</v>
      </c>
      <c r="E1527" s="105" t="s">
        <v>601</v>
      </c>
      <c r="F1527" s="105" t="s">
        <v>602</v>
      </c>
      <c r="G1527" s="106">
        <v>0</v>
      </c>
      <c r="H1527" s="106">
        <v>0</v>
      </c>
      <c r="I1527" s="106">
        <v>461793.76</v>
      </c>
      <c r="J1527" s="106">
        <v>419882.16</v>
      </c>
      <c r="K1527" s="106">
        <v>41911.599999999999</v>
      </c>
      <c r="L1527" s="106">
        <v>0</v>
      </c>
    </row>
    <row r="1528" spans="1:12">
      <c r="A1528" t="s">
        <v>939</v>
      </c>
      <c r="B1528" s="93">
        <v>41364</v>
      </c>
      <c r="C1528" t="s">
        <v>231</v>
      </c>
      <c r="D1528" t="s">
        <v>131</v>
      </c>
      <c r="E1528" s="105" t="s">
        <v>1058</v>
      </c>
      <c r="F1528" s="105" t="s">
        <v>1059</v>
      </c>
      <c r="G1528" s="106">
        <v>0</v>
      </c>
      <c r="H1528" s="106">
        <v>0</v>
      </c>
      <c r="I1528" s="106">
        <v>1317120.0900000001</v>
      </c>
      <c r="J1528" s="106">
        <v>1418988.95</v>
      </c>
      <c r="K1528" s="106">
        <v>0</v>
      </c>
      <c r="L1528" s="106">
        <v>101868.86</v>
      </c>
    </row>
    <row r="1529" spans="1:12">
      <c r="A1529" t="s">
        <v>939</v>
      </c>
      <c r="B1529" s="93">
        <v>41364</v>
      </c>
      <c r="C1529" t="s">
        <v>231</v>
      </c>
      <c r="D1529" t="s">
        <v>131</v>
      </c>
      <c r="E1529" s="105" t="s">
        <v>1060</v>
      </c>
      <c r="F1529" s="105" t="s">
        <v>1061</v>
      </c>
      <c r="G1529" s="106">
        <v>0</v>
      </c>
      <c r="H1529" s="106">
        <v>0</v>
      </c>
      <c r="I1529" s="106">
        <v>4223365422.6199999</v>
      </c>
      <c r="J1529" s="106">
        <v>4638195914.0699997</v>
      </c>
      <c r="K1529" s="106">
        <v>0</v>
      </c>
      <c r="L1529" s="106">
        <v>414830491.44999999</v>
      </c>
    </row>
    <row r="1530" spans="1:12">
      <c r="A1530" t="s">
        <v>939</v>
      </c>
      <c r="B1530" s="93">
        <v>41364</v>
      </c>
      <c r="C1530" t="s">
        <v>231</v>
      </c>
      <c r="D1530" t="s">
        <v>131</v>
      </c>
      <c r="E1530" s="105" t="s">
        <v>1082</v>
      </c>
      <c r="F1530" s="105" t="s">
        <v>1083</v>
      </c>
      <c r="G1530" s="106">
        <v>0</v>
      </c>
      <c r="H1530" s="106">
        <v>0</v>
      </c>
      <c r="I1530" s="106">
        <v>174984.16</v>
      </c>
      <c r="J1530" s="106">
        <v>221069.97</v>
      </c>
      <c r="K1530" s="106">
        <v>0</v>
      </c>
      <c r="L1530" s="106">
        <v>46085.81</v>
      </c>
    </row>
    <row r="1531" spans="1:12">
      <c r="A1531" t="s">
        <v>939</v>
      </c>
      <c r="B1531" s="93">
        <v>41364</v>
      </c>
      <c r="C1531" t="s">
        <v>231</v>
      </c>
      <c r="D1531" t="s">
        <v>131</v>
      </c>
      <c r="E1531" s="105">
        <v>310200</v>
      </c>
      <c r="F1531" s="105" t="s">
        <v>356</v>
      </c>
      <c r="G1531" s="106">
        <v>0</v>
      </c>
      <c r="H1531" s="106">
        <v>719829543.27999997</v>
      </c>
      <c r="I1531" s="106">
        <v>0</v>
      </c>
      <c r="J1531" s="106">
        <v>0</v>
      </c>
      <c r="K1531" s="106">
        <v>0</v>
      </c>
      <c r="L1531" s="106">
        <v>719829543.27999997</v>
      </c>
    </row>
    <row r="1532" spans="1:12">
      <c r="A1532" t="s">
        <v>939</v>
      </c>
      <c r="B1532" s="93">
        <v>41364</v>
      </c>
      <c r="C1532" t="s">
        <v>231</v>
      </c>
      <c r="D1532" t="s">
        <v>131</v>
      </c>
      <c r="E1532" s="105" t="s">
        <v>557</v>
      </c>
      <c r="F1532" s="105" t="s">
        <v>558</v>
      </c>
      <c r="G1532" s="106">
        <v>6657090.8200000003</v>
      </c>
      <c r="H1532" s="106">
        <v>0</v>
      </c>
      <c r="I1532" s="106">
        <v>1015376.82</v>
      </c>
      <c r="J1532" s="106">
        <v>51881.57</v>
      </c>
      <c r="K1532" s="106">
        <v>7620586.0700000003</v>
      </c>
      <c r="L1532" s="106">
        <v>0</v>
      </c>
    </row>
    <row r="1533" spans="1:12">
      <c r="A1533" t="s">
        <v>939</v>
      </c>
      <c r="B1533" s="93">
        <v>41364</v>
      </c>
      <c r="C1533" t="s">
        <v>231</v>
      </c>
      <c r="D1533" t="s">
        <v>131</v>
      </c>
      <c r="E1533" s="105" t="s">
        <v>500</v>
      </c>
      <c r="F1533" s="105" t="s">
        <v>501</v>
      </c>
      <c r="G1533" s="106">
        <v>1879245.67</v>
      </c>
      <c r="H1533" s="106">
        <v>0</v>
      </c>
      <c r="I1533" s="106">
        <v>871381.01</v>
      </c>
      <c r="J1533" s="106">
        <v>29331.83</v>
      </c>
      <c r="K1533" s="106">
        <v>2721294.85</v>
      </c>
      <c r="L1533" s="106">
        <v>0</v>
      </c>
    </row>
    <row r="1534" spans="1:12">
      <c r="A1534" t="s">
        <v>939</v>
      </c>
      <c r="B1534" s="93">
        <v>41364</v>
      </c>
      <c r="C1534" t="s">
        <v>231</v>
      </c>
      <c r="D1534" t="s">
        <v>131</v>
      </c>
      <c r="E1534" s="105" t="s">
        <v>559</v>
      </c>
      <c r="F1534" s="105" t="s">
        <v>560</v>
      </c>
      <c r="G1534" s="106">
        <v>123721770.04000001</v>
      </c>
      <c r="H1534" s="106">
        <v>0</v>
      </c>
      <c r="I1534" s="106">
        <v>130403794.72</v>
      </c>
      <c r="J1534" s="106">
        <v>5696305.9000000004</v>
      </c>
      <c r="K1534" s="106">
        <v>248429258.86000001</v>
      </c>
      <c r="L1534" s="106">
        <v>0</v>
      </c>
    </row>
    <row r="1535" spans="1:12">
      <c r="A1535" t="s">
        <v>939</v>
      </c>
      <c r="B1535" s="93">
        <v>41364</v>
      </c>
      <c r="C1535" t="s">
        <v>231</v>
      </c>
      <c r="D1535" t="s">
        <v>131</v>
      </c>
      <c r="E1535" s="105" t="s">
        <v>561</v>
      </c>
      <c r="F1535" s="105" t="s">
        <v>562</v>
      </c>
      <c r="G1535" s="106">
        <v>5841989.7400000002</v>
      </c>
      <c r="H1535" s="106">
        <v>0</v>
      </c>
      <c r="I1535" s="106">
        <v>2229264.4700000002</v>
      </c>
      <c r="J1535" s="106">
        <v>0</v>
      </c>
      <c r="K1535" s="106">
        <v>8071254.21</v>
      </c>
      <c r="L1535" s="106">
        <v>0</v>
      </c>
    </row>
    <row r="1536" spans="1:12">
      <c r="A1536" t="s">
        <v>939</v>
      </c>
      <c r="B1536" s="93">
        <v>41364</v>
      </c>
      <c r="C1536" t="s">
        <v>231</v>
      </c>
      <c r="D1536" t="s">
        <v>131</v>
      </c>
      <c r="E1536" s="105" t="s">
        <v>1064</v>
      </c>
      <c r="F1536" s="105" t="s">
        <v>1065</v>
      </c>
      <c r="G1536" s="106">
        <v>0</v>
      </c>
      <c r="H1536" s="106">
        <v>0</v>
      </c>
      <c r="I1536" s="106">
        <v>46195236.020000003</v>
      </c>
      <c r="J1536" s="106">
        <v>2229698.4900000002</v>
      </c>
      <c r="K1536" s="106">
        <v>43965537.530000001</v>
      </c>
      <c r="L1536" s="106">
        <v>0</v>
      </c>
    </row>
    <row r="1537" spans="1:12">
      <c r="A1537" t="s">
        <v>939</v>
      </c>
      <c r="B1537" s="93">
        <v>41364</v>
      </c>
      <c r="C1537" t="s">
        <v>231</v>
      </c>
      <c r="D1537" t="s">
        <v>131</v>
      </c>
      <c r="E1537" s="105" t="s">
        <v>1084</v>
      </c>
      <c r="F1537" s="105" t="s">
        <v>1085</v>
      </c>
      <c r="G1537" s="106">
        <v>0</v>
      </c>
      <c r="H1537" s="106">
        <v>0</v>
      </c>
      <c r="I1537" s="106">
        <v>567334.68999999994</v>
      </c>
      <c r="J1537" s="106">
        <v>191.47</v>
      </c>
      <c r="K1537" s="106">
        <v>567143.22</v>
      </c>
      <c r="L1537" s="106">
        <v>0</v>
      </c>
    </row>
    <row r="1538" spans="1:12">
      <c r="A1538" t="s">
        <v>939</v>
      </c>
      <c r="B1538" s="93">
        <v>41364</v>
      </c>
      <c r="C1538" t="s">
        <v>231</v>
      </c>
      <c r="D1538" t="s">
        <v>131</v>
      </c>
      <c r="E1538" s="105" t="s">
        <v>563</v>
      </c>
      <c r="F1538" s="105" t="s">
        <v>564</v>
      </c>
      <c r="G1538" s="106">
        <v>2159543.6800000002</v>
      </c>
      <c r="H1538" s="106">
        <v>0</v>
      </c>
      <c r="I1538" s="106">
        <v>329450.56</v>
      </c>
      <c r="J1538" s="106">
        <v>16834</v>
      </c>
      <c r="K1538" s="106">
        <v>2472160.2400000002</v>
      </c>
      <c r="L1538" s="106">
        <v>0</v>
      </c>
    </row>
    <row r="1539" spans="1:12">
      <c r="A1539" t="s">
        <v>939</v>
      </c>
      <c r="B1539" s="93">
        <v>41364</v>
      </c>
      <c r="C1539" t="s">
        <v>231</v>
      </c>
      <c r="D1539" t="s">
        <v>131</v>
      </c>
      <c r="E1539" s="105" t="s">
        <v>502</v>
      </c>
      <c r="F1539" s="105" t="s">
        <v>503</v>
      </c>
      <c r="G1539" s="106">
        <v>563437.78</v>
      </c>
      <c r="H1539" s="106">
        <v>0</v>
      </c>
      <c r="I1539" s="106">
        <v>271396.8</v>
      </c>
      <c r="J1539" s="106">
        <v>9035</v>
      </c>
      <c r="K1539" s="106">
        <v>825799.58</v>
      </c>
      <c r="L1539" s="106">
        <v>0</v>
      </c>
    </row>
    <row r="1540" spans="1:12">
      <c r="A1540" t="s">
        <v>939</v>
      </c>
      <c r="B1540" s="93">
        <v>41364</v>
      </c>
      <c r="C1540" t="s">
        <v>231</v>
      </c>
      <c r="D1540" t="s">
        <v>131</v>
      </c>
      <c r="E1540" s="105" t="s">
        <v>565</v>
      </c>
      <c r="F1540" s="105" t="s">
        <v>566</v>
      </c>
      <c r="G1540" s="106">
        <v>40136103.579999998</v>
      </c>
      <c r="H1540" s="106">
        <v>0</v>
      </c>
      <c r="I1540" s="106">
        <v>42224120.630000003</v>
      </c>
      <c r="J1540" s="106">
        <v>1781564.4</v>
      </c>
      <c r="K1540" s="106">
        <v>80578659.810000002</v>
      </c>
      <c r="L1540" s="106">
        <v>0</v>
      </c>
    </row>
    <row r="1541" spans="1:12">
      <c r="A1541" t="s">
        <v>939</v>
      </c>
      <c r="B1541" s="93">
        <v>41364</v>
      </c>
      <c r="C1541" t="s">
        <v>231</v>
      </c>
      <c r="D1541" t="s">
        <v>131</v>
      </c>
      <c r="E1541" s="105" t="s">
        <v>567</v>
      </c>
      <c r="F1541" s="105" t="s">
        <v>568</v>
      </c>
      <c r="G1541" s="106">
        <v>1855073</v>
      </c>
      <c r="H1541" s="106">
        <v>0</v>
      </c>
      <c r="I1541" s="106">
        <v>712524</v>
      </c>
      <c r="J1541" s="106">
        <v>0</v>
      </c>
      <c r="K1541" s="106">
        <v>2567597</v>
      </c>
      <c r="L1541" s="106">
        <v>0</v>
      </c>
    </row>
    <row r="1542" spans="1:12">
      <c r="A1542" t="s">
        <v>939</v>
      </c>
      <c r="B1542" s="93">
        <v>41364</v>
      </c>
      <c r="C1542" t="s">
        <v>231</v>
      </c>
      <c r="D1542" t="s">
        <v>131</v>
      </c>
      <c r="E1542" s="105" t="s">
        <v>1066</v>
      </c>
      <c r="F1542" s="105" t="s">
        <v>1067</v>
      </c>
      <c r="G1542" s="106">
        <v>0</v>
      </c>
      <c r="H1542" s="106">
        <v>0</v>
      </c>
      <c r="I1542" s="106">
        <v>15549885.6</v>
      </c>
      <c r="J1542" s="106">
        <v>1285273.74</v>
      </c>
      <c r="K1542" s="106">
        <v>14264611.859999999</v>
      </c>
      <c r="L1542" s="106">
        <v>0</v>
      </c>
    </row>
    <row r="1543" spans="1:12">
      <c r="A1543" t="s">
        <v>939</v>
      </c>
      <c r="B1543" s="93">
        <v>41364</v>
      </c>
      <c r="C1543" t="s">
        <v>231</v>
      </c>
      <c r="D1543" t="s">
        <v>131</v>
      </c>
      <c r="E1543" s="105" t="s">
        <v>1086</v>
      </c>
      <c r="F1543" s="105" t="s">
        <v>1087</v>
      </c>
      <c r="G1543" s="106">
        <v>0</v>
      </c>
      <c r="H1543" s="106">
        <v>0</v>
      </c>
      <c r="I1543" s="106">
        <v>184030</v>
      </c>
      <c r="J1543" s="106">
        <v>59</v>
      </c>
      <c r="K1543" s="106">
        <v>183971</v>
      </c>
      <c r="L1543" s="106">
        <v>0</v>
      </c>
    </row>
    <row r="1544" spans="1:12">
      <c r="A1544" t="s">
        <v>939</v>
      </c>
      <c r="B1544" s="93">
        <v>41364</v>
      </c>
      <c r="C1544" t="s">
        <v>231</v>
      </c>
      <c r="D1544" t="s">
        <v>131</v>
      </c>
      <c r="E1544" s="105" t="s">
        <v>445</v>
      </c>
      <c r="F1544" s="105" t="s">
        <v>446</v>
      </c>
      <c r="G1544" s="106">
        <v>0</v>
      </c>
      <c r="H1544" s="106">
        <v>12695.47</v>
      </c>
      <c r="I1544" s="106">
        <v>161661.17000000001</v>
      </c>
      <c r="J1544" s="106">
        <v>0</v>
      </c>
      <c r="K1544" s="106">
        <v>148965.70000000001</v>
      </c>
      <c r="L1544" s="106">
        <v>0</v>
      </c>
    </row>
    <row r="1545" spans="1:12">
      <c r="A1545" t="s">
        <v>939</v>
      </c>
      <c r="B1545" s="93">
        <v>41364</v>
      </c>
      <c r="C1545" t="s">
        <v>231</v>
      </c>
      <c r="D1545" t="s">
        <v>131</v>
      </c>
      <c r="E1545" s="105" t="s">
        <v>447</v>
      </c>
      <c r="F1545" s="105" t="s">
        <v>448</v>
      </c>
      <c r="G1545" s="106">
        <v>0</v>
      </c>
      <c r="H1545" s="106">
        <v>149283.35</v>
      </c>
      <c r="I1545" s="106">
        <v>222904.3</v>
      </c>
      <c r="J1545" s="106">
        <v>0</v>
      </c>
      <c r="K1545" s="106">
        <v>73620.95</v>
      </c>
      <c r="L1545" s="106">
        <v>0</v>
      </c>
    </row>
    <row r="1546" spans="1:12">
      <c r="A1546" t="s">
        <v>939</v>
      </c>
      <c r="B1546" s="93">
        <v>41364</v>
      </c>
      <c r="C1546" t="s">
        <v>231</v>
      </c>
      <c r="D1546" t="s">
        <v>131</v>
      </c>
      <c r="E1546" s="105" t="s">
        <v>781</v>
      </c>
      <c r="F1546" s="105" t="s">
        <v>782</v>
      </c>
      <c r="G1546" s="106">
        <v>0</v>
      </c>
      <c r="H1546" s="106">
        <v>52.8</v>
      </c>
      <c r="I1546" s="106">
        <v>0</v>
      </c>
      <c r="J1546" s="106">
        <v>13695.18</v>
      </c>
      <c r="K1546" s="106">
        <v>0</v>
      </c>
      <c r="L1546" s="106">
        <v>13747.98</v>
      </c>
    </row>
    <row r="1547" spans="1:12">
      <c r="A1547" t="s">
        <v>939</v>
      </c>
      <c r="B1547" s="93">
        <v>41364</v>
      </c>
      <c r="C1547" t="s">
        <v>231</v>
      </c>
      <c r="D1547" t="s">
        <v>131</v>
      </c>
      <c r="E1547" s="105" t="s">
        <v>506</v>
      </c>
      <c r="F1547" s="105" t="s">
        <v>507</v>
      </c>
      <c r="G1547" s="106">
        <v>0</v>
      </c>
      <c r="H1547" s="106">
        <v>2634562.84</v>
      </c>
      <c r="I1547" s="106">
        <v>10237772.279999999</v>
      </c>
      <c r="J1547" s="106">
        <v>12791050.970000001</v>
      </c>
      <c r="K1547" s="106">
        <v>0</v>
      </c>
      <c r="L1547" s="106">
        <v>5187841.53</v>
      </c>
    </row>
    <row r="1548" spans="1:12">
      <c r="A1548" t="s">
        <v>939</v>
      </c>
      <c r="B1548" s="93">
        <v>41364</v>
      </c>
      <c r="C1548" t="s">
        <v>231</v>
      </c>
      <c r="D1548" t="s">
        <v>131</v>
      </c>
      <c r="E1548" s="105" t="s">
        <v>569</v>
      </c>
      <c r="F1548" s="105" t="s">
        <v>570</v>
      </c>
      <c r="G1548" s="106">
        <v>0</v>
      </c>
      <c r="H1548" s="106">
        <v>3635645.12</v>
      </c>
      <c r="I1548" s="106">
        <v>0</v>
      </c>
      <c r="J1548" s="106">
        <v>1945373.24</v>
      </c>
      <c r="K1548" s="106">
        <v>0</v>
      </c>
      <c r="L1548" s="106">
        <v>5581018.3600000003</v>
      </c>
    </row>
    <row r="1549" spans="1:12">
      <c r="A1549" t="s">
        <v>939</v>
      </c>
      <c r="B1549" s="93">
        <v>41364</v>
      </c>
      <c r="C1549" t="s">
        <v>231</v>
      </c>
      <c r="D1549" t="s">
        <v>131</v>
      </c>
      <c r="E1549" s="105" t="s">
        <v>485</v>
      </c>
      <c r="F1549" s="105" t="s">
        <v>486</v>
      </c>
      <c r="G1549" s="106">
        <v>0</v>
      </c>
      <c r="H1549" s="106">
        <v>972898.45</v>
      </c>
      <c r="I1549" s="106">
        <v>18696.87</v>
      </c>
      <c r="J1549" s="106">
        <v>1192374.1599999999</v>
      </c>
      <c r="K1549" s="106">
        <v>0</v>
      </c>
      <c r="L1549" s="106">
        <v>2146575.7400000002</v>
      </c>
    </row>
    <row r="1550" spans="1:12">
      <c r="A1550" t="s">
        <v>939</v>
      </c>
      <c r="B1550" s="93">
        <v>41364</v>
      </c>
      <c r="C1550" t="s">
        <v>231</v>
      </c>
      <c r="D1550" t="s">
        <v>131</v>
      </c>
      <c r="E1550" s="105" t="s">
        <v>487</v>
      </c>
      <c r="F1550" s="105" t="s">
        <v>488</v>
      </c>
      <c r="G1550" s="106">
        <v>0</v>
      </c>
      <c r="H1550" s="106">
        <v>221.52</v>
      </c>
      <c r="I1550" s="106">
        <v>97.23</v>
      </c>
      <c r="J1550" s="106">
        <v>23765.83</v>
      </c>
      <c r="K1550" s="106">
        <v>0</v>
      </c>
      <c r="L1550" s="106">
        <v>23890.12</v>
      </c>
    </row>
    <row r="1551" spans="1:12">
      <c r="A1551" t="s">
        <v>939</v>
      </c>
      <c r="B1551" s="93">
        <v>41364</v>
      </c>
      <c r="C1551" t="s">
        <v>231</v>
      </c>
      <c r="D1551" t="s">
        <v>131</v>
      </c>
      <c r="E1551" s="105" t="s">
        <v>461</v>
      </c>
      <c r="F1551" s="105" t="s">
        <v>462</v>
      </c>
      <c r="G1551" s="106">
        <v>0</v>
      </c>
      <c r="H1551" s="106">
        <v>2552.9</v>
      </c>
      <c r="I1551" s="106">
        <v>0</v>
      </c>
      <c r="J1551" s="106">
        <v>155249.35</v>
      </c>
      <c r="K1551" s="106">
        <v>0</v>
      </c>
      <c r="L1551" s="106">
        <v>157802.25</v>
      </c>
    </row>
    <row r="1552" spans="1:12">
      <c r="A1552" t="s">
        <v>939</v>
      </c>
      <c r="B1552" s="93">
        <v>41364</v>
      </c>
      <c r="C1552" t="s">
        <v>231</v>
      </c>
      <c r="D1552" t="s">
        <v>131</v>
      </c>
      <c r="E1552" s="105" t="s">
        <v>869</v>
      </c>
      <c r="F1552" s="105" t="s">
        <v>874</v>
      </c>
      <c r="G1552" s="106">
        <v>0</v>
      </c>
      <c r="H1552" s="106">
        <v>0.01</v>
      </c>
      <c r="I1552" s="106">
        <v>0</v>
      </c>
      <c r="J1552" s="106">
        <v>0.01</v>
      </c>
      <c r="K1552" s="106">
        <v>0</v>
      </c>
      <c r="L1552" s="106">
        <v>0.02</v>
      </c>
    </row>
    <row r="1553" spans="1:12">
      <c r="A1553" t="s">
        <v>939</v>
      </c>
      <c r="B1553" s="93">
        <v>41364</v>
      </c>
      <c r="C1553" t="s">
        <v>231</v>
      </c>
      <c r="D1553" t="s">
        <v>131</v>
      </c>
      <c r="E1553" s="105" t="s">
        <v>724</v>
      </c>
      <c r="F1553" s="105" t="s">
        <v>725</v>
      </c>
      <c r="G1553" s="106">
        <v>0</v>
      </c>
      <c r="H1553" s="106">
        <v>32139480.329999998</v>
      </c>
      <c r="I1553" s="106">
        <v>339940.48</v>
      </c>
      <c r="J1553" s="106">
        <v>31411856.809999999</v>
      </c>
      <c r="K1553" s="106">
        <v>0</v>
      </c>
      <c r="L1553" s="106">
        <v>63211396.659999996</v>
      </c>
    </row>
    <row r="1554" spans="1:12">
      <c r="A1554" t="s">
        <v>939</v>
      </c>
      <c r="B1554" s="93">
        <v>41364</v>
      </c>
      <c r="C1554" t="s">
        <v>231</v>
      </c>
      <c r="D1554" t="s">
        <v>131</v>
      </c>
      <c r="E1554" s="105" t="s">
        <v>368</v>
      </c>
      <c r="F1554" s="105" t="s">
        <v>369</v>
      </c>
      <c r="G1554" s="106">
        <v>0</v>
      </c>
      <c r="H1554" s="106">
        <v>485319517.80000001</v>
      </c>
      <c r="I1554" s="106">
        <v>0</v>
      </c>
      <c r="J1554" s="106">
        <v>520132710.38</v>
      </c>
      <c r="K1554" s="106">
        <v>0</v>
      </c>
      <c r="L1554" s="106">
        <v>1005452228.1799999</v>
      </c>
    </row>
    <row r="1555" spans="1:12">
      <c r="A1555" t="s">
        <v>939</v>
      </c>
      <c r="B1555" s="93">
        <v>41364</v>
      </c>
      <c r="C1555" t="s">
        <v>231</v>
      </c>
      <c r="D1555" t="s">
        <v>131</v>
      </c>
      <c r="E1555" s="105" t="s">
        <v>449</v>
      </c>
      <c r="F1555" s="105" t="s">
        <v>450</v>
      </c>
      <c r="G1555" s="106">
        <v>0</v>
      </c>
      <c r="H1555" s="106">
        <v>616802378.02999997</v>
      </c>
      <c r="I1555" s="106">
        <v>135224.14000000001</v>
      </c>
      <c r="J1555" s="106">
        <v>621382668.25999999</v>
      </c>
      <c r="K1555" s="106">
        <v>0</v>
      </c>
      <c r="L1555" s="106">
        <v>1238049822.1500001</v>
      </c>
    </row>
    <row r="1556" spans="1:12">
      <c r="A1556" t="s">
        <v>939</v>
      </c>
      <c r="B1556" s="93">
        <v>41364</v>
      </c>
      <c r="C1556" t="s">
        <v>231</v>
      </c>
      <c r="D1556" t="s">
        <v>131</v>
      </c>
      <c r="E1556" s="105" t="s">
        <v>787</v>
      </c>
      <c r="F1556" s="105" t="s">
        <v>788</v>
      </c>
      <c r="G1556" s="106">
        <v>0</v>
      </c>
      <c r="H1556" s="106">
        <v>1705794.38</v>
      </c>
      <c r="I1556" s="106">
        <v>0</v>
      </c>
      <c r="J1556" s="106">
        <v>1436578.12</v>
      </c>
      <c r="K1556" s="106">
        <v>0</v>
      </c>
      <c r="L1556" s="106">
        <v>3142372.5</v>
      </c>
    </row>
    <row r="1557" spans="1:12">
      <c r="A1557" t="s">
        <v>939</v>
      </c>
      <c r="B1557" s="93">
        <v>41364</v>
      </c>
      <c r="C1557" t="s">
        <v>231</v>
      </c>
      <c r="D1557" t="s">
        <v>131</v>
      </c>
      <c r="E1557" s="105">
        <v>620002</v>
      </c>
      <c r="F1557" s="105" t="s">
        <v>753</v>
      </c>
      <c r="G1557" s="106">
        <v>0</v>
      </c>
      <c r="H1557" s="106">
        <v>0</v>
      </c>
      <c r="I1557" s="106">
        <v>0.93</v>
      </c>
      <c r="J1557" s="106">
        <v>24.47</v>
      </c>
      <c r="K1557" s="106">
        <v>0</v>
      </c>
      <c r="L1557" s="106">
        <v>23.54</v>
      </c>
    </row>
    <row r="1558" spans="1:12">
      <c r="A1558" t="s">
        <v>939</v>
      </c>
      <c r="B1558" s="93">
        <v>41364</v>
      </c>
      <c r="C1558" t="s">
        <v>231</v>
      </c>
      <c r="D1558" t="s">
        <v>131</v>
      </c>
      <c r="E1558" s="105">
        <v>620004</v>
      </c>
      <c r="F1558" s="105" t="s">
        <v>426</v>
      </c>
      <c r="G1558" s="106">
        <v>0</v>
      </c>
      <c r="H1558" s="106">
        <v>98737.57</v>
      </c>
      <c r="I1558" s="106">
        <v>365498.31</v>
      </c>
      <c r="J1558" s="106">
        <v>366186.63</v>
      </c>
      <c r="K1558" s="106">
        <v>0</v>
      </c>
      <c r="L1558" s="106">
        <v>99425.89</v>
      </c>
    </row>
    <row r="1559" spans="1:12">
      <c r="A1559" t="s">
        <v>939</v>
      </c>
      <c r="B1559" s="93">
        <v>41364</v>
      </c>
      <c r="C1559" t="s">
        <v>231</v>
      </c>
      <c r="D1559" t="s">
        <v>131</v>
      </c>
      <c r="E1559" s="105" t="s">
        <v>510</v>
      </c>
      <c r="F1559" s="105" t="s">
        <v>511</v>
      </c>
      <c r="G1559" s="106">
        <v>30459.68</v>
      </c>
      <c r="H1559" s="106">
        <v>0</v>
      </c>
      <c r="I1559" s="106">
        <v>278910.21999999997</v>
      </c>
      <c r="J1559" s="106">
        <v>0</v>
      </c>
      <c r="K1559" s="106">
        <v>309369.90000000002</v>
      </c>
      <c r="L1559" s="106">
        <v>0</v>
      </c>
    </row>
    <row r="1560" spans="1:12">
      <c r="A1560" t="s">
        <v>939</v>
      </c>
      <c r="B1560" s="93">
        <v>41364</v>
      </c>
      <c r="C1560" t="s">
        <v>231</v>
      </c>
      <c r="D1560" t="s">
        <v>131</v>
      </c>
      <c r="E1560" s="105" t="s">
        <v>491</v>
      </c>
      <c r="F1560" s="105" t="s">
        <v>492</v>
      </c>
      <c r="G1560" s="106">
        <v>108891.94</v>
      </c>
      <c r="H1560" s="106">
        <v>0</v>
      </c>
      <c r="I1560" s="106">
        <v>103410.79</v>
      </c>
      <c r="J1560" s="106">
        <v>0</v>
      </c>
      <c r="K1560" s="106">
        <v>212302.73</v>
      </c>
      <c r="L1560" s="106">
        <v>0</v>
      </c>
    </row>
    <row r="1561" spans="1:12">
      <c r="A1561" t="s">
        <v>939</v>
      </c>
      <c r="B1561" s="93">
        <v>41364</v>
      </c>
      <c r="C1561" t="s">
        <v>231</v>
      </c>
      <c r="D1561" t="s">
        <v>131</v>
      </c>
      <c r="E1561" s="105" t="s">
        <v>1088</v>
      </c>
      <c r="F1561" s="105" t="s">
        <v>1089</v>
      </c>
      <c r="G1561" s="106">
        <v>0</v>
      </c>
      <c r="H1561" s="106">
        <v>0</v>
      </c>
      <c r="I1561" s="106">
        <v>0.01</v>
      </c>
      <c r="J1561" s="106">
        <v>0</v>
      </c>
      <c r="K1561" s="106">
        <v>0.01</v>
      </c>
      <c r="L1561" s="106">
        <v>0</v>
      </c>
    </row>
    <row r="1562" spans="1:12">
      <c r="A1562" t="s">
        <v>939</v>
      </c>
      <c r="B1562" s="93">
        <v>41364</v>
      </c>
      <c r="C1562" t="s">
        <v>231</v>
      </c>
      <c r="D1562" t="s">
        <v>131</v>
      </c>
      <c r="E1562" s="105" t="s">
        <v>374</v>
      </c>
      <c r="F1562" s="105" t="s">
        <v>375</v>
      </c>
      <c r="G1562" s="106">
        <v>17304.759999999998</v>
      </c>
      <c r="H1562" s="106">
        <v>0</v>
      </c>
      <c r="I1562" s="106">
        <v>39012.33</v>
      </c>
      <c r="J1562" s="106">
        <v>0</v>
      </c>
      <c r="K1562" s="106">
        <v>56317.09</v>
      </c>
      <c r="L1562" s="106">
        <v>0</v>
      </c>
    </row>
    <row r="1563" spans="1:12">
      <c r="A1563" t="s">
        <v>939</v>
      </c>
      <c r="B1563" s="93">
        <v>41364</v>
      </c>
      <c r="C1563" t="s">
        <v>231</v>
      </c>
      <c r="D1563" t="s">
        <v>131</v>
      </c>
      <c r="E1563" s="105" t="s">
        <v>463</v>
      </c>
      <c r="F1563" s="105" t="s">
        <v>464</v>
      </c>
      <c r="G1563" s="106">
        <v>775.16</v>
      </c>
      <c r="H1563" s="106">
        <v>0</v>
      </c>
      <c r="I1563" s="106">
        <v>5893.67</v>
      </c>
      <c r="J1563" s="106">
        <v>0</v>
      </c>
      <c r="K1563" s="106">
        <v>6668.83</v>
      </c>
      <c r="L1563" s="106">
        <v>0</v>
      </c>
    </row>
    <row r="1564" spans="1:12">
      <c r="A1564" t="s">
        <v>939</v>
      </c>
      <c r="B1564" s="93">
        <v>41364</v>
      </c>
      <c r="C1564" t="s">
        <v>231</v>
      </c>
      <c r="D1564" t="s">
        <v>131</v>
      </c>
      <c r="E1564" s="105" t="s">
        <v>897</v>
      </c>
      <c r="F1564" s="105" t="s">
        <v>913</v>
      </c>
      <c r="G1564" s="106">
        <v>183.23</v>
      </c>
      <c r="H1564" s="106">
        <v>0</v>
      </c>
      <c r="I1564" s="106">
        <v>0</v>
      </c>
      <c r="J1564" s="106">
        <v>0</v>
      </c>
      <c r="K1564" s="106">
        <v>183.23</v>
      </c>
      <c r="L1564" s="106">
        <v>0</v>
      </c>
    </row>
    <row r="1565" spans="1:12">
      <c r="A1565" t="s">
        <v>939</v>
      </c>
      <c r="B1565" s="93">
        <v>41364</v>
      </c>
      <c r="C1565" t="s">
        <v>231</v>
      </c>
      <c r="D1565" t="s">
        <v>131</v>
      </c>
      <c r="E1565" s="105">
        <v>810300</v>
      </c>
      <c r="F1565" s="105" t="s">
        <v>378</v>
      </c>
      <c r="G1565" s="106">
        <v>6496269.0199999996</v>
      </c>
      <c r="H1565" s="106">
        <v>0</v>
      </c>
      <c r="I1565" s="106">
        <v>400000</v>
      </c>
      <c r="J1565" s="106">
        <v>0</v>
      </c>
      <c r="K1565" s="106">
        <v>6896269.0199999996</v>
      </c>
      <c r="L1565" s="106">
        <v>0</v>
      </c>
    </row>
    <row r="1566" spans="1:12">
      <c r="A1566" t="s">
        <v>939</v>
      </c>
      <c r="B1566" s="93">
        <v>41364</v>
      </c>
      <c r="C1566" t="s">
        <v>231</v>
      </c>
      <c r="D1566" t="s">
        <v>131</v>
      </c>
      <c r="E1566" s="105" t="s">
        <v>894</v>
      </c>
      <c r="F1566" s="105" t="s">
        <v>910</v>
      </c>
      <c r="G1566" s="106">
        <v>72184.53</v>
      </c>
      <c r="H1566" s="106">
        <v>0</v>
      </c>
      <c r="I1566" s="106">
        <v>29289.89</v>
      </c>
      <c r="J1566" s="106">
        <v>993.32</v>
      </c>
      <c r="K1566" s="106">
        <v>100481.1</v>
      </c>
      <c r="L1566" s="106">
        <v>0</v>
      </c>
    </row>
    <row r="1567" spans="1:12">
      <c r="A1567" t="s">
        <v>939</v>
      </c>
      <c r="B1567" s="93">
        <v>41364</v>
      </c>
      <c r="C1567" t="s">
        <v>231</v>
      </c>
      <c r="D1567" t="s">
        <v>131</v>
      </c>
      <c r="E1567" s="105" t="s">
        <v>493</v>
      </c>
      <c r="F1567" s="105" t="s">
        <v>494</v>
      </c>
      <c r="G1567" s="106">
        <v>66646.78</v>
      </c>
      <c r="H1567" s="106">
        <v>0</v>
      </c>
      <c r="I1567" s="106">
        <v>44048.46</v>
      </c>
      <c r="J1567" s="106">
        <v>1636.28</v>
      </c>
      <c r="K1567" s="106">
        <v>109058.96</v>
      </c>
      <c r="L1567" s="106">
        <v>0</v>
      </c>
    </row>
    <row r="1568" spans="1:12">
      <c r="A1568" t="s">
        <v>939</v>
      </c>
      <c r="B1568" s="93">
        <v>41364</v>
      </c>
      <c r="C1568" t="s">
        <v>231</v>
      </c>
      <c r="D1568" t="s">
        <v>131</v>
      </c>
      <c r="E1568" s="105" t="s">
        <v>451</v>
      </c>
      <c r="F1568" s="105" t="s">
        <v>452</v>
      </c>
      <c r="G1568" s="106">
        <v>20762.05</v>
      </c>
      <c r="H1568" s="106">
        <v>0</v>
      </c>
      <c r="I1568" s="106">
        <v>27404.25</v>
      </c>
      <c r="J1568" s="106">
        <v>581.74</v>
      </c>
      <c r="K1568" s="106">
        <v>47584.56</v>
      </c>
      <c r="L1568" s="106">
        <v>0</v>
      </c>
    </row>
    <row r="1569" spans="1:12">
      <c r="A1569" t="s">
        <v>939</v>
      </c>
      <c r="B1569" s="93">
        <v>41364</v>
      </c>
      <c r="C1569" t="s">
        <v>231</v>
      </c>
      <c r="D1569" t="s">
        <v>131</v>
      </c>
      <c r="E1569" s="105" t="s">
        <v>453</v>
      </c>
      <c r="F1569" s="105" t="s">
        <v>454</v>
      </c>
      <c r="G1569" s="106">
        <v>6800.65</v>
      </c>
      <c r="H1569" s="106">
        <v>0</v>
      </c>
      <c r="I1569" s="106">
        <v>7123.46</v>
      </c>
      <c r="J1569" s="106">
        <v>303.19</v>
      </c>
      <c r="K1569" s="106">
        <v>13620.92</v>
      </c>
      <c r="L1569" s="106">
        <v>0</v>
      </c>
    </row>
    <row r="1570" spans="1:12">
      <c r="A1570" t="s">
        <v>939</v>
      </c>
      <c r="B1570" s="93">
        <v>41364</v>
      </c>
      <c r="C1570" t="s">
        <v>231</v>
      </c>
      <c r="D1570" t="s">
        <v>131</v>
      </c>
      <c r="E1570" s="105" t="s">
        <v>895</v>
      </c>
      <c r="F1570" s="105" t="s">
        <v>911</v>
      </c>
      <c r="G1570" s="106">
        <v>1349393.02</v>
      </c>
      <c r="H1570" s="106">
        <v>0</v>
      </c>
      <c r="I1570" s="106">
        <v>3962428.07</v>
      </c>
      <c r="J1570" s="106">
        <v>181390.14</v>
      </c>
      <c r="K1570" s="106">
        <v>5130430.95</v>
      </c>
      <c r="L1570" s="106">
        <v>0</v>
      </c>
    </row>
    <row r="1571" spans="1:12">
      <c r="A1571" t="s">
        <v>939</v>
      </c>
      <c r="B1571" s="93">
        <v>41364</v>
      </c>
      <c r="C1571" t="s">
        <v>231</v>
      </c>
      <c r="D1571" t="s">
        <v>131</v>
      </c>
      <c r="E1571" s="105" t="s">
        <v>575</v>
      </c>
      <c r="F1571" s="105" t="s">
        <v>576</v>
      </c>
      <c r="G1571" s="106">
        <v>7435558.71</v>
      </c>
      <c r="H1571" s="106">
        <v>0</v>
      </c>
      <c r="I1571" s="106">
        <v>15561895.460000001</v>
      </c>
      <c r="J1571" s="106">
        <v>611347.06000000006</v>
      </c>
      <c r="K1571" s="106">
        <v>22386107.109999999</v>
      </c>
      <c r="L1571" s="106">
        <v>0</v>
      </c>
    </row>
    <row r="1572" spans="1:12" ht="22.5">
      <c r="A1572" t="s">
        <v>939</v>
      </c>
      <c r="B1572" s="93">
        <v>41364</v>
      </c>
      <c r="C1572" t="s">
        <v>231</v>
      </c>
      <c r="D1572" t="s">
        <v>131</v>
      </c>
      <c r="E1572" s="105" t="s">
        <v>896</v>
      </c>
      <c r="F1572" s="105" t="s">
        <v>912</v>
      </c>
      <c r="G1572" s="106">
        <v>66451.520000000004</v>
      </c>
      <c r="H1572" s="106">
        <v>0</v>
      </c>
      <c r="I1572" s="106">
        <v>66476.39</v>
      </c>
      <c r="J1572" s="106">
        <v>1443.53</v>
      </c>
      <c r="K1572" s="106">
        <v>131484.38</v>
      </c>
      <c r="L1572" s="106">
        <v>0</v>
      </c>
    </row>
    <row r="1573" spans="1:12">
      <c r="A1573" t="s">
        <v>939</v>
      </c>
      <c r="B1573" s="93">
        <v>41364</v>
      </c>
      <c r="C1573" t="s">
        <v>231</v>
      </c>
      <c r="D1573" t="s">
        <v>131</v>
      </c>
      <c r="E1573" s="105" t="s">
        <v>1090</v>
      </c>
      <c r="F1573" s="105" t="s">
        <v>1091</v>
      </c>
      <c r="G1573" s="106">
        <v>0</v>
      </c>
      <c r="H1573" s="106">
        <v>0</v>
      </c>
      <c r="I1573" s="106">
        <v>1635727.82</v>
      </c>
      <c r="J1573" s="106">
        <v>142454.48000000001</v>
      </c>
      <c r="K1573" s="106">
        <v>1493273.34</v>
      </c>
      <c r="L1573" s="106">
        <v>0</v>
      </c>
    </row>
    <row r="1574" spans="1:12">
      <c r="A1574" t="s">
        <v>939</v>
      </c>
      <c r="B1574" s="93">
        <v>41364</v>
      </c>
      <c r="C1574" t="s">
        <v>231</v>
      </c>
      <c r="D1574" t="s">
        <v>131</v>
      </c>
      <c r="E1574" s="105" t="s">
        <v>1092</v>
      </c>
      <c r="F1574" s="105" t="s">
        <v>1093</v>
      </c>
      <c r="G1574" s="106">
        <v>0</v>
      </c>
      <c r="H1574" s="106">
        <v>0</v>
      </c>
      <c r="I1574" s="106">
        <v>6689838.0899999999</v>
      </c>
      <c r="J1574" s="106">
        <v>505146.07</v>
      </c>
      <c r="K1574" s="106">
        <v>6184692.0199999996</v>
      </c>
      <c r="L1574" s="106">
        <v>0</v>
      </c>
    </row>
    <row r="1575" spans="1:12">
      <c r="A1575" t="s">
        <v>939</v>
      </c>
      <c r="B1575" s="93">
        <v>41364</v>
      </c>
      <c r="C1575" t="s">
        <v>231</v>
      </c>
      <c r="D1575" t="s">
        <v>131</v>
      </c>
      <c r="E1575" s="105" t="s">
        <v>1094</v>
      </c>
      <c r="F1575" s="105" t="s">
        <v>1095</v>
      </c>
      <c r="G1575" s="106">
        <v>0</v>
      </c>
      <c r="H1575" s="106">
        <v>0</v>
      </c>
      <c r="I1575" s="106">
        <v>21873.95</v>
      </c>
      <c r="J1575" s="106">
        <v>4023.04</v>
      </c>
      <c r="K1575" s="106">
        <v>17850.91</v>
      </c>
      <c r="L1575" s="106">
        <v>0</v>
      </c>
    </row>
    <row r="1576" spans="1:12">
      <c r="A1576" t="s">
        <v>939</v>
      </c>
      <c r="B1576" s="93">
        <v>41364</v>
      </c>
      <c r="C1576" t="s">
        <v>231</v>
      </c>
      <c r="D1576" t="s">
        <v>131</v>
      </c>
      <c r="E1576" s="105" t="s">
        <v>577</v>
      </c>
      <c r="F1576" s="105" t="s">
        <v>578</v>
      </c>
      <c r="G1576" s="106">
        <v>304231.81</v>
      </c>
      <c r="H1576" s="106">
        <v>0</v>
      </c>
      <c r="I1576" s="106">
        <v>42839.4</v>
      </c>
      <c r="J1576" s="106">
        <v>2598.36</v>
      </c>
      <c r="K1576" s="106">
        <v>344472.85</v>
      </c>
      <c r="L1576" s="106">
        <v>0</v>
      </c>
    </row>
    <row r="1577" spans="1:12">
      <c r="A1577" t="s">
        <v>939</v>
      </c>
      <c r="B1577" s="93">
        <v>41364</v>
      </c>
      <c r="C1577" t="s">
        <v>231</v>
      </c>
      <c r="D1577" t="s">
        <v>131</v>
      </c>
      <c r="E1577" s="105" t="s">
        <v>495</v>
      </c>
      <c r="F1577" s="105" t="s">
        <v>496</v>
      </c>
      <c r="G1577" s="106">
        <v>291907.19</v>
      </c>
      <c r="H1577" s="106">
        <v>0</v>
      </c>
      <c r="I1577" s="106">
        <v>64084.88</v>
      </c>
      <c r="J1577" s="106">
        <v>3398</v>
      </c>
      <c r="K1577" s="106">
        <v>352594.07</v>
      </c>
      <c r="L1577" s="106">
        <v>0</v>
      </c>
    </row>
    <row r="1578" spans="1:12">
      <c r="A1578" t="s">
        <v>939</v>
      </c>
      <c r="B1578" s="93">
        <v>41364</v>
      </c>
      <c r="C1578" t="s">
        <v>231</v>
      </c>
      <c r="D1578" t="s">
        <v>131</v>
      </c>
      <c r="E1578" s="105" t="s">
        <v>455</v>
      </c>
      <c r="F1578" s="105" t="s">
        <v>456</v>
      </c>
      <c r="G1578" s="106">
        <v>303894.13</v>
      </c>
      <c r="H1578" s="106">
        <v>0</v>
      </c>
      <c r="I1578" s="106">
        <v>152316.95000000001</v>
      </c>
      <c r="J1578" s="106">
        <v>8701.5300000000007</v>
      </c>
      <c r="K1578" s="106">
        <v>447509.55</v>
      </c>
      <c r="L1578" s="106">
        <v>0</v>
      </c>
    </row>
    <row r="1579" spans="1:12">
      <c r="A1579" t="s">
        <v>939</v>
      </c>
      <c r="B1579" s="93">
        <v>41364</v>
      </c>
      <c r="C1579" t="s">
        <v>231</v>
      </c>
      <c r="D1579" t="s">
        <v>131</v>
      </c>
      <c r="E1579" s="105" t="s">
        <v>457</v>
      </c>
      <c r="F1579" s="105" t="s">
        <v>458</v>
      </c>
      <c r="G1579" s="106">
        <v>88213.9</v>
      </c>
      <c r="H1579" s="106">
        <v>0</v>
      </c>
      <c r="I1579" s="106">
        <v>36813.9</v>
      </c>
      <c r="J1579" s="106">
        <v>2082.83</v>
      </c>
      <c r="K1579" s="106">
        <v>122944.97</v>
      </c>
      <c r="L1579" s="106">
        <v>0</v>
      </c>
    </row>
    <row r="1580" spans="1:12">
      <c r="A1580" t="s">
        <v>939</v>
      </c>
      <c r="B1580" s="93">
        <v>41364</v>
      </c>
      <c r="C1580" t="s">
        <v>231</v>
      </c>
      <c r="D1580" t="s">
        <v>131</v>
      </c>
      <c r="E1580" s="105" t="s">
        <v>579</v>
      </c>
      <c r="F1580" s="105" t="s">
        <v>580</v>
      </c>
      <c r="G1580" s="106">
        <v>3900511.28</v>
      </c>
      <c r="H1580" s="106">
        <v>0</v>
      </c>
      <c r="I1580" s="106">
        <v>3592038.77</v>
      </c>
      <c r="J1580" s="106">
        <v>158975.99</v>
      </c>
      <c r="K1580" s="106">
        <v>7333574.0599999996</v>
      </c>
      <c r="L1580" s="106">
        <v>0</v>
      </c>
    </row>
    <row r="1581" spans="1:12">
      <c r="A1581" t="s">
        <v>939</v>
      </c>
      <c r="B1581" s="93">
        <v>41364</v>
      </c>
      <c r="C1581" t="s">
        <v>231</v>
      </c>
      <c r="D1581" t="s">
        <v>131</v>
      </c>
      <c r="E1581" s="105" t="s">
        <v>581</v>
      </c>
      <c r="F1581" s="105" t="s">
        <v>582</v>
      </c>
      <c r="G1581" s="106">
        <v>21950037.550000001</v>
      </c>
      <c r="H1581" s="106">
        <v>0</v>
      </c>
      <c r="I1581" s="106">
        <v>14497584.93</v>
      </c>
      <c r="J1581" s="106">
        <v>585425.36</v>
      </c>
      <c r="K1581" s="106">
        <v>35862197.119999997</v>
      </c>
      <c r="L1581" s="106">
        <v>0</v>
      </c>
    </row>
    <row r="1582" spans="1:12">
      <c r="A1582" t="s">
        <v>939</v>
      </c>
      <c r="B1582" s="93">
        <v>41364</v>
      </c>
      <c r="C1582" t="s">
        <v>231</v>
      </c>
      <c r="D1582" t="s">
        <v>131</v>
      </c>
      <c r="E1582" s="105" t="s">
        <v>583</v>
      </c>
      <c r="F1582" s="105" t="s">
        <v>584</v>
      </c>
      <c r="G1582" s="106">
        <v>174624.11</v>
      </c>
      <c r="H1582" s="106">
        <v>0</v>
      </c>
      <c r="I1582" s="106">
        <v>67695.44</v>
      </c>
      <c r="J1582" s="106">
        <v>2458.6999999999998</v>
      </c>
      <c r="K1582" s="106">
        <v>239860.85</v>
      </c>
      <c r="L1582" s="106">
        <v>0</v>
      </c>
    </row>
    <row r="1583" spans="1:12">
      <c r="A1583" t="s">
        <v>939</v>
      </c>
      <c r="B1583" s="93">
        <v>41364</v>
      </c>
      <c r="C1583" t="s">
        <v>231</v>
      </c>
      <c r="D1583" t="s">
        <v>131</v>
      </c>
      <c r="E1583" s="105" t="s">
        <v>1096</v>
      </c>
      <c r="F1583" s="105" t="s">
        <v>1097</v>
      </c>
      <c r="G1583" s="106">
        <v>0</v>
      </c>
      <c r="H1583" s="106">
        <v>0</v>
      </c>
      <c r="I1583" s="106">
        <v>837529.07</v>
      </c>
      <c r="J1583" s="106">
        <v>61190.1</v>
      </c>
      <c r="K1583" s="106">
        <v>776338.97</v>
      </c>
      <c r="L1583" s="106">
        <v>0</v>
      </c>
    </row>
    <row r="1584" spans="1:12">
      <c r="A1584" t="s">
        <v>939</v>
      </c>
      <c r="B1584" s="93">
        <v>41364</v>
      </c>
      <c r="C1584" t="s">
        <v>231</v>
      </c>
      <c r="D1584" t="s">
        <v>131</v>
      </c>
      <c r="E1584" s="105" t="s">
        <v>1098</v>
      </c>
      <c r="F1584" s="105" t="s">
        <v>1099</v>
      </c>
      <c r="G1584" s="106">
        <v>0</v>
      </c>
      <c r="H1584" s="106">
        <v>0</v>
      </c>
      <c r="I1584" s="106">
        <v>3350050.88</v>
      </c>
      <c r="J1584" s="106">
        <v>230561.77</v>
      </c>
      <c r="K1584" s="106">
        <v>3119489.11</v>
      </c>
      <c r="L1584" s="106">
        <v>0</v>
      </c>
    </row>
    <row r="1585" spans="1:12">
      <c r="A1585" t="s">
        <v>939</v>
      </c>
      <c r="B1585" s="93">
        <v>41364</v>
      </c>
      <c r="C1585" t="s">
        <v>231</v>
      </c>
      <c r="D1585" t="s">
        <v>131</v>
      </c>
      <c r="E1585" s="105" t="s">
        <v>1100</v>
      </c>
      <c r="F1585" s="105" t="s">
        <v>1101</v>
      </c>
      <c r="G1585" s="106">
        <v>0</v>
      </c>
      <c r="H1585" s="106">
        <v>0</v>
      </c>
      <c r="I1585" s="106">
        <v>14269.48</v>
      </c>
      <c r="J1585" s="106">
        <v>1928.68</v>
      </c>
      <c r="K1585" s="106">
        <v>12340.8</v>
      </c>
      <c r="L1585" s="106">
        <v>0</v>
      </c>
    </row>
    <row r="1586" spans="1:12">
      <c r="A1586" t="s">
        <v>939</v>
      </c>
      <c r="B1586" s="93">
        <v>41364</v>
      </c>
      <c r="C1586" t="s">
        <v>231</v>
      </c>
      <c r="D1586" t="s">
        <v>131</v>
      </c>
      <c r="E1586" s="105">
        <v>810701</v>
      </c>
      <c r="F1586" s="105" t="s">
        <v>381</v>
      </c>
      <c r="G1586" s="106">
        <v>0</v>
      </c>
      <c r="H1586" s="106">
        <v>0</v>
      </c>
      <c r="I1586" s="106">
        <v>3404531.22</v>
      </c>
      <c r="J1586" s="106">
        <v>117168.37</v>
      </c>
      <c r="K1586" s="106">
        <v>3287362.85</v>
      </c>
      <c r="L1586" s="106">
        <v>0</v>
      </c>
    </row>
    <row r="1587" spans="1:12">
      <c r="A1587" t="s">
        <v>939</v>
      </c>
      <c r="B1587" s="93">
        <v>41364</v>
      </c>
      <c r="C1587" t="s">
        <v>231</v>
      </c>
      <c r="D1587" t="s">
        <v>131</v>
      </c>
      <c r="E1587" s="105">
        <v>816000</v>
      </c>
      <c r="F1587" s="105" t="s">
        <v>466</v>
      </c>
      <c r="G1587" s="106">
        <v>0</v>
      </c>
      <c r="H1587" s="106">
        <v>21441413.48</v>
      </c>
      <c r="I1587" s="106">
        <v>543934.11</v>
      </c>
      <c r="J1587" s="106">
        <v>24422208.920000002</v>
      </c>
      <c r="K1587" s="106">
        <v>0</v>
      </c>
      <c r="L1587" s="106">
        <v>45319688.289999999</v>
      </c>
    </row>
    <row r="1588" spans="1:12">
      <c r="A1588" t="s">
        <v>939</v>
      </c>
      <c r="B1588" s="93">
        <v>41364</v>
      </c>
      <c r="C1588" t="s">
        <v>231</v>
      </c>
      <c r="D1588" t="s">
        <v>131</v>
      </c>
      <c r="E1588" s="105">
        <v>816001</v>
      </c>
      <c r="F1588" s="105" t="s">
        <v>428</v>
      </c>
      <c r="G1588" s="106">
        <v>7635618.2000000002</v>
      </c>
      <c r="H1588" s="106">
        <v>0</v>
      </c>
      <c r="I1588" s="106">
        <v>11168619.16</v>
      </c>
      <c r="J1588" s="106">
        <v>7000</v>
      </c>
      <c r="K1588" s="106">
        <v>18797237.359999999</v>
      </c>
      <c r="L1588" s="106">
        <v>0</v>
      </c>
    </row>
    <row r="1589" spans="1:12">
      <c r="A1589" t="s">
        <v>939</v>
      </c>
      <c r="B1589" s="93">
        <v>41364</v>
      </c>
      <c r="C1589" t="s">
        <v>231</v>
      </c>
      <c r="D1589" t="s">
        <v>131</v>
      </c>
      <c r="E1589" s="105">
        <v>816003</v>
      </c>
      <c r="F1589" s="105" t="s">
        <v>383</v>
      </c>
      <c r="G1589" s="106">
        <v>3280751.34</v>
      </c>
      <c r="H1589" s="106">
        <v>0</v>
      </c>
      <c r="I1589" s="106">
        <v>6389174.9900000002</v>
      </c>
      <c r="J1589" s="106">
        <v>0</v>
      </c>
      <c r="K1589" s="106">
        <v>9669926.3300000001</v>
      </c>
      <c r="L1589" s="106">
        <v>0</v>
      </c>
    </row>
    <row r="1590" spans="1:12">
      <c r="A1590" t="s">
        <v>939</v>
      </c>
      <c r="B1590" s="93">
        <v>41364</v>
      </c>
      <c r="C1590" t="s">
        <v>231</v>
      </c>
      <c r="D1590" t="s">
        <v>131</v>
      </c>
      <c r="E1590" s="105">
        <v>816007</v>
      </c>
      <c r="F1590" s="105" t="s">
        <v>385</v>
      </c>
      <c r="G1590" s="106">
        <v>3696.4</v>
      </c>
      <c r="H1590" s="106">
        <v>0</v>
      </c>
      <c r="I1590" s="106">
        <v>4055.25</v>
      </c>
      <c r="J1590" s="106">
        <v>0</v>
      </c>
      <c r="K1590" s="106">
        <v>7751.65</v>
      </c>
      <c r="L1590" s="106">
        <v>0</v>
      </c>
    </row>
    <row r="1591" spans="1:12">
      <c r="A1591" t="s">
        <v>939</v>
      </c>
      <c r="B1591" s="93">
        <v>41364</v>
      </c>
      <c r="C1591" t="s">
        <v>231</v>
      </c>
      <c r="D1591" t="s">
        <v>131</v>
      </c>
      <c r="E1591" s="105">
        <v>816008</v>
      </c>
      <c r="F1591" s="105" t="s">
        <v>387</v>
      </c>
      <c r="G1591" s="106">
        <v>934200.07</v>
      </c>
      <c r="H1591" s="106">
        <v>0</v>
      </c>
      <c r="I1591" s="106">
        <v>1821987.69</v>
      </c>
      <c r="J1591" s="106">
        <v>0</v>
      </c>
      <c r="K1591" s="106">
        <v>2756187.76</v>
      </c>
      <c r="L1591" s="106">
        <v>0</v>
      </c>
    </row>
    <row r="1592" spans="1:12">
      <c r="A1592" t="s">
        <v>939</v>
      </c>
      <c r="B1592" s="93">
        <v>41364</v>
      </c>
      <c r="C1592" t="s">
        <v>231</v>
      </c>
      <c r="D1592" t="s">
        <v>131</v>
      </c>
      <c r="E1592" s="105">
        <v>816012</v>
      </c>
      <c r="F1592" s="105" t="s">
        <v>389</v>
      </c>
      <c r="G1592" s="106">
        <v>5852.81</v>
      </c>
      <c r="H1592" s="106">
        <v>0</v>
      </c>
      <c r="I1592" s="106">
        <v>955</v>
      </c>
      <c r="J1592" s="106">
        <v>100.28</v>
      </c>
      <c r="K1592" s="106">
        <v>6707.53</v>
      </c>
      <c r="L1592" s="106">
        <v>0</v>
      </c>
    </row>
    <row r="1593" spans="1:12">
      <c r="A1593" t="s">
        <v>939</v>
      </c>
      <c r="B1593" s="93">
        <v>41364</v>
      </c>
      <c r="C1593" t="s">
        <v>231</v>
      </c>
      <c r="D1593" t="s">
        <v>131</v>
      </c>
      <c r="E1593" s="105">
        <v>816013</v>
      </c>
      <c r="F1593" s="105" t="s">
        <v>391</v>
      </c>
      <c r="G1593" s="106">
        <v>6229.11</v>
      </c>
      <c r="H1593" s="106">
        <v>0</v>
      </c>
      <c r="I1593" s="106">
        <v>3982.91</v>
      </c>
      <c r="J1593" s="106">
        <v>236.89</v>
      </c>
      <c r="K1593" s="106">
        <v>9975.1299999999992</v>
      </c>
      <c r="L1593" s="106">
        <v>0</v>
      </c>
    </row>
    <row r="1594" spans="1:12">
      <c r="A1594" t="s">
        <v>939</v>
      </c>
      <c r="B1594" s="93">
        <v>41364</v>
      </c>
      <c r="C1594" t="s">
        <v>231</v>
      </c>
      <c r="D1594" t="s">
        <v>131</v>
      </c>
      <c r="E1594" s="105">
        <v>816015</v>
      </c>
      <c r="F1594" s="105" t="s">
        <v>393</v>
      </c>
      <c r="G1594" s="106">
        <v>151353.15</v>
      </c>
      <c r="H1594" s="106">
        <v>0</v>
      </c>
      <c r="I1594" s="106">
        <v>4987.1000000000004</v>
      </c>
      <c r="J1594" s="106">
        <v>3.75</v>
      </c>
      <c r="K1594" s="106">
        <v>156336.5</v>
      </c>
      <c r="L1594" s="106">
        <v>0</v>
      </c>
    </row>
    <row r="1595" spans="1:12">
      <c r="A1595" t="s">
        <v>939</v>
      </c>
      <c r="B1595" s="93">
        <v>41364</v>
      </c>
      <c r="C1595" t="s">
        <v>231</v>
      </c>
      <c r="D1595" t="s">
        <v>131</v>
      </c>
      <c r="E1595" s="105">
        <v>816016</v>
      </c>
      <c r="F1595" s="105" t="s">
        <v>395</v>
      </c>
      <c r="G1595" s="106">
        <v>68.94</v>
      </c>
      <c r="H1595" s="106">
        <v>0</v>
      </c>
      <c r="I1595" s="106">
        <v>20.09</v>
      </c>
      <c r="J1595" s="106">
        <v>0</v>
      </c>
      <c r="K1595" s="106">
        <v>89.03</v>
      </c>
      <c r="L1595" s="106">
        <v>0</v>
      </c>
    </row>
    <row r="1596" spans="1:12">
      <c r="A1596" t="s">
        <v>939</v>
      </c>
      <c r="B1596" s="93">
        <v>41364</v>
      </c>
      <c r="C1596" t="s">
        <v>231</v>
      </c>
      <c r="D1596" t="s">
        <v>131</v>
      </c>
      <c r="E1596" s="105">
        <v>816017</v>
      </c>
      <c r="F1596" s="105" t="s">
        <v>397</v>
      </c>
      <c r="G1596" s="106">
        <v>13238.76</v>
      </c>
      <c r="H1596" s="106">
        <v>0</v>
      </c>
      <c r="I1596" s="106">
        <v>47.95</v>
      </c>
      <c r="J1596" s="106">
        <v>182.07</v>
      </c>
      <c r="K1596" s="106">
        <v>13104.64</v>
      </c>
      <c r="L1596" s="106">
        <v>0</v>
      </c>
    </row>
    <row r="1597" spans="1:12">
      <c r="A1597" t="s">
        <v>939</v>
      </c>
      <c r="B1597" s="93">
        <v>41364</v>
      </c>
      <c r="C1597" t="s">
        <v>231</v>
      </c>
      <c r="D1597" t="s">
        <v>131</v>
      </c>
      <c r="E1597" s="105">
        <v>816021</v>
      </c>
      <c r="F1597" s="105" t="s">
        <v>399</v>
      </c>
      <c r="G1597" s="106">
        <v>112360</v>
      </c>
      <c r="H1597" s="106">
        <v>0</v>
      </c>
      <c r="I1597" s="106">
        <v>0</v>
      </c>
      <c r="J1597" s="106">
        <v>0</v>
      </c>
      <c r="K1597" s="106">
        <v>112360</v>
      </c>
      <c r="L1597" s="106">
        <v>0</v>
      </c>
    </row>
    <row r="1598" spans="1:12">
      <c r="A1598" t="s">
        <v>939</v>
      </c>
      <c r="B1598" s="93">
        <v>41364</v>
      </c>
      <c r="C1598" t="s">
        <v>231</v>
      </c>
      <c r="D1598" t="s">
        <v>131</v>
      </c>
      <c r="E1598" s="105">
        <v>816033</v>
      </c>
      <c r="F1598" s="105" t="s">
        <v>405</v>
      </c>
      <c r="G1598" s="106">
        <v>598.86</v>
      </c>
      <c r="H1598" s="106">
        <v>0</v>
      </c>
      <c r="I1598" s="106">
        <v>0</v>
      </c>
      <c r="J1598" s="106">
        <v>0</v>
      </c>
      <c r="K1598" s="106">
        <v>598.86</v>
      </c>
      <c r="L1598" s="106">
        <v>0</v>
      </c>
    </row>
    <row r="1599" spans="1:12">
      <c r="A1599" t="s">
        <v>939</v>
      </c>
      <c r="B1599" s="93">
        <v>41364</v>
      </c>
      <c r="C1599" t="s">
        <v>231</v>
      </c>
      <c r="D1599" t="s">
        <v>131</v>
      </c>
      <c r="E1599" s="105">
        <v>816034</v>
      </c>
      <c r="F1599" s="105" t="s">
        <v>407</v>
      </c>
      <c r="G1599" s="106">
        <v>710372.78</v>
      </c>
      <c r="H1599" s="106">
        <v>0</v>
      </c>
      <c r="I1599" s="106">
        <v>1300987.82</v>
      </c>
      <c r="J1599" s="106">
        <v>103145.87</v>
      </c>
      <c r="K1599" s="106">
        <v>1908214.73</v>
      </c>
      <c r="L1599" s="106">
        <v>0</v>
      </c>
    </row>
    <row r="1600" spans="1:12">
      <c r="A1600" t="s">
        <v>939</v>
      </c>
      <c r="B1600" s="93">
        <v>41364</v>
      </c>
      <c r="C1600" t="s">
        <v>231</v>
      </c>
      <c r="D1600" t="s">
        <v>131</v>
      </c>
      <c r="E1600" s="105">
        <v>816036</v>
      </c>
      <c r="F1600" s="105" t="s">
        <v>695</v>
      </c>
      <c r="G1600" s="106">
        <v>165971.07</v>
      </c>
      <c r="H1600" s="106">
        <v>0</v>
      </c>
      <c r="I1600" s="106">
        <v>198097.3</v>
      </c>
      <c r="J1600" s="106">
        <v>5460.19</v>
      </c>
      <c r="K1600" s="106">
        <v>358608.18</v>
      </c>
      <c r="L1600" s="106">
        <v>0</v>
      </c>
    </row>
    <row r="1601" spans="1:12">
      <c r="A1601" t="s">
        <v>939</v>
      </c>
      <c r="B1601" s="93">
        <v>41364</v>
      </c>
      <c r="C1601" t="s">
        <v>231</v>
      </c>
      <c r="D1601" t="s">
        <v>131</v>
      </c>
      <c r="E1601" s="105">
        <v>816039</v>
      </c>
      <c r="F1601" s="105" t="s">
        <v>411</v>
      </c>
      <c r="G1601" s="106">
        <v>10552.07</v>
      </c>
      <c r="H1601" s="106">
        <v>0</v>
      </c>
      <c r="I1601" s="106">
        <v>18082.38</v>
      </c>
      <c r="J1601" s="106">
        <v>5819.59</v>
      </c>
      <c r="K1601" s="106">
        <v>22814.86</v>
      </c>
      <c r="L1601" s="106">
        <v>0</v>
      </c>
    </row>
    <row r="1602" spans="1:12">
      <c r="A1602" t="s">
        <v>939</v>
      </c>
      <c r="B1602" s="93">
        <v>41364</v>
      </c>
      <c r="C1602" t="s">
        <v>231</v>
      </c>
      <c r="D1602" t="s">
        <v>131</v>
      </c>
      <c r="E1602" s="105">
        <v>816042</v>
      </c>
      <c r="F1602" s="105" t="s">
        <v>697</v>
      </c>
      <c r="G1602" s="106">
        <v>75.900000000000006</v>
      </c>
      <c r="H1602" s="106">
        <v>0</v>
      </c>
      <c r="I1602" s="106">
        <v>172.05</v>
      </c>
      <c r="J1602" s="106">
        <v>18.43</v>
      </c>
      <c r="K1602" s="106">
        <v>229.52</v>
      </c>
      <c r="L1602" s="106">
        <v>0</v>
      </c>
    </row>
    <row r="1603" spans="1:12">
      <c r="A1603" t="s">
        <v>939</v>
      </c>
      <c r="B1603" s="93">
        <v>41364</v>
      </c>
      <c r="C1603" t="s">
        <v>231</v>
      </c>
      <c r="D1603" t="s">
        <v>131</v>
      </c>
      <c r="E1603" s="105">
        <v>816047</v>
      </c>
      <c r="F1603" s="105" t="s">
        <v>1062</v>
      </c>
      <c r="G1603" s="106">
        <v>0</v>
      </c>
      <c r="H1603" s="106">
        <v>0</v>
      </c>
      <c r="I1603" s="106">
        <v>413568.37</v>
      </c>
      <c r="J1603" s="106">
        <v>413568.37</v>
      </c>
      <c r="K1603" s="106">
        <v>0</v>
      </c>
      <c r="L1603" s="106">
        <v>0</v>
      </c>
    </row>
    <row r="1604" spans="1:12">
      <c r="A1604" t="s">
        <v>939</v>
      </c>
      <c r="B1604" s="93">
        <v>41364</v>
      </c>
      <c r="C1604" t="s">
        <v>231</v>
      </c>
      <c r="D1604" t="s">
        <v>131</v>
      </c>
      <c r="E1604" s="105">
        <v>816061</v>
      </c>
      <c r="F1604" s="105" t="s">
        <v>903</v>
      </c>
      <c r="G1604" s="106">
        <v>1914205</v>
      </c>
      <c r="H1604" s="106">
        <v>0</v>
      </c>
      <c r="I1604" s="106">
        <v>479154</v>
      </c>
      <c r="J1604" s="106">
        <v>429714</v>
      </c>
      <c r="K1604" s="106">
        <v>1963645</v>
      </c>
      <c r="L1604" s="106">
        <v>0</v>
      </c>
    </row>
    <row r="1605" spans="1:12">
      <c r="A1605" t="s">
        <v>939</v>
      </c>
      <c r="B1605" s="93">
        <v>41364</v>
      </c>
      <c r="C1605" t="s">
        <v>231</v>
      </c>
      <c r="D1605" t="s">
        <v>131</v>
      </c>
      <c r="E1605" s="105">
        <v>816080</v>
      </c>
      <c r="F1605" s="105" t="s">
        <v>1063</v>
      </c>
      <c r="G1605" s="106">
        <v>0</v>
      </c>
      <c r="H1605" s="106">
        <v>0</v>
      </c>
      <c r="I1605" s="106">
        <v>2733061.01</v>
      </c>
      <c r="J1605" s="106">
        <v>93428.82</v>
      </c>
      <c r="K1605" s="106">
        <v>2639632.19</v>
      </c>
      <c r="L1605" s="106">
        <v>0</v>
      </c>
    </row>
    <row r="1606" spans="1:12">
      <c r="A1606" t="s">
        <v>939</v>
      </c>
      <c r="B1606" s="93">
        <v>41364</v>
      </c>
      <c r="C1606" t="s">
        <v>264</v>
      </c>
      <c r="D1606" t="s">
        <v>279</v>
      </c>
      <c r="E1606" s="105" t="s">
        <v>766</v>
      </c>
      <c r="F1606" s="105" t="s">
        <v>767</v>
      </c>
      <c r="G1606" s="106">
        <v>150684446.87</v>
      </c>
      <c r="H1606" s="106">
        <v>0</v>
      </c>
      <c r="I1606" s="106">
        <v>35367127297.400002</v>
      </c>
      <c r="J1606" s="106">
        <v>35508036909.769997</v>
      </c>
      <c r="K1606" s="106">
        <v>9774834.5</v>
      </c>
      <c r="L1606" s="106">
        <v>0</v>
      </c>
    </row>
    <row r="1607" spans="1:12">
      <c r="A1607" t="s">
        <v>939</v>
      </c>
      <c r="B1607" s="93">
        <v>41364</v>
      </c>
      <c r="C1607" t="s">
        <v>264</v>
      </c>
      <c r="D1607" t="s">
        <v>279</v>
      </c>
      <c r="E1607" s="105" t="s">
        <v>429</v>
      </c>
      <c r="F1607" s="105" t="s">
        <v>430</v>
      </c>
      <c r="G1607" s="106">
        <v>1072615000</v>
      </c>
      <c r="H1607" s="106">
        <v>0</v>
      </c>
      <c r="I1607" s="106">
        <v>34932922375.169998</v>
      </c>
      <c r="J1607" s="106">
        <v>34721186887.669998</v>
      </c>
      <c r="K1607" s="106">
        <v>1284350487.5</v>
      </c>
      <c r="L1607" s="106">
        <v>0</v>
      </c>
    </row>
    <row r="1608" spans="1:12">
      <c r="A1608" t="s">
        <v>939</v>
      </c>
      <c r="B1608" s="93">
        <v>41364</v>
      </c>
      <c r="C1608" t="s">
        <v>264</v>
      </c>
      <c r="D1608" t="s">
        <v>279</v>
      </c>
      <c r="E1608" s="105" t="s">
        <v>431</v>
      </c>
      <c r="F1608" s="105" t="s">
        <v>432</v>
      </c>
      <c r="G1608" s="106">
        <v>1074419000</v>
      </c>
      <c r="H1608" s="106">
        <v>0</v>
      </c>
      <c r="I1608" s="106">
        <v>29438161710</v>
      </c>
      <c r="J1608" s="106">
        <v>29504328010</v>
      </c>
      <c r="K1608" s="106">
        <v>1008252700</v>
      </c>
      <c r="L1608" s="106">
        <v>0</v>
      </c>
    </row>
    <row r="1609" spans="1:12">
      <c r="A1609" t="s">
        <v>939</v>
      </c>
      <c r="B1609" s="93">
        <v>41364</v>
      </c>
      <c r="C1609" t="s">
        <v>264</v>
      </c>
      <c r="D1609" t="s">
        <v>279</v>
      </c>
      <c r="E1609" s="105" t="s">
        <v>625</v>
      </c>
      <c r="F1609" s="105" t="s">
        <v>626</v>
      </c>
      <c r="G1609" s="106">
        <v>0</v>
      </c>
      <c r="H1609" s="106">
        <v>0</v>
      </c>
      <c r="I1609" s="106">
        <v>5001580</v>
      </c>
      <c r="J1609" s="106">
        <v>0</v>
      </c>
      <c r="K1609" s="106">
        <v>5001580</v>
      </c>
      <c r="L1609" s="106">
        <v>0</v>
      </c>
    </row>
    <row r="1610" spans="1:12">
      <c r="A1610" t="s">
        <v>939</v>
      </c>
      <c r="B1610" s="93">
        <v>41364</v>
      </c>
      <c r="C1610" t="s">
        <v>264</v>
      </c>
      <c r="D1610" t="s">
        <v>279</v>
      </c>
      <c r="E1610" s="105" t="s">
        <v>467</v>
      </c>
      <c r="F1610" s="105" t="s">
        <v>468</v>
      </c>
      <c r="G1610" s="106">
        <v>40389200</v>
      </c>
      <c r="H1610" s="106">
        <v>0</v>
      </c>
      <c r="I1610" s="106">
        <v>211460520</v>
      </c>
      <c r="J1610" s="106">
        <v>151593520</v>
      </c>
      <c r="K1610" s="106">
        <v>100256200</v>
      </c>
      <c r="L1610" s="106">
        <v>0</v>
      </c>
    </row>
    <row r="1611" spans="1:12">
      <c r="A1611" t="s">
        <v>939</v>
      </c>
      <c r="B1611" s="93">
        <v>41364</v>
      </c>
      <c r="C1611" t="s">
        <v>264</v>
      </c>
      <c r="D1611" t="s">
        <v>279</v>
      </c>
      <c r="E1611" s="105" t="s">
        <v>712</v>
      </c>
      <c r="F1611" s="105" t="s">
        <v>713</v>
      </c>
      <c r="G1611" s="106">
        <v>0</v>
      </c>
      <c r="H1611" s="106">
        <v>0</v>
      </c>
      <c r="I1611" s="106">
        <v>1055500000</v>
      </c>
      <c r="J1611" s="106">
        <v>925500000</v>
      </c>
      <c r="K1611" s="106">
        <v>130000000</v>
      </c>
      <c r="L1611" s="106">
        <v>0</v>
      </c>
    </row>
    <row r="1612" spans="1:12">
      <c r="A1612" t="s">
        <v>939</v>
      </c>
      <c r="B1612" s="93">
        <v>41364</v>
      </c>
      <c r="C1612" t="s">
        <v>264</v>
      </c>
      <c r="D1612" t="s">
        <v>279</v>
      </c>
      <c r="E1612" s="105" t="s">
        <v>774</v>
      </c>
      <c r="F1612" s="105" t="s">
        <v>775</v>
      </c>
      <c r="G1612" s="106">
        <v>7393875</v>
      </c>
      <c r="H1612" s="106">
        <v>0</v>
      </c>
      <c r="I1612" s="106">
        <v>22216897.5</v>
      </c>
      <c r="J1612" s="106">
        <v>22205152.5</v>
      </c>
      <c r="K1612" s="106">
        <v>7405620</v>
      </c>
      <c r="L1612" s="106">
        <v>0</v>
      </c>
    </row>
    <row r="1613" spans="1:12">
      <c r="A1613" t="s">
        <v>939</v>
      </c>
      <c r="B1613" s="93">
        <v>41364</v>
      </c>
      <c r="C1613" t="s">
        <v>264</v>
      </c>
      <c r="D1613" t="s">
        <v>279</v>
      </c>
      <c r="E1613" s="105" t="s">
        <v>469</v>
      </c>
      <c r="F1613" s="105" t="s">
        <v>470</v>
      </c>
      <c r="G1613" s="106">
        <v>108663300</v>
      </c>
      <c r="H1613" s="106">
        <v>0</v>
      </c>
      <c r="I1613" s="106">
        <v>0</v>
      </c>
      <c r="J1613" s="106">
        <v>108663300</v>
      </c>
      <c r="K1613" s="106">
        <v>0</v>
      </c>
      <c r="L1613" s="106">
        <v>0</v>
      </c>
    </row>
    <row r="1614" spans="1:12">
      <c r="A1614" t="s">
        <v>939</v>
      </c>
      <c r="B1614" s="93">
        <v>41364</v>
      </c>
      <c r="C1614" t="s">
        <v>264</v>
      </c>
      <c r="D1614" t="s">
        <v>279</v>
      </c>
      <c r="E1614" s="105" t="s">
        <v>433</v>
      </c>
      <c r="F1614" s="105" t="s">
        <v>434</v>
      </c>
      <c r="G1614" s="106">
        <v>179901.85</v>
      </c>
      <c r="H1614" s="106">
        <v>0</v>
      </c>
      <c r="I1614" s="106">
        <v>850713.65</v>
      </c>
      <c r="J1614" s="106">
        <v>0</v>
      </c>
      <c r="K1614" s="106">
        <v>1030615.5</v>
      </c>
      <c r="L1614" s="106">
        <v>0</v>
      </c>
    </row>
    <row r="1615" spans="1:12">
      <c r="A1615" t="s">
        <v>939</v>
      </c>
      <c r="B1615" s="93">
        <v>41364</v>
      </c>
      <c r="C1615" t="s">
        <v>264</v>
      </c>
      <c r="D1615" t="s">
        <v>279</v>
      </c>
      <c r="E1615" s="105" t="s">
        <v>435</v>
      </c>
      <c r="F1615" s="105" t="s">
        <v>436</v>
      </c>
      <c r="G1615" s="106">
        <v>21864.799999999999</v>
      </c>
      <c r="H1615" s="106">
        <v>0</v>
      </c>
      <c r="I1615" s="106">
        <v>491582.2</v>
      </c>
      <c r="J1615" s="106">
        <v>0</v>
      </c>
      <c r="K1615" s="106">
        <v>513447</v>
      </c>
      <c r="L1615" s="106">
        <v>0</v>
      </c>
    </row>
    <row r="1616" spans="1:12">
      <c r="A1616" t="s">
        <v>939</v>
      </c>
      <c r="B1616" s="93">
        <v>41364</v>
      </c>
      <c r="C1616" t="s">
        <v>264</v>
      </c>
      <c r="D1616" t="s">
        <v>279</v>
      </c>
      <c r="E1616" s="105" t="s">
        <v>629</v>
      </c>
      <c r="F1616" s="105" t="s">
        <v>630</v>
      </c>
      <c r="G1616" s="106">
        <v>0</v>
      </c>
      <c r="H1616" s="106">
        <v>0</v>
      </c>
      <c r="I1616" s="106">
        <v>0</v>
      </c>
      <c r="J1616" s="106">
        <v>6346.5</v>
      </c>
      <c r="K1616" s="106">
        <v>0</v>
      </c>
      <c r="L1616" s="106">
        <v>6346.5</v>
      </c>
    </row>
    <row r="1617" spans="1:12">
      <c r="A1617" t="s">
        <v>939</v>
      </c>
      <c r="B1617" s="93">
        <v>41364</v>
      </c>
      <c r="C1617" t="s">
        <v>264</v>
      </c>
      <c r="D1617" t="s">
        <v>279</v>
      </c>
      <c r="E1617" s="105" t="s">
        <v>471</v>
      </c>
      <c r="F1617" s="105" t="s">
        <v>472</v>
      </c>
      <c r="G1617" s="106">
        <v>0</v>
      </c>
      <c r="H1617" s="106">
        <v>1160.8</v>
      </c>
      <c r="I1617" s="106">
        <v>0</v>
      </c>
      <c r="J1617" s="106">
        <v>285270.2</v>
      </c>
      <c r="K1617" s="106">
        <v>0</v>
      </c>
      <c r="L1617" s="106">
        <v>286431</v>
      </c>
    </row>
    <row r="1618" spans="1:12">
      <c r="A1618" t="s">
        <v>939</v>
      </c>
      <c r="B1618" s="93">
        <v>41364</v>
      </c>
      <c r="C1618" t="s">
        <v>264</v>
      </c>
      <c r="D1618" t="s">
        <v>279</v>
      </c>
      <c r="E1618" s="105" t="s">
        <v>776</v>
      </c>
      <c r="F1618" s="105" t="s">
        <v>777</v>
      </c>
      <c r="G1618" s="106">
        <v>11.33</v>
      </c>
      <c r="H1618" s="106">
        <v>0</v>
      </c>
      <c r="I1618" s="106">
        <v>2934.68</v>
      </c>
      <c r="J1618" s="106">
        <v>0</v>
      </c>
      <c r="K1618" s="106">
        <v>2946.01</v>
      </c>
      <c r="L1618" s="106">
        <v>0</v>
      </c>
    </row>
    <row r="1619" spans="1:12">
      <c r="A1619" t="s">
        <v>939</v>
      </c>
      <c r="B1619" s="93">
        <v>41364</v>
      </c>
      <c r="C1619" t="s">
        <v>264</v>
      </c>
      <c r="D1619" t="s">
        <v>279</v>
      </c>
      <c r="E1619" s="105" t="s">
        <v>473</v>
      </c>
      <c r="F1619" s="105" t="s">
        <v>474</v>
      </c>
      <c r="G1619" s="106">
        <v>14050.12</v>
      </c>
      <c r="H1619" s="106">
        <v>0</v>
      </c>
      <c r="I1619" s="106">
        <v>0</v>
      </c>
      <c r="J1619" s="106">
        <v>14050.12</v>
      </c>
      <c r="K1619" s="106">
        <v>0</v>
      </c>
      <c r="L1619" s="106">
        <v>0</v>
      </c>
    </row>
    <row r="1620" spans="1:12">
      <c r="A1620" t="s">
        <v>939</v>
      </c>
      <c r="B1620" s="93">
        <v>41364</v>
      </c>
      <c r="C1620" t="s">
        <v>264</v>
      </c>
      <c r="D1620" t="s">
        <v>279</v>
      </c>
      <c r="E1620" s="105">
        <v>110000</v>
      </c>
      <c r="F1620" s="105" t="s">
        <v>413</v>
      </c>
      <c r="G1620" s="106">
        <v>0</v>
      </c>
      <c r="H1620" s="106">
        <v>56.18</v>
      </c>
      <c r="I1620" s="106">
        <v>0</v>
      </c>
      <c r="J1620" s="106">
        <v>0</v>
      </c>
      <c r="K1620" s="106">
        <v>0</v>
      </c>
      <c r="L1620" s="106">
        <v>56.18</v>
      </c>
    </row>
    <row r="1621" spans="1:12">
      <c r="A1621" t="s">
        <v>939</v>
      </c>
      <c r="B1621" s="93">
        <v>41364</v>
      </c>
      <c r="C1621" t="s">
        <v>264</v>
      </c>
      <c r="D1621" t="s">
        <v>279</v>
      </c>
      <c r="E1621" s="105">
        <v>110014</v>
      </c>
      <c r="F1621" s="105" t="s">
        <v>289</v>
      </c>
      <c r="G1621" s="106">
        <v>1002.76</v>
      </c>
      <c r="H1621" s="106">
        <v>0</v>
      </c>
      <c r="I1621" s="106">
        <v>17361867801.009998</v>
      </c>
      <c r="J1621" s="106">
        <v>17361865790.5</v>
      </c>
      <c r="K1621" s="106">
        <v>3013.27</v>
      </c>
      <c r="L1621" s="106">
        <v>0</v>
      </c>
    </row>
    <row r="1622" spans="1:12">
      <c r="A1622" t="s">
        <v>939</v>
      </c>
      <c r="B1622" s="93">
        <v>41364</v>
      </c>
      <c r="C1622" t="s">
        <v>264</v>
      </c>
      <c r="D1622" t="s">
        <v>279</v>
      </c>
      <c r="E1622" s="105">
        <v>110047</v>
      </c>
      <c r="F1622" s="105" t="s">
        <v>293</v>
      </c>
      <c r="G1622" s="106">
        <v>6.16</v>
      </c>
      <c r="H1622" s="106">
        <v>0</v>
      </c>
      <c r="I1622" s="106">
        <v>119767287698.00999</v>
      </c>
      <c r="J1622" s="106">
        <v>119759873404.11</v>
      </c>
      <c r="K1622" s="106">
        <v>7414300.0599999996</v>
      </c>
      <c r="L1622" s="106">
        <v>0</v>
      </c>
    </row>
    <row r="1623" spans="1:12">
      <c r="A1623" t="s">
        <v>939</v>
      </c>
      <c r="B1623" s="93">
        <v>41364</v>
      </c>
      <c r="C1623" t="s">
        <v>264</v>
      </c>
      <c r="D1623" t="s">
        <v>279</v>
      </c>
      <c r="E1623" s="105">
        <v>110052</v>
      </c>
      <c r="F1623" s="105" t="s">
        <v>297</v>
      </c>
      <c r="G1623" s="106">
        <v>0</v>
      </c>
      <c r="H1623" s="106">
        <v>0</v>
      </c>
      <c r="I1623" s="106">
        <v>3988141.72</v>
      </c>
      <c r="J1623" s="106">
        <v>2730317.53</v>
      </c>
      <c r="K1623" s="106">
        <v>1257824.19</v>
      </c>
      <c r="L1623" s="106">
        <v>0</v>
      </c>
    </row>
    <row r="1624" spans="1:12">
      <c r="A1624" t="s">
        <v>939</v>
      </c>
      <c r="B1624" s="93">
        <v>41364</v>
      </c>
      <c r="C1624" t="s">
        <v>264</v>
      </c>
      <c r="D1624" t="s">
        <v>279</v>
      </c>
      <c r="E1624" s="105">
        <v>110065</v>
      </c>
      <c r="F1624" s="105" t="s">
        <v>417</v>
      </c>
      <c r="G1624" s="106">
        <v>3291.75</v>
      </c>
      <c r="H1624" s="106">
        <v>0</v>
      </c>
      <c r="I1624" s="106">
        <v>2023975000</v>
      </c>
      <c r="J1624" s="106">
        <v>2023975506</v>
      </c>
      <c r="K1624" s="106">
        <v>2785.75</v>
      </c>
      <c r="L1624" s="106">
        <v>0</v>
      </c>
    </row>
    <row r="1625" spans="1:12">
      <c r="A1625" t="s">
        <v>939</v>
      </c>
      <c r="B1625" s="93">
        <v>41364</v>
      </c>
      <c r="C1625" t="s">
        <v>264</v>
      </c>
      <c r="D1625" t="s">
        <v>279</v>
      </c>
      <c r="E1625" s="105">
        <v>110067</v>
      </c>
      <c r="F1625" s="105" t="s">
        <v>515</v>
      </c>
      <c r="G1625" s="106">
        <v>3808.76</v>
      </c>
      <c r="H1625" s="106">
        <v>0</v>
      </c>
      <c r="I1625" s="106">
        <v>365000</v>
      </c>
      <c r="J1625" s="106">
        <v>365000</v>
      </c>
      <c r="K1625" s="106">
        <v>3808.76</v>
      </c>
      <c r="L1625" s="106">
        <v>0</v>
      </c>
    </row>
    <row r="1626" spans="1:12">
      <c r="A1626" t="s">
        <v>939</v>
      </c>
      <c r="B1626" s="93">
        <v>41364</v>
      </c>
      <c r="C1626" t="s">
        <v>264</v>
      </c>
      <c r="D1626" t="s">
        <v>279</v>
      </c>
      <c r="E1626" s="105">
        <v>110071</v>
      </c>
      <c r="F1626" s="105" t="s">
        <v>586</v>
      </c>
      <c r="G1626" s="106">
        <v>0</v>
      </c>
      <c r="H1626" s="106">
        <v>0</v>
      </c>
      <c r="I1626" s="106">
        <v>90000000</v>
      </c>
      <c r="J1626" s="106">
        <v>90000000</v>
      </c>
      <c r="K1626" s="106">
        <v>0</v>
      </c>
      <c r="L1626" s="106">
        <v>0</v>
      </c>
    </row>
    <row r="1627" spans="1:12">
      <c r="A1627" t="s">
        <v>939</v>
      </c>
      <c r="B1627" s="93">
        <v>41364</v>
      </c>
      <c r="C1627" t="s">
        <v>264</v>
      </c>
      <c r="D1627" t="s">
        <v>279</v>
      </c>
      <c r="E1627" s="105">
        <v>110074</v>
      </c>
      <c r="F1627" s="105" t="s">
        <v>301</v>
      </c>
      <c r="G1627" s="106">
        <v>1000</v>
      </c>
      <c r="H1627" s="106">
        <v>0</v>
      </c>
      <c r="I1627" s="106">
        <v>13308349051</v>
      </c>
      <c r="J1627" s="106">
        <v>13308350051</v>
      </c>
      <c r="K1627" s="106">
        <v>0</v>
      </c>
      <c r="L1627" s="106">
        <v>0</v>
      </c>
    </row>
    <row r="1628" spans="1:12">
      <c r="A1628" t="s">
        <v>939</v>
      </c>
      <c r="B1628" s="93">
        <v>41364</v>
      </c>
      <c r="C1628" t="s">
        <v>264</v>
      </c>
      <c r="D1628" t="s">
        <v>279</v>
      </c>
      <c r="E1628" s="105">
        <v>110078</v>
      </c>
      <c r="F1628" s="105" t="s">
        <v>904</v>
      </c>
      <c r="G1628" s="106">
        <v>5000</v>
      </c>
      <c r="H1628" s="106">
        <v>0</v>
      </c>
      <c r="I1628" s="106">
        <v>3000000</v>
      </c>
      <c r="J1628" s="106">
        <v>3000000</v>
      </c>
      <c r="K1628" s="106">
        <v>5000</v>
      </c>
      <c r="L1628" s="106">
        <v>0</v>
      </c>
    </row>
    <row r="1629" spans="1:12">
      <c r="A1629" t="s">
        <v>939</v>
      </c>
      <c r="B1629" s="93">
        <v>41364</v>
      </c>
      <c r="C1629" t="s">
        <v>264</v>
      </c>
      <c r="D1629" t="s">
        <v>279</v>
      </c>
      <c r="E1629" s="105">
        <v>110079</v>
      </c>
      <c r="F1629" s="105" t="s">
        <v>303</v>
      </c>
      <c r="G1629" s="106">
        <v>16590.8</v>
      </c>
      <c r="H1629" s="106">
        <v>0</v>
      </c>
      <c r="I1629" s="106">
        <v>261722214.52000001</v>
      </c>
      <c r="J1629" s="106">
        <v>261736187.47</v>
      </c>
      <c r="K1629" s="106">
        <v>2617.85</v>
      </c>
      <c r="L1629" s="106">
        <v>0</v>
      </c>
    </row>
    <row r="1630" spans="1:12">
      <c r="A1630" t="s">
        <v>939</v>
      </c>
      <c r="B1630" s="93">
        <v>41364</v>
      </c>
      <c r="C1630" t="s">
        <v>264</v>
      </c>
      <c r="D1630" t="s">
        <v>279</v>
      </c>
      <c r="E1630" s="105">
        <v>110081</v>
      </c>
      <c r="F1630" s="105" t="s">
        <v>715</v>
      </c>
      <c r="G1630" s="106">
        <v>101376.4</v>
      </c>
      <c r="H1630" s="106">
        <v>0</v>
      </c>
      <c r="I1630" s="106">
        <v>500000000</v>
      </c>
      <c r="J1630" s="106">
        <v>500100000</v>
      </c>
      <c r="K1630" s="106">
        <v>1376.4</v>
      </c>
      <c r="L1630" s="106">
        <v>0</v>
      </c>
    </row>
    <row r="1631" spans="1:12">
      <c r="A1631" t="s">
        <v>939</v>
      </c>
      <c r="B1631" s="93">
        <v>41364</v>
      </c>
      <c r="C1631" t="s">
        <v>264</v>
      </c>
      <c r="D1631" t="s">
        <v>279</v>
      </c>
      <c r="E1631" s="105">
        <v>110082</v>
      </c>
      <c r="F1631" s="105" t="s">
        <v>872</v>
      </c>
      <c r="G1631" s="106">
        <v>599943.81999999995</v>
      </c>
      <c r="H1631" s="106">
        <v>0</v>
      </c>
      <c r="I1631" s="106">
        <v>87190000</v>
      </c>
      <c r="J1631" s="106">
        <v>87790168.540000007</v>
      </c>
      <c r="K1631" s="106">
        <v>0</v>
      </c>
      <c r="L1631" s="106">
        <v>224.72</v>
      </c>
    </row>
    <row r="1632" spans="1:12">
      <c r="A1632" t="s">
        <v>939</v>
      </c>
      <c r="B1632" s="93">
        <v>41364</v>
      </c>
      <c r="C1632" t="s">
        <v>264</v>
      </c>
      <c r="D1632" t="s">
        <v>279</v>
      </c>
      <c r="E1632" s="105">
        <v>110084</v>
      </c>
      <c r="F1632" s="105" t="s">
        <v>772</v>
      </c>
      <c r="G1632" s="106">
        <v>486000</v>
      </c>
      <c r="H1632" s="106">
        <v>0</v>
      </c>
      <c r="I1632" s="106">
        <v>29250000</v>
      </c>
      <c r="J1632" s="106">
        <v>29740000</v>
      </c>
      <c r="K1632" s="106">
        <v>0</v>
      </c>
      <c r="L1632" s="106">
        <v>4000</v>
      </c>
    </row>
    <row r="1633" spans="1:12">
      <c r="A1633" t="s">
        <v>939</v>
      </c>
      <c r="B1633" s="93">
        <v>41364</v>
      </c>
      <c r="C1633" t="s">
        <v>264</v>
      </c>
      <c r="D1633" t="s">
        <v>279</v>
      </c>
      <c r="E1633" s="105">
        <v>110085</v>
      </c>
      <c r="F1633" s="105" t="s">
        <v>525</v>
      </c>
      <c r="G1633" s="106">
        <v>4156.41</v>
      </c>
      <c r="H1633" s="106">
        <v>0</v>
      </c>
      <c r="I1633" s="106">
        <v>856600000</v>
      </c>
      <c r="J1633" s="106">
        <v>856601264.04999995</v>
      </c>
      <c r="K1633" s="106">
        <v>2892.36</v>
      </c>
      <c r="L1633" s="106">
        <v>0</v>
      </c>
    </row>
    <row r="1634" spans="1:12">
      <c r="A1634" t="s">
        <v>939</v>
      </c>
      <c r="B1634" s="93">
        <v>41364</v>
      </c>
      <c r="C1634" t="s">
        <v>264</v>
      </c>
      <c r="D1634" t="s">
        <v>279</v>
      </c>
      <c r="E1634" s="105">
        <v>110088</v>
      </c>
      <c r="F1634" s="105" t="s">
        <v>773</v>
      </c>
      <c r="G1634" s="106">
        <v>1510000</v>
      </c>
      <c r="H1634" s="106">
        <v>0</v>
      </c>
      <c r="I1634" s="106">
        <v>7500000</v>
      </c>
      <c r="J1634" s="106">
        <v>9000000</v>
      </c>
      <c r="K1634" s="106">
        <v>10000</v>
      </c>
      <c r="L1634" s="106">
        <v>0</v>
      </c>
    </row>
    <row r="1635" spans="1:12">
      <c r="A1635" t="s">
        <v>939</v>
      </c>
      <c r="B1635" s="93">
        <v>41364</v>
      </c>
      <c r="C1635" t="s">
        <v>264</v>
      </c>
      <c r="D1635" t="s">
        <v>279</v>
      </c>
      <c r="E1635" s="105">
        <v>110089</v>
      </c>
      <c r="F1635" s="105" t="s">
        <v>873</v>
      </c>
      <c r="G1635" s="106">
        <v>500000</v>
      </c>
      <c r="H1635" s="106">
        <v>0</v>
      </c>
      <c r="I1635" s="106">
        <v>66000000</v>
      </c>
      <c r="J1635" s="106">
        <v>66490000</v>
      </c>
      <c r="K1635" s="106">
        <v>10000</v>
      </c>
      <c r="L1635" s="106">
        <v>0</v>
      </c>
    </row>
    <row r="1636" spans="1:12">
      <c r="A1636" t="s">
        <v>939</v>
      </c>
      <c r="B1636" s="93">
        <v>41364</v>
      </c>
      <c r="C1636" t="s">
        <v>264</v>
      </c>
      <c r="D1636" t="s">
        <v>279</v>
      </c>
      <c r="E1636" s="105">
        <v>110120</v>
      </c>
      <c r="F1636" s="105" t="s">
        <v>304</v>
      </c>
      <c r="G1636" s="106">
        <v>43500</v>
      </c>
      <c r="H1636" s="106">
        <v>0</v>
      </c>
      <c r="I1636" s="106">
        <v>106799867633.86</v>
      </c>
      <c r="J1636" s="106">
        <v>106799556249.98</v>
      </c>
      <c r="K1636" s="106">
        <v>354883.88</v>
      </c>
      <c r="L1636" s="106">
        <v>0</v>
      </c>
    </row>
    <row r="1637" spans="1:12">
      <c r="A1637" t="s">
        <v>939</v>
      </c>
      <c r="B1637" s="93">
        <v>41364</v>
      </c>
      <c r="C1637" t="s">
        <v>264</v>
      </c>
      <c r="D1637" t="s">
        <v>279</v>
      </c>
      <c r="E1637" s="105">
        <v>110156</v>
      </c>
      <c r="F1637" s="105" t="s">
        <v>685</v>
      </c>
      <c r="G1637" s="106">
        <v>1346.83</v>
      </c>
      <c r="H1637" s="106">
        <v>0</v>
      </c>
      <c r="I1637" s="106">
        <v>2266638.88</v>
      </c>
      <c r="J1637" s="106">
        <v>2605725.34</v>
      </c>
      <c r="K1637" s="106">
        <v>0</v>
      </c>
      <c r="L1637" s="106">
        <v>337739.63</v>
      </c>
    </row>
    <row r="1638" spans="1:12">
      <c r="A1638" t="s">
        <v>939</v>
      </c>
      <c r="B1638" s="93">
        <v>41364</v>
      </c>
      <c r="C1638" t="s">
        <v>264</v>
      </c>
      <c r="D1638" t="s">
        <v>279</v>
      </c>
      <c r="E1638" s="105">
        <v>110176</v>
      </c>
      <c r="F1638" s="105" t="s">
        <v>778</v>
      </c>
      <c r="G1638" s="106">
        <v>303188.47999999998</v>
      </c>
      <c r="H1638" s="106">
        <v>0</v>
      </c>
      <c r="I1638" s="106">
        <v>3400000</v>
      </c>
      <c r="J1638" s="106">
        <v>3400000</v>
      </c>
      <c r="K1638" s="106">
        <v>303188.47999999998</v>
      </c>
      <c r="L1638" s="106">
        <v>0</v>
      </c>
    </row>
    <row r="1639" spans="1:12">
      <c r="A1639" t="s">
        <v>939</v>
      </c>
      <c r="B1639" s="93">
        <v>41364</v>
      </c>
      <c r="C1639" t="s">
        <v>264</v>
      </c>
      <c r="D1639" t="s">
        <v>279</v>
      </c>
      <c r="E1639" s="105">
        <v>110200</v>
      </c>
      <c r="F1639" s="105" t="s">
        <v>305</v>
      </c>
      <c r="G1639" s="106">
        <v>0</v>
      </c>
      <c r="H1639" s="106">
        <v>0</v>
      </c>
      <c r="I1639" s="106">
        <v>33067667323.32</v>
      </c>
      <c r="J1639" s="106">
        <v>32837109823.32</v>
      </c>
      <c r="K1639" s="106">
        <v>230557500</v>
      </c>
      <c r="L1639" s="106">
        <v>0</v>
      </c>
    </row>
    <row r="1640" spans="1:12">
      <c r="A1640" t="s">
        <v>939</v>
      </c>
      <c r="B1640" s="93">
        <v>41364</v>
      </c>
      <c r="C1640" t="s">
        <v>264</v>
      </c>
      <c r="D1640" t="s">
        <v>279</v>
      </c>
      <c r="E1640" s="105">
        <v>110202</v>
      </c>
      <c r="F1640" s="105" t="s">
        <v>905</v>
      </c>
      <c r="G1640" s="106">
        <v>663</v>
      </c>
      <c r="H1640" s="106">
        <v>0</v>
      </c>
      <c r="I1640" s="106">
        <v>19040000</v>
      </c>
      <c r="J1640" s="106">
        <v>19040000</v>
      </c>
      <c r="K1640" s="106">
        <v>663</v>
      </c>
      <c r="L1640" s="106">
        <v>0</v>
      </c>
    </row>
    <row r="1641" spans="1:12">
      <c r="A1641" t="s">
        <v>939</v>
      </c>
      <c r="B1641" s="93">
        <v>41364</v>
      </c>
      <c r="C1641" t="s">
        <v>264</v>
      </c>
      <c r="D1641" t="s">
        <v>279</v>
      </c>
      <c r="E1641" s="105" t="s">
        <v>768</v>
      </c>
      <c r="F1641" s="105" t="s">
        <v>769</v>
      </c>
      <c r="G1641" s="106">
        <v>0</v>
      </c>
      <c r="H1641" s="106">
        <v>0</v>
      </c>
      <c r="I1641" s="106">
        <v>34162167109</v>
      </c>
      <c r="J1641" s="106">
        <v>34162167109</v>
      </c>
      <c r="K1641" s="106">
        <v>0</v>
      </c>
      <c r="L1641" s="106">
        <v>0</v>
      </c>
    </row>
    <row r="1642" spans="1:12">
      <c r="A1642" t="s">
        <v>939</v>
      </c>
      <c r="B1642" s="93">
        <v>41364</v>
      </c>
      <c r="C1642" t="s">
        <v>264</v>
      </c>
      <c r="D1642" t="s">
        <v>279</v>
      </c>
      <c r="E1642" s="105" t="s">
        <v>698</v>
      </c>
      <c r="F1642" s="105" t="s">
        <v>699</v>
      </c>
      <c r="G1642" s="106">
        <v>0</v>
      </c>
      <c r="H1642" s="106">
        <v>0</v>
      </c>
      <c r="I1642" s="106">
        <v>11870000000</v>
      </c>
      <c r="J1642" s="106">
        <v>11870000000</v>
      </c>
      <c r="K1642" s="106">
        <v>0</v>
      </c>
      <c r="L1642" s="106">
        <v>0</v>
      </c>
    </row>
    <row r="1643" spans="1:12">
      <c r="A1643" t="s">
        <v>939</v>
      </c>
      <c r="B1643" s="93">
        <v>41364</v>
      </c>
      <c r="C1643" t="s">
        <v>264</v>
      </c>
      <c r="D1643" t="s">
        <v>279</v>
      </c>
      <c r="E1643" s="105" t="s">
        <v>700</v>
      </c>
      <c r="F1643" s="105" t="s">
        <v>701</v>
      </c>
      <c r="G1643" s="106">
        <v>0</v>
      </c>
      <c r="H1643" s="106">
        <v>0</v>
      </c>
      <c r="I1643" s="106">
        <v>19070000000</v>
      </c>
      <c r="J1643" s="106">
        <v>19070000000</v>
      </c>
      <c r="K1643" s="106">
        <v>0</v>
      </c>
      <c r="L1643" s="106">
        <v>0</v>
      </c>
    </row>
    <row r="1644" spans="1:12">
      <c r="A1644" t="s">
        <v>939</v>
      </c>
      <c r="B1644" s="93">
        <v>41364</v>
      </c>
      <c r="C1644" t="s">
        <v>264</v>
      </c>
      <c r="D1644" t="s">
        <v>279</v>
      </c>
      <c r="E1644" s="105" t="s">
        <v>649</v>
      </c>
      <c r="F1644" s="105" t="s">
        <v>650</v>
      </c>
      <c r="G1644" s="106">
        <v>0</v>
      </c>
      <c r="H1644" s="106">
        <v>0</v>
      </c>
      <c r="I1644" s="106">
        <v>925500000</v>
      </c>
      <c r="J1644" s="106">
        <v>925500000</v>
      </c>
      <c r="K1644" s="106">
        <v>0</v>
      </c>
      <c r="L1644" s="106">
        <v>0</v>
      </c>
    </row>
    <row r="1645" spans="1:12">
      <c r="A1645" t="s">
        <v>939</v>
      </c>
      <c r="B1645" s="93">
        <v>41364</v>
      </c>
      <c r="C1645" t="s">
        <v>264</v>
      </c>
      <c r="D1645" t="s">
        <v>279</v>
      </c>
      <c r="E1645" s="105" t="s">
        <v>991</v>
      </c>
      <c r="F1645" s="105" t="s">
        <v>992</v>
      </c>
      <c r="G1645" s="106">
        <v>0</v>
      </c>
      <c r="H1645" s="106">
        <v>0</v>
      </c>
      <c r="I1645" s="106">
        <v>22500000</v>
      </c>
      <c r="J1645" s="106">
        <v>22500000</v>
      </c>
      <c r="K1645" s="106">
        <v>0</v>
      </c>
      <c r="L1645" s="106">
        <v>0</v>
      </c>
    </row>
    <row r="1646" spans="1:12">
      <c r="A1646" t="s">
        <v>939</v>
      </c>
      <c r="B1646" s="93">
        <v>41364</v>
      </c>
      <c r="C1646" t="s">
        <v>264</v>
      </c>
      <c r="D1646" t="s">
        <v>279</v>
      </c>
      <c r="E1646" s="105" t="s">
        <v>734</v>
      </c>
      <c r="F1646" s="105" t="s">
        <v>735</v>
      </c>
      <c r="G1646" s="106">
        <v>0</v>
      </c>
      <c r="H1646" s="106">
        <v>0</v>
      </c>
      <c r="I1646" s="106">
        <v>113225000</v>
      </c>
      <c r="J1646" s="106">
        <v>113225000</v>
      </c>
      <c r="K1646" s="106">
        <v>0</v>
      </c>
      <c r="L1646" s="106">
        <v>0</v>
      </c>
    </row>
    <row r="1647" spans="1:12">
      <c r="A1647" t="s">
        <v>939</v>
      </c>
      <c r="B1647" s="93">
        <v>41364</v>
      </c>
      <c r="C1647" t="s">
        <v>264</v>
      </c>
      <c r="D1647" t="s">
        <v>279</v>
      </c>
      <c r="E1647" s="105">
        <v>110800</v>
      </c>
      <c r="F1647" s="105" t="s">
        <v>308</v>
      </c>
      <c r="G1647" s="106">
        <v>3878256.98</v>
      </c>
      <c r="H1647" s="106">
        <v>0</v>
      </c>
      <c r="I1647" s="106">
        <v>18441303471.23</v>
      </c>
      <c r="J1647" s="106">
        <v>18449292999.119999</v>
      </c>
      <c r="K1647" s="106">
        <v>0</v>
      </c>
      <c r="L1647" s="106">
        <v>4111270.91</v>
      </c>
    </row>
    <row r="1648" spans="1:12">
      <c r="A1648" t="s">
        <v>939</v>
      </c>
      <c r="B1648" s="93">
        <v>41364</v>
      </c>
      <c r="C1648" t="s">
        <v>264</v>
      </c>
      <c r="D1648" t="s">
        <v>279</v>
      </c>
      <c r="E1648" s="105" t="s">
        <v>526</v>
      </c>
      <c r="F1648" s="105" t="s">
        <v>527</v>
      </c>
      <c r="G1648" s="106">
        <v>0</v>
      </c>
      <c r="H1648" s="106">
        <v>0</v>
      </c>
      <c r="I1648" s="106">
        <v>8842188.0899999999</v>
      </c>
      <c r="J1648" s="106">
        <v>8663332.1999999993</v>
      </c>
      <c r="K1648" s="106">
        <v>178855.89</v>
      </c>
      <c r="L1648" s="106">
        <v>0</v>
      </c>
    </row>
    <row r="1649" spans="1:12">
      <c r="A1649" t="s">
        <v>939</v>
      </c>
      <c r="B1649" s="93">
        <v>41364</v>
      </c>
      <c r="C1649" t="s">
        <v>264</v>
      </c>
      <c r="D1649" t="s">
        <v>279</v>
      </c>
      <c r="E1649" s="105" t="s">
        <v>311</v>
      </c>
      <c r="F1649" s="105" t="s">
        <v>312</v>
      </c>
      <c r="G1649" s="106">
        <v>307506.84999999998</v>
      </c>
      <c r="H1649" s="106">
        <v>0</v>
      </c>
      <c r="I1649" s="106">
        <v>1425143232.9100001</v>
      </c>
      <c r="J1649" s="106">
        <v>1417892383.5999999</v>
      </c>
      <c r="K1649" s="106">
        <v>7558356.1600000001</v>
      </c>
      <c r="L1649" s="106">
        <v>0</v>
      </c>
    </row>
    <row r="1650" spans="1:12">
      <c r="A1650" t="s">
        <v>939</v>
      </c>
      <c r="B1650" s="93">
        <v>41364</v>
      </c>
      <c r="C1650" t="s">
        <v>264</v>
      </c>
      <c r="D1650" t="s">
        <v>279</v>
      </c>
      <c r="E1650" s="105" t="s">
        <v>716</v>
      </c>
      <c r="F1650" s="105" t="s">
        <v>717</v>
      </c>
      <c r="G1650" s="106">
        <v>0</v>
      </c>
      <c r="H1650" s="106">
        <v>0</v>
      </c>
      <c r="I1650" s="106">
        <v>5782471.46</v>
      </c>
      <c r="J1650" s="106">
        <v>5642142.6900000004</v>
      </c>
      <c r="K1650" s="106">
        <v>140328.76999999999</v>
      </c>
      <c r="L1650" s="106">
        <v>0</v>
      </c>
    </row>
    <row r="1651" spans="1:12">
      <c r="A1651" t="s">
        <v>939</v>
      </c>
      <c r="B1651" s="93">
        <v>41364</v>
      </c>
      <c r="C1651" t="s">
        <v>264</v>
      </c>
      <c r="D1651" t="s">
        <v>279</v>
      </c>
      <c r="E1651" s="105" t="s">
        <v>706</v>
      </c>
      <c r="F1651" s="105" t="s">
        <v>707</v>
      </c>
      <c r="G1651" s="106">
        <v>0</v>
      </c>
      <c r="H1651" s="106">
        <v>0</v>
      </c>
      <c r="I1651" s="106">
        <v>9074794.5199999996</v>
      </c>
      <c r="J1651" s="106">
        <v>9074794.5199999996</v>
      </c>
      <c r="K1651" s="106">
        <v>0</v>
      </c>
      <c r="L1651" s="106">
        <v>0</v>
      </c>
    </row>
    <row r="1652" spans="1:12">
      <c r="A1652" t="s">
        <v>939</v>
      </c>
      <c r="B1652" s="93">
        <v>41364</v>
      </c>
      <c r="C1652" t="s">
        <v>264</v>
      </c>
      <c r="D1652" t="s">
        <v>279</v>
      </c>
      <c r="E1652" s="105" t="s">
        <v>718</v>
      </c>
      <c r="F1652" s="105" t="s">
        <v>719</v>
      </c>
      <c r="G1652" s="106">
        <v>0</v>
      </c>
      <c r="H1652" s="106">
        <v>0</v>
      </c>
      <c r="I1652" s="106">
        <v>1357912.4</v>
      </c>
      <c r="J1652" s="106">
        <v>1357912.4</v>
      </c>
      <c r="K1652" s="106">
        <v>0</v>
      </c>
      <c r="L1652" s="106">
        <v>0</v>
      </c>
    </row>
    <row r="1653" spans="1:12">
      <c r="A1653" t="s">
        <v>939</v>
      </c>
      <c r="B1653" s="93">
        <v>41364</v>
      </c>
      <c r="C1653" t="s">
        <v>264</v>
      </c>
      <c r="D1653" t="s">
        <v>279</v>
      </c>
      <c r="E1653" s="105" t="s">
        <v>770</v>
      </c>
      <c r="F1653" s="105" t="s">
        <v>771</v>
      </c>
      <c r="G1653" s="106">
        <v>99042.13</v>
      </c>
      <c r="H1653" s="106">
        <v>0</v>
      </c>
      <c r="I1653" s="106">
        <v>9904721.8000000007</v>
      </c>
      <c r="J1653" s="106">
        <v>9988315.5299999993</v>
      </c>
      <c r="K1653" s="106">
        <v>15448.4</v>
      </c>
      <c r="L1653" s="106">
        <v>0</v>
      </c>
    </row>
    <row r="1654" spans="1:12">
      <c r="A1654" t="s">
        <v>939</v>
      </c>
      <c r="B1654" s="93">
        <v>41364</v>
      </c>
      <c r="C1654" t="s">
        <v>264</v>
      </c>
      <c r="D1654" t="s">
        <v>279</v>
      </c>
      <c r="E1654" s="105" t="s">
        <v>441</v>
      </c>
      <c r="F1654" s="105" t="s">
        <v>442</v>
      </c>
      <c r="G1654" s="106">
        <v>5286306.88</v>
      </c>
      <c r="H1654" s="106">
        <v>0</v>
      </c>
      <c r="I1654" s="106">
        <v>117841316.59</v>
      </c>
      <c r="J1654" s="106">
        <v>117561712.36</v>
      </c>
      <c r="K1654" s="106">
        <v>5565911.1100000003</v>
      </c>
      <c r="L1654" s="106">
        <v>0</v>
      </c>
    </row>
    <row r="1655" spans="1:12">
      <c r="A1655" t="s">
        <v>939</v>
      </c>
      <c r="B1655" s="93">
        <v>41364</v>
      </c>
      <c r="C1655" t="s">
        <v>264</v>
      </c>
      <c r="D1655" t="s">
        <v>279</v>
      </c>
      <c r="E1655" s="105" t="s">
        <v>443</v>
      </c>
      <c r="F1655" s="105" t="s">
        <v>444</v>
      </c>
      <c r="G1655" s="106">
        <v>5477245.2000000002</v>
      </c>
      <c r="H1655" s="106">
        <v>0</v>
      </c>
      <c r="I1655" s="106">
        <v>209030426.41</v>
      </c>
      <c r="J1655" s="106">
        <v>193274371.11000001</v>
      </c>
      <c r="K1655" s="106">
        <v>21233300.5</v>
      </c>
      <c r="L1655" s="106">
        <v>0</v>
      </c>
    </row>
    <row r="1656" spans="1:12">
      <c r="A1656" t="s">
        <v>939</v>
      </c>
      <c r="B1656" s="93">
        <v>41364</v>
      </c>
      <c r="C1656" t="s">
        <v>264</v>
      </c>
      <c r="D1656" t="s">
        <v>279</v>
      </c>
      <c r="E1656" s="105" t="s">
        <v>1068</v>
      </c>
      <c r="F1656" s="105" t="s">
        <v>1069</v>
      </c>
      <c r="G1656" s="106">
        <v>0</v>
      </c>
      <c r="H1656" s="106">
        <v>0</v>
      </c>
      <c r="I1656" s="106">
        <v>151593520</v>
      </c>
      <c r="J1656" s="106">
        <v>151593520</v>
      </c>
      <c r="K1656" s="106">
        <v>0</v>
      </c>
      <c r="L1656" s="106">
        <v>0</v>
      </c>
    </row>
    <row r="1657" spans="1:12">
      <c r="A1657" t="s">
        <v>939</v>
      </c>
      <c r="B1657" s="93">
        <v>41364</v>
      </c>
      <c r="C1657" t="s">
        <v>264</v>
      </c>
      <c r="D1657" t="s">
        <v>279</v>
      </c>
      <c r="E1657" s="105" t="s">
        <v>779</v>
      </c>
      <c r="F1657" s="105" t="s">
        <v>780</v>
      </c>
      <c r="G1657" s="106">
        <v>8163.45</v>
      </c>
      <c r="H1657" s="106">
        <v>0</v>
      </c>
      <c r="I1657" s="106">
        <v>307838.17</v>
      </c>
      <c r="J1657" s="106">
        <v>294847.5</v>
      </c>
      <c r="K1657" s="106">
        <v>21154.12</v>
      </c>
      <c r="L1657" s="106">
        <v>0</v>
      </c>
    </row>
    <row r="1658" spans="1:12">
      <c r="A1658" t="s">
        <v>939</v>
      </c>
      <c r="B1658" s="93">
        <v>41364</v>
      </c>
      <c r="C1658" t="s">
        <v>264</v>
      </c>
      <c r="D1658" t="s">
        <v>279</v>
      </c>
      <c r="E1658" s="105" t="s">
        <v>475</v>
      </c>
      <c r="F1658" s="105" t="s">
        <v>476</v>
      </c>
      <c r="G1658" s="106">
        <v>4190005.88</v>
      </c>
      <c r="H1658" s="106">
        <v>0</v>
      </c>
      <c r="I1658" s="106">
        <v>371694.12</v>
      </c>
      <c r="J1658" s="106">
        <v>4561700</v>
      </c>
      <c r="K1658" s="106">
        <v>0</v>
      </c>
      <c r="L1658" s="106">
        <v>0</v>
      </c>
    </row>
    <row r="1659" spans="1:12">
      <c r="A1659" t="s">
        <v>939</v>
      </c>
      <c r="B1659" s="93">
        <v>41364</v>
      </c>
      <c r="C1659" t="s">
        <v>264</v>
      </c>
      <c r="D1659" t="s">
        <v>279</v>
      </c>
      <c r="E1659" s="105">
        <v>112000</v>
      </c>
      <c r="F1659" s="105" t="s">
        <v>314</v>
      </c>
      <c r="G1659" s="106">
        <v>43.41</v>
      </c>
      <c r="H1659" s="106">
        <v>0</v>
      </c>
      <c r="I1659" s="106">
        <v>69.599999999999994</v>
      </c>
      <c r="J1659" s="106">
        <v>5123.5200000000004</v>
      </c>
      <c r="K1659" s="106">
        <v>0</v>
      </c>
      <c r="L1659" s="106">
        <v>5010.51</v>
      </c>
    </row>
    <row r="1660" spans="1:12">
      <c r="A1660" t="s">
        <v>939</v>
      </c>
      <c r="B1660" s="93">
        <v>41364</v>
      </c>
      <c r="C1660" t="s">
        <v>264</v>
      </c>
      <c r="D1660" t="s">
        <v>279</v>
      </c>
      <c r="E1660" s="105">
        <v>112002</v>
      </c>
      <c r="F1660" s="105" t="s">
        <v>588</v>
      </c>
      <c r="G1660" s="106">
        <v>0</v>
      </c>
      <c r="H1660" s="106">
        <v>0</v>
      </c>
      <c r="I1660" s="106">
        <v>20000000</v>
      </c>
      <c r="J1660" s="106">
        <v>20000000</v>
      </c>
      <c r="K1660" s="106">
        <v>0</v>
      </c>
      <c r="L1660" s="106">
        <v>0</v>
      </c>
    </row>
    <row r="1661" spans="1:12">
      <c r="A1661" t="s">
        <v>939</v>
      </c>
      <c r="B1661" s="93">
        <v>41364</v>
      </c>
      <c r="C1661" t="s">
        <v>264</v>
      </c>
      <c r="D1661" t="s">
        <v>279</v>
      </c>
      <c r="E1661" s="105">
        <v>112011</v>
      </c>
      <c r="F1661" s="105" t="s">
        <v>529</v>
      </c>
      <c r="G1661" s="106">
        <v>0</v>
      </c>
      <c r="H1661" s="106">
        <v>0</v>
      </c>
      <c r="I1661" s="106">
        <v>153.97999999999999</v>
      </c>
      <c r="J1661" s="106">
        <v>153.97999999999999</v>
      </c>
      <c r="K1661" s="106">
        <v>0</v>
      </c>
      <c r="L1661" s="106">
        <v>0</v>
      </c>
    </row>
    <row r="1662" spans="1:12">
      <c r="A1662" t="s">
        <v>939</v>
      </c>
      <c r="B1662" s="93">
        <v>41364</v>
      </c>
      <c r="C1662" t="s">
        <v>264</v>
      </c>
      <c r="D1662" t="s">
        <v>279</v>
      </c>
      <c r="E1662" s="105">
        <v>112021</v>
      </c>
      <c r="F1662" s="105" t="s">
        <v>478</v>
      </c>
      <c r="G1662" s="106">
        <v>55.36</v>
      </c>
      <c r="H1662" s="106">
        <v>0</v>
      </c>
      <c r="I1662" s="106">
        <v>397.89</v>
      </c>
      <c r="J1662" s="106">
        <v>453.25</v>
      </c>
      <c r="K1662" s="106">
        <v>0</v>
      </c>
      <c r="L1662" s="106">
        <v>0</v>
      </c>
    </row>
    <row r="1663" spans="1:12">
      <c r="A1663" t="s">
        <v>939</v>
      </c>
      <c r="B1663" s="93">
        <v>41364</v>
      </c>
      <c r="C1663" t="s">
        <v>264</v>
      </c>
      <c r="D1663" t="s">
        <v>279</v>
      </c>
      <c r="E1663" s="105">
        <v>112062</v>
      </c>
      <c r="F1663" s="105" t="s">
        <v>988</v>
      </c>
      <c r="G1663" s="106">
        <v>1443</v>
      </c>
      <c r="H1663" s="106">
        <v>0</v>
      </c>
      <c r="I1663" s="106">
        <v>0</v>
      </c>
      <c r="J1663" s="106">
        <v>11.85</v>
      </c>
      <c r="K1663" s="106">
        <v>1431.15</v>
      </c>
      <c r="L1663" s="106">
        <v>0</v>
      </c>
    </row>
    <row r="1664" spans="1:12">
      <c r="A1664" t="s">
        <v>939</v>
      </c>
      <c r="B1664" s="93">
        <v>41364</v>
      </c>
      <c r="C1664" t="s">
        <v>264</v>
      </c>
      <c r="D1664" t="s">
        <v>279</v>
      </c>
      <c r="E1664" s="105">
        <v>210100</v>
      </c>
      <c r="F1664" s="105" t="s">
        <v>424</v>
      </c>
      <c r="G1664" s="106">
        <v>0</v>
      </c>
      <c r="H1664" s="106">
        <v>0</v>
      </c>
      <c r="I1664" s="106">
        <v>102720042454.64</v>
      </c>
      <c r="J1664" s="106">
        <v>102950390204.64</v>
      </c>
      <c r="K1664" s="106">
        <v>0</v>
      </c>
      <c r="L1664" s="106">
        <v>230347750</v>
      </c>
    </row>
    <row r="1665" spans="1:12">
      <c r="A1665" t="s">
        <v>939</v>
      </c>
      <c r="B1665" s="93">
        <v>41364</v>
      </c>
      <c r="C1665" t="s">
        <v>264</v>
      </c>
      <c r="D1665" t="s">
        <v>279</v>
      </c>
      <c r="E1665" s="105">
        <v>210800</v>
      </c>
      <c r="F1665" s="105" t="s">
        <v>317</v>
      </c>
      <c r="G1665" s="106">
        <v>0</v>
      </c>
      <c r="H1665" s="106">
        <v>8241313.1200000001</v>
      </c>
      <c r="I1665" s="106">
        <v>17606660984.720001</v>
      </c>
      <c r="J1665" s="106">
        <v>17598783017.02</v>
      </c>
      <c r="K1665" s="106">
        <v>0</v>
      </c>
      <c r="L1665" s="106">
        <v>363345.42</v>
      </c>
    </row>
    <row r="1666" spans="1:12">
      <c r="A1666" t="s">
        <v>939</v>
      </c>
      <c r="B1666" s="93">
        <v>41364</v>
      </c>
      <c r="C1666" t="s">
        <v>264</v>
      </c>
      <c r="D1666" t="s">
        <v>279</v>
      </c>
      <c r="E1666" s="105">
        <v>211002</v>
      </c>
      <c r="F1666" s="105" t="s">
        <v>460</v>
      </c>
      <c r="G1666" s="106">
        <v>5368605.3899999997</v>
      </c>
      <c r="H1666" s="106">
        <v>0</v>
      </c>
      <c r="I1666" s="106">
        <v>8640470.2899999991</v>
      </c>
      <c r="J1666" s="106">
        <v>141585.41</v>
      </c>
      <c r="K1666" s="106">
        <v>13867490.27</v>
      </c>
      <c r="L1666" s="106">
        <v>0</v>
      </c>
    </row>
    <row r="1667" spans="1:12">
      <c r="A1667" t="s">
        <v>939</v>
      </c>
      <c r="B1667" s="93">
        <v>41364</v>
      </c>
      <c r="C1667" t="s">
        <v>264</v>
      </c>
      <c r="D1667" t="s">
        <v>279</v>
      </c>
      <c r="E1667" s="105">
        <v>211014</v>
      </c>
      <c r="F1667" s="105" t="s">
        <v>498</v>
      </c>
      <c r="G1667" s="106">
        <v>0</v>
      </c>
      <c r="H1667" s="106">
        <v>593641.01</v>
      </c>
      <c r="I1667" s="106">
        <v>19368780.09</v>
      </c>
      <c r="J1667" s="106">
        <v>19232047.699999999</v>
      </c>
      <c r="K1667" s="106">
        <v>0</v>
      </c>
      <c r="L1667" s="106">
        <v>456908.62</v>
      </c>
    </row>
    <row r="1668" spans="1:12">
      <c r="A1668" t="s">
        <v>939</v>
      </c>
      <c r="B1668" s="93">
        <v>41364</v>
      </c>
      <c r="C1668" t="s">
        <v>264</v>
      </c>
      <c r="D1668" t="s">
        <v>279</v>
      </c>
      <c r="E1668" s="105">
        <v>211024</v>
      </c>
      <c r="F1668" s="105" t="s">
        <v>325</v>
      </c>
      <c r="G1668" s="106">
        <v>0</v>
      </c>
      <c r="H1668" s="106">
        <v>79.760000000000005</v>
      </c>
      <c r="I1668" s="106">
        <v>185.98</v>
      </c>
      <c r="J1668" s="106">
        <v>108.41</v>
      </c>
      <c r="K1668" s="106">
        <v>0</v>
      </c>
      <c r="L1668" s="106">
        <v>2.19</v>
      </c>
    </row>
    <row r="1669" spans="1:12">
      <c r="A1669" t="s">
        <v>939</v>
      </c>
      <c r="B1669" s="93">
        <v>41364</v>
      </c>
      <c r="C1669" t="s">
        <v>264</v>
      </c>
      <c r="D1669" t="s">
        <v>279</v>
      </c>
      <c r="E1669" s="105">
        <v>211028</v>
      </c>
      <c r="F1669" s="105" t="s">
        <v>329</v>
      </c>
      <c r="G1669" s="106">
        <v>0</v>
      </c>
      <c r="H1669" s="106">
        <v>51530.36</v>
      </c>
      <c r="I1669" s="106">
        <v>0</v>
      </c>
      <c r="J1669" s="106">
        <v>0</v>
      </c>
      <c r="K1669" s="106">
        <v>0</v>
      </c>
      <c r="L1669" s="106">
        <v>51530.36</v>
      </c>
    </row>
    <row r="1670" spans="1:12">
      <c r="A1670" t="s">
        <v>939</v>
      </c>
      <c r="B1670" s="93">
        <v>41364</v>
      </c>
      <c r="C1670" t="s">
        <v>264</v>
      </c>
      <c r="D1670" t="s">
        <v>279</v>
      </c>
      <c r="E1670" s="105">
        <v>211032</v>
      </c>
      <c r="F1670" s="105" t="s">
        <v>331</v>
      </c>
      <c r="G1670" s="106">
        <v>0</v>
      </c>
      <c r="H1670" s="106">
        <v>104059.99</v>
      </c>
      <c r="I1670" s="106">
        <v>104075.45</v>
      </c>
      <c r="J1670" s="106">
        <v>15.46</v>
      </c>
      <c r="K1670" s="106">
        <v>0</v>
      </c>
      <c r="L1670" s="106">
        <v>0</v>
      </c>
    </row>
    <row r="1671" spans="1:12">
      <c r="A1671" t="s">
        <v>939</v>
      </c>
      <c r="B1671" s="93">
        <v>41364</v>
      </c>
      <c r="C1671" t="s">
        <v>264</v>
      </c>
      <c r="D1671" t="s">
        <v>279</v>
      </c>
      <c r="E1671" s="105">
        <v>211035</v>
      </c>
      <c r="F1671" s="105" t="s">
        <v>333</v>
      </c>
      <c r="G1671" s="106">
        <v>0</v>
      </c>
      <c r="H1671" s="106">
        <v>9433</v>
      </c>
      <c r="I1671" s="106">
        <v>189545</v>
      </c>
      <c r="J1671" s="106">
        <v>261360</v>
      </c>
      <c r="K1671" s="106">
        <v>0</v>
      </c>
      <c r="L1671" s="106">
        <v>81248</v>
      </c>
    </row>
    <row r="1672" spans="1:12">
      <c r="A1672" t="s">
        <v>939</v>
      </c>
      <c r="B1672" s="93">
        <v>41364</v>
      </c>
      <c r="C1672" t="s">
        <v>264</v>
      </c>
      <c r="D1672" t="s">
        <v>279</v>
      </c>
      <c r="E1672" s="105">
        <v>211037</v>
      </c>
      <c r="F1672" s="105" t="s">
        <v>901</v>
      </c>
      <c r="G1672" s="106">
        <v>427334.34</v>
      </c>
      <c r="H1672" s="106">
        <v>0</v>
      </c>
      <c r="I1672" s="106">
        <v>2730317.53</v>
      </c>
      <c r="J1672" s="106">
        <v>5090622.8</v>
      </c>
      <c r="K1672" s="106">
        <v>0</v>
      </c>
      <c r="L1672" s="106">
        <v>1932970.93</v>
      </c>
    </row>
    <row r="1673" spans="1:12">
      <c r="A1673" t="s">
        <v>939</v>
      </c>
      <c r="B1673" s="93">
        <v>41364</v>
      </c>
      <c r="C1673" t="s">
        <v>264</v>
      </c>
      <c r="D1673" t="s">
        <v>279</v>
      </c>
      <c r="E1673" s="105">
        <v>211040</v>
      </c>
      <c r="F1673" s="105" t="s">
        <v>1046</v>
      </c>
      <c r="G1673" s="106">
        <v>0</v>
      </c>
      <c r="H1673" s="106">
        <v>0</v>
      </c>
      <c r="I1673" s="106">
        <v>10040.879999999999</v>
      </c>
      <c r="J1673" s="106">
        <v>10040.879999999999</v>
      </c>
      <c r="K1673" s="106">
        <v>0</v>
      </c>
      <c r="L1673" s="106">
        <v>0</v>
      </c>
    </row>
    <row r="1674" spans="1:12">
      <c r="A1674" t="s">
        <v>939</v>
      </c>
      <c r="B1674" s="93">
        <v>41364</v>
      </c>
      <c r="C1674" t="s">
        <v>264</v>
      </c>
      <c r="D1674" t="s">
        <v>279</v>
      </c>
      <c r="E1674" s="105">
        <v>211070</v>
      </c>
      <c r="F1674" s="105" t="s">
        <v>902</v>
      </c>
      <c r="G1674" s="106">
        <v>0</v>
      </c>
      <c r="H1674" s="106">
        <v>4484.8599999999997</v>
      </c>
      <c r="I1674" s="106">
        <v>14867.11</v>
      </c>
      <c r="J1674" s="106">
        <v>8125</v>
      </c>
      <c r="K1674" s="106">
        <v>2257.25</v>
      </c>
      <c r="L1674" s="106">
        <v>0</v>
      </c>
    </row>
    <row r="1675" spans="1:12">
      <c r="A1675" t="s">
        <v>939</v>
      </c>
      <c r="B1675" s="93">
        <v>41364</v>
      </c>
      <c r="C1675" t="s">
        <v>264</v>
      </c>
      <c r="D1675" t="s">
        <v>279</v>
      </c>
      <c r="E1675" s="105">
        <v>211078</v>
      </c>
      <c r="F1675" s="105" t="s">
        <v>1047</v>
      </c>
      <c r="G1675" s="106">
        <v>0</v>
      </c>
      <c r="H1675" s="106">
        <v>0</v>
      </c>
      <c r="I1675" s="106">
        <v>11.05</v>
      </c>
      <c r="J1675" s="106">
        <v>11.05</v>
      </c>
      <c r="K1675" s="106">
        <v>0</v>
      </c>
      <c r="L1675" s="106">
        <v>0</v>
      </c>
    </row>
    <row r="1676" spans="1:12">
      <c r="A1676" t="s">
        <v>939</v>
      </c>
      <c r="B1676" s="93">
        <v>41364</v>
      </c>
      <c r="C1676" t="s">
        <v>264</v>
      </c>
      <c r="D1676" t="s">
        <v>279</v>
      </c>
      <c r="E1676" s="105">
        <v>212010</v>
      </c>
      <c r="F1676" s="105" t="s">
        <v>336</v>
      </c>
      <c r="G1676" s="106">
        <v>0</v>
      </c>
      <c r="H1676" s="106">
        <v>923948.42</v>
      </c>
      <c r="I1676" s="106">
        <v>8910719.0700000003</v>
      </c>
      <c r="J1676" s="106">
        <v>9280455.1199999992</v>
      </c>
      <c r="K1676" s="106">
        <v>0</v>
      </c>
      <c r="L1676" s="106">
        <v>1293684.47</v>
      </c>
    </row>
    <row r="1677" spans="1:12">
      <c r="A1677" t="s">
        <v>939</v>
      </c>
      <c r="B1677" s="93">
        <v>41364</v>
      </c>
      <c r="C1677" t="s">
        <v>264</v>
      </c>
      <c r="D1677" t="s">
        <v>279</v>
      </c>
      <c r="E1677" s="105">
        <v>212026</v>
      </c>
      <c r="F1677" s="105" t="s">
        <v>339</v>
      </c>
      <c r="G1677" s="106">
        <v>0</v>
      </c>
      <c r="H1677" s="106">
        <v>7162154.1399999997</v>
      </c>
      <c r="I1677" s="106">
        <v>345321.43</v>
      </c>
      <c r="J1677" s="106">
        <v>7822940.8600000003</v>
      </c>
      <c r="K1677" s="106">
        <v>0</v>
      </c>
      <c r="L1677" s="106">
        <v>14639773.57</v>
      </c>
    </row>
    <row r="1678" spans="1:12">
      <c r="A1678" t="s">
        <v>939</v>
      </c>
      <c r="B1678" s="93">
        <v>41364</v>
      </c>
      <c r="C1678" t="s">
        <v>264</v>
      </c>
      <c r="D1678" t="s">
        <v>279</v>
      </c>
      <c r="E1678" s="105">
        <v>212027</v>
      </c>
      <c r="F1678" s="105" t="s">
        <v>340</v>
      </c>
      <c r="G1678" s="106">
        <v>0</v>
      </c>
      <c r="H1678" s="106">
        <v>4101</v>
      </c>
      <c r="I1678" s="106">
        <v>118045</v>
      </c>
      <c r="J1678" s="106">
        <v>114242</v>
      </c>
      <c r="K1678" s="106">
        <v>0</v>
      </c>
      <c r="L1678" s="106">
        <v>298</v>
      </c>
    </row>
    <row r="1679" spans="1:12">
      <c r="A1679" t="s">
        <v>939</v>
      </c>
      <c r="B1679" s="93">
        <v>41364</v>
      </c>
      <c r="C1679" t="s">
        <v>264</v>
      </c>
      <c r="D1679" t="s">
        <v>279</v>
      </c>
      <c r="E1679" s="105">
        <v>212029</v>
      </c>
      <c r="F1679" s="105" t="s">
        <v>341</v>
      </c>
      <c r="G1679" s="106">
        <v>0</v>
      </c>
      <c r="H1679" s="106">
        <v>0</v>
      </c>
      <c r="I1679" s="106">
        <v>2.83</v>
      </c>
      <c r="J1679" s="106">
        <v>2.83</v>
      </c>
      <c r="K1679" s="106">
        <v>0</v>
      </c>
      <c r="L1679" s="106">
        <v>0</v>
      </c>
    </row>
    <row r="1680" spans="1:12">
      <c r="A1680" t="s">
        <v>939</v>
      </c>
      <c r="B1680" s="93">
        <v>41364</v>
      </c>
      <c r="C1680" t="s">
        <v>264</v>
      </c>
      <c r="D1680" t="s">
        <v>279</v>
      </c>
      <c r="E1680" s="105">
        <v>212030</v>
      </c>
      <c r="F1680" s="105" t="s">
        <v>1048</v>
      </c>
      <c r="G1680" s="106">
        <v>0</v>
      </c>
      <c r="H1680" s="106">
        <v>0</v>
      </c>
      <c r="I1680" s="106">
        <v>89489.14</v>
      </c>
      <c r="J1680" s="106">
        <v>89489.14</v>
      </c>
      <c r="K1680" s="106">
        <v>0</v>
      </c>
      <c r="L1680" s="106">
        <v>0</v>
      </c>
    </row>
    <row r="1681" spans="1:16">
      <c r="A1681" t="s">
        <v>939</v>
      </c>
      <c r="B1681" s="93">
        <v>41364</v>
      </c>
      <c r="C1681" t="s">
        <v>264</v>
      </c>
      <c r="D1681" t="s">
        <v>279</v>
      </c>
      <c r="E1681" s="105">
        <v>212039</v>
      </c>
      <c r="F1681" s="105" t="s">
        <v>906</v>
      </c>
      <c r="G1681" s="106">
        <v>0</v>
      </c>
      <c r="H1681" s="106">
        <v>0</v>
      </c>
      <c r="I1681" s="106">
        <v>54.61</v>
      </c>
      <c r="J1681" s="106">
        <v>54.61</v>
      </c>
      <c r="K1681" s="106">
        <v>0</v>
      </c>
      <c r="L1681" s="106">
        <v>0</v>
      </c>
    </row>
    <row r="1682" spans="1:16">
      <c r="A1682" t="s">
        <v>939</v>
      </c>
      <c r="B1682" s="93">
        <v>41364</v>
      </c>
      <c r="C1682" t="s">
        <v>264</v>
      </c>
      <c r="D1682" t="s">
        <v>279</v>
      </c>
      <c r="E1682" s="105">
        <v>212080</v>
      </c>
      <c r="F1682" s="105" t="s">
        <v>1049</v>
      </c>
      <c r="G1682" s="106">
        <v>0</v>
      </c>
      <c r="H1682" s="106">
        <v>0</v>
      </c>
      <c r="I1682" s="106">
        <v>27340.76</v>
      </c>
      <c r="J1682" s="106">
        <v>748821.94</v>
      </c>
      <c r="K1682" s="106">
        <v>0</v>
      </c>
      <c r="L1682" s="106">
        <v>721481.18</v>
      </c>
    </row>
    <row r="1683" spans="1:16">
      <c r="A1683" t="s">
        <v>939</v>
      </c>
      <c r="B1683" s="93">
        <v>41364</v>
      </c>
      <c r="C1683" t="s">
        <v>264</v>
      </c>
      <c r="D1683" t="s">
        <v>279</v>
      </c>
      <c r="E1683" s="105">
        <v>212085</v>
      </c>
      <c r="F1683" s="105" t="s">
        <v>342</v>
      </c>
      <c r="G1683" s="106">
        <v>7576419.1100000003</v>
      </c>
      <c r="H1683" s="106">
        <v>0</v>
      </c>
      <c r="I1683" s="106">
        <v>3608406878.1999998</v>
      </c>
      <c r="J1683" s="106">
        <v>3615983287.1599998</v>
      </c>
      <c r="K1683" s="106">
        <v>10.15</v>
      </c>
      <c r="L1683" s="106">
        <v>0</v>
      </c>
    </row>
    <row r="1684" spans="1:16">
      <c r="A1684" t="s">
        <v>939</v>
      </c>
      <c r="B1684" s="93">
        <v>41364</v>
      </c>
      <c r="C1684" t="s">
        <v>264</v>
      </c>
      <c r="D1684" t="s">
        <v>279</v>
      </c>
      <c r="E1684" s="105">
        <v>212086</v>
      </c>
      <c r="F1684" s="105" t="s">
        <v>343</v>
      </c>
      <c r="G1684" s="106">
        <v>0</v>
      </c>
      <c r="H1684" s="106">
        <v>2242391.5</v>
      </c>
      <c r="I1684" s="106">
        <v>1975531721.8900001</v>
      </c>
      <c r="J1684" s="106">
        <v>1973530328.0799999</v>
      </c>
      <c r="K1684" s="106">
        <v>0</v>
      </c>
      <c r="L1684" s="106">
        <v>240997.69</v>
      </c>
    </row>
    <row r="1685" spans="1:16">
      <c r="A1685" t="s">
        <v>939</v>
      </c>
      <c r="B1685" s="93">
        <v>41364</v>
      </c>
      <c r="C1685" t="s">
        <v>264</v>
      </c>
      <c r="D1685" t="s">
        <v>279</v>
      </c>
      <c r="E1685" s="105">
        <v>213100</v>
      </c>
      <c r="F1685" s="105" t="s">
        <v>499</v>
      </c>
      <c r="G1685" s="106">
        <v>4284.82</v>
      </c>
      <c r="H1685" s="106">
        <v>0</v>
      </c>
      <c r="I1685" s="106">
        <v>90475596.159999996</v>
      </c>
      <c r="J1685" s="106">
        <v>90476302.769999996</v>
      </c>
      <c r="K1685" s="106">
        <v>3578.21</v>
      </c>
      <c r="L1685" s="106">
        <v>0</v>
      </c>
    </row>
    <row r="1686" spans="1:16">
      <c r="A1686" t="s">
        <v>939</v>
      </c>
      <c r="B1686" s="93">
        <v>41364</v>
      </c>
      <c r="C1686" t="s">
        <v>264</v>
      </c>
      <c r="D1686" t="s">
        <v>279</v>
      </c>
      <c r="E1686" s="105" t="s">
        <v>531</v>
      </c>
      <c r="F1686" s="105" t="s">
        <v>532</v>
      </c>
      <c r="G1686" s="106">
        <v>0</v>
      </c>
      <c r="H1686" s="106">
        <v>139487755.05000001</v>
      </c>
      <c r="I1686" s="106">
        <v>113359921.88</v>
      </c>
      <c r="J1686" s="106">
        <v>977494.88</v>
      </c>
      <c r="K1686" s="106">
        <v>0</v>
      </c>
      <c r="L1686" s="106">
        <v>27105328.050000001</v>
      </c>
      <c r="M1686" t="s">
        <v>15</v>
      </c>
      <c r="N1686" t="str">
        <f t="shared" ref="N1686:N1696" si="3">+C1686&amp;M1686</f>
        <v>TLFPLUSUnit Capital at the end of the period</v>
      </c>
      <c r="O1686" s="95">
        <f t="shared" ref="O1686:O1696" si="4">L1686-K1686</f>
        <v>27105328.050000001</v>
      </c>
      <c r="P1686" s="95">
        <f t="shared" ref="P1686:P1696" si="5">O1686/10000000</f>
        <v>2.7105328050000002</v>
      </c>
    </row>
    <row r="1687" spans="1:16">
      <c r="A1687" t="s">
        <v>939</v>
      </c>
      <c r="B1687" s="93">
        <v>41364</v>
      </c>
      <c r="C1687" t="s">
        <v>264</v>
      </c>
      <c r="D1687" t="s">
        <v>279</v>
      </c>
      <c r="E1687" s="105" t="s">
        <v>479</v>
      </c>
      <c r="F1687" s="105" t="s">
        <v>480</v>
      </c>
      <c r="G1687" s="106">
        <v>0</v>
      </c>
      <c r="H1687" s="106">
        <v>191812922.00999999</v>
      </c>
      <c r="I1687" s="106">
        <v>241672193.94</v>
      </c>
      <c r="J1687" s="106">
        <v>68642563.939999998</v>
      </c>
      <c r="K1687" s="106">
        <v>0</v>
      </c>
      <c r="L1687" s="106">
        <v>18783292.010000002</v>
      </c>
      <c r="M1687" t="s">
        <v>15</v>
      </c>
      <c r="N1687" t="str">
        <f t="shared" si="3"/>
        <v>TLFPLUSUnit Capital at the end of the period</v>
      </c>
      <c r="O1687" s="95">
        <f t="shared" si="4"/>
        <v>18783292.010000002</v>
      </c>
      <c r="P1687" s="95">
        <f t="shared" si="5"/>
        <v>1.8783292010000001</v>
      </c>
    </row>
    <row r="1688" spans="1:16">
      <c r="A1688" t="s">
        <v>939</v>
      </c>
      <c r="B1688" s="93">
        <v>41364</v>
      </c>
      <c r="C1688" t="s">
        <v>264</v>
      </c>
      <c r="D1688" t="s">
        <v>279</v>
      </c>
      <c r="E1688" s="105" t="s">
        <v>344</v>
      </c>
      <c r="F1688" s="105" t="s">
        <v>345</v>
      </c>
      <c r="G1688" s="106">
        <v>0</v>
      </c>
      <c r="H1688" s="106">
        <v>327140051</v>
      </c>
      <c r="I1688" s="106">
        <v>276542871.55000001</v>
      </c>
      <c r="J1688" s="106">
        <v>15331714.550000001</v>
      </c>
      <c r="K1688" s="106">
        <v>0</v>
      </c>
      <c r="L1688" s="106">
        <v>65928894</v>
      </c>
      <c r="M1688" t="s">
        <v>15</v>
      </c>
      <c r="N1688" t="str">
        <f t="shared" si="3"/>
        <v>TLFPLUSUnit Capital at the end of the period</v>
      </c>
      <c r="O1688" s="95">
        <f t="shared" si="4"/>
        <v>65928894</v>
      </c>
      <c r="P1688" s="95">
        <f t="shared" si="5"/>
        <v>6.5928893999999998</v>
      </c>
    </row>
    <row r="1689" spans="1:16">
      <c r="A1689" t="s">
        <v>939</v>
      </c>
      <c r="B1689" s="93">
        <v>41364</v>
      </c>
      <c r="C1689" t="s">
        <v>264</v>
      </c>
      <c r="D1689" t="s">
        <v>279</v>
      </c>
      <c r="E1689" s="105" t="s">
        <v>346</v>
      </c>
      <c r="F1689" s="105" t="s">
        <v>347</v>
      </c>
      <c r="G1689" s="106">
        <v>0</v>
      </c>
      <c r="H1689" s="106">
        <v>101300657</v>
      </c>
      <c r="I1689" s="106">
        <v>99598483.939999998</v>
      </c>
      <c r="J1689" s="106">
        <v>33486733.940000001</v>
      </c>
      <c r="K1689" s="106">
        <v>0</v>
      </c>
      <c r="L1689" s="106">
        <v>35188907</v>
      </c>
      <c r="M1689" t="s">
        <v>15</v>
      </c>
      <c r="N1689" t="str">
        <f t="shared" si="3"/>
        <v>TLFPLUSUnit Capital at the end of the period</v>
      </c>
      <c r="O1689" s="95">
        <f t="shared" si="4"/>
        <v>35188907</v>
      </c>
      <c r="P1689" s="95">
        <f t="shared" si="5"/>
        <v>3.5188907</v>
      </c>
    </row>
    <row r="1690" spans="1:16">
      <c r="A1690" t="s">
        <v>939</v>
      </c>
      <c r="B1690" s="93">
        <v>41364</v>
      </c>
      <c r="C1690" t="s">
        <v>264</v>
      </c>
      <c r="D1690" t="s">
        <v>279</v>
      </c>
      <c r="E1690" s="105" t="s">
        <v>591</v>
      </c>
      <c r="F1690" s="105" t="s">
        <v>592</v>
      </c>
      <c r="G1690" s="106">
        <v>0</v>
      </c>
      <c r="H1690" s="106">
        <v>37051799</v>
      </c>
      <c r="I1690" s="106">
        <v>21909006.309999999</v>
      </c>
      <c r="J1690" s="106">
        <v>775771.31</v>
      </c>
      <c r="K1690" s="106">
        <v>0</v>
      </c>
      <c r="L1690" s="106">
        <v>15918564</v>
      </c>
      <c r="M1690" t="s">
        <v>15</v>
      </c>
      <c r="N1690" t="str">
        <f t="shared" si="3"/>
        <v>TLFPLUSUnit Capital at the end of the period</v>
      </c>
      <c r="O1690" s="95">
        <f t="shared" si="4"/>
        <v>15918564</v>
      </c>
      <c r="P1690" s="95">
        <f t="shared" si="5"/>
        <v>1.5918563999999999</v>
      </c>
    </row>
    <row r="1691" spans="1:16">
      <c r="A1691" t="s">
        <v>939</v>
      </c>
      <c r="B1691" s="93">
        <v>41364</v>
      </c>
      <c r="C1691" t="s">
        <v>264</v>
      </c>
      <c r="D1691" t="s">
        <v>279</v>
      </c>
      <c r="E1691" s="105" t="s">
        <v>533</v>
      </c>
      <c r="F1691" s="105" t="s">
        <v>534</v>
      </c>
      <c r="G1691" s="106">
        <v>0</v>
      </c>
      <c r="H1691" s="106">
        <v>1057959591</v>
      </c>
      <c r="I1691" s="106">
        <v>4298220772.8400002</v>
      </c>
      <c r="J1691" s="106">
        <v>3849587215.8400002</v>
      </c>
      <c r="K1691" s="106">
        <v>0</v>
      </c>
      <c r="L1691" s="106">
        <v>609326034</v>
      </c>
      <c r="M1691" t="s">
        <v>15</v>
      </c>
      <c r="N1691" t="str">
        <f t="shared" si="3"/>
        <v>TLFPLUSUnit Capital at the end of the period</v>
      </c>
      <c r="O1691" s="95">
        <f t="shared" si="4"/>
        <v>609326034</v>
      </c>
      <c r="P1691" s="95">
        <f t="shared" si="5"/>
        <v>60.932603399999998</v>
      </c>
    </row>
    <row r="1692" spans="1:16">
      <c r="A1692" t="s">
        <v>939</v>
      </c>
      <c r="B1692" s="93">
        <v>41364</v>
      </c>
      <c r="C1692" t="s">
        <v>264</v>
      </c>
      <c r="D1692" t="s">
        <v>279</v>
      </c>
      <c r="E1692" s="105" t="s">
        <v>535</v>
      </c>
      <c r="F1692" s="105" t="s">
        <v>536</v>
      </c>
      <c r="G1692" s="106">
        <v>0</v>
      </c>
      <c r="H1692" s="106">
        <v>112853440</v>
      </c>
      <c r="I1692" s="106">
        <v>17019014737.23</v>
      </c>
      <c r="J1692" s="106">
        <v>17753343625.23</v>
      </c>
      <c r="K1692" s="106">
        <v>0</v>
      </c>
      <c r="L1692" s="106">
        <v>847182328</v>
      </c>
      <c r="M1692" t="s">
        <v>15</v>
      </c>
      <c r="N1692" t="str">
        <f t="shared" si="3"/>
        <v>TLFPLUSUnit Capital at the end of the period</v>
      </c>
      <c r="O1692" s="95">
        <f t="shared" si="4"/>
        <v>847182328</v>
      </c>
      <c r="P1692" s="95">
        <f t="shared" si="5"/>
        <v>84.718232799999996</v>
      </c>
    </row>
    <row r="1693" spans="1:16">
      <c r="A1693" t="s">
        <v>939</v>
      </c>
      <c r="B1693" s="93">
        <v>41364</v>
      </c>
      <c r="C1693" t="s">
        <v>264</v>
      </c>
      <c r="D1693" t="s">
        <v>279</v>
      </c>
      <c r="E1693" s="105" t="s">
        <v>537</v>
      </c>
      <c r="F1693" s="105" t="s">
        <v>538</v>
      </c>
      <c r="G1693" s="106">
        <v>0</v>
      </c>
      <c r="H1693" s="106">
        <v>367272079</v>
      </c>
      <c r="I1693" s="106">
        <v>1174042561.0799999</v>
      </c>
      <c r="J1693" s="106">
        <v>1170774945.0799999</v>
      </c>
      <c r="K1693" s="106">
        <v>0</v>
      </c>
      <c r="L1693" s="106">
        <v>364004463</v>
      </c>
      <c r="M1693" t="s">
        <v>15</v>
      </c>
      <c r="N1693" t="str">
        <f t="shared" si="3"/>
        <v>TLFPLUSUnit Capital at the end of the period</v>
      </c>
      <c r="O1693" s="95">
        <f t="shared" si="4"/>
        <v>364004463</v>
      </c>
      <c r="P1693" s="95">
        <f t="shared" si="5"/>
        <v>36.400446299999999</v>
      </c>
    </row>
    <row r="1694" spans="1:16">
      <c r="A1694" t="s">
        <v>939</v>
      </c>
      <c r="B1694" s="93">
        <v>41364</v>
      </c>
      <c r="C1694" t="s">
        <v>264</v>
      </c>
      <c r="D1694" t="s">
        <v>279</v>
      </c>
      <c r="E1694" s="105" t="s">
        <v>1050</v>
      </c>
      <c r="F1694" s="105" t="s">
        <v>1051</v>
      </c>
      <c r="G1694" s="106">
        <v>0</v>
      </c>
      <c r="H1694" s="106">
        <v>0</v>
      </c>
      <c r="I1694" s="106">
        <v>126179013.91</v>
      </c>
      <c r="J1694" s="106">
        <v>264443546.91</v>
      </c>
      <c r="K1694" s="106">
        <v>0</v>
      </c>
      <c r="L1694" s="106">
        <v>138264533</v>
      </c>
      <c r="M1694" t="s">
        <v>15</v>
      </c>
      <c r="N1694" t="str">
        <f t="shared" si="3"/>
        <v>TLFPLUSUnit Capital at the end of the period</v>
      </c>
      <c r="O1694" s="95">
        <f t="shared" si="4"/>
        <v>138264533</v>
      </c>
      <c r="P1694" s="95">
        <f t="shared" si="5"/>
        <v>13.826453300000001</v>
      </c>
    </row>
    <row r="1695" spans="1:16">
      <c r="A1695" t="s">
        <v>939</v>
      </c>
      <c r="B1695" s="93">
        <v>41364</v>
      </c>
      <c r="C1695" t="s">
        <v>264</v>
      </c>
      <c r="D1695" t="s">
        <v>279</v>
      </c>
      <c r="E1695" s="105" t="s">
        <v>1052</v>
      </c>
      <c r="F1695" s="105" t="s">
        <v>1053</v>
      </c>
      <c r="G1695" s="106">
        <v>0</v>
      </c>
      <c r="H1695" s="106">
        <v>0</v>
      </c>
      <c r="I1695" s="106">
        <v>3744395719.98</v>
      </c>
      <c r="J1695" s="106">
        <v>3815517663.98</v>
      </c>
      <c r="K1695" s="106">
        <v>0</v>
      </c>
      <c r="L1695" s="106">
        <v>71121944</v>
      </c>
      <c r="M1695" t="s">
        <v>15</v>
      </c>
      <c r="N1695" t="str">
        <f t="shared" si="3"/>
        <v>TLFPLUSUnit Capital at the end of the period</v>
      </c>
      <c r="O1695" s="95">
        <f t="shared" si="4"/>
        <v>71121944</v>
      </c>
      <c r="P1695" s="95">
        <f t="shared" si="5"/>
        <v>7.1121943999999999</v>
      </c>
    </row>
    <row r="1696" spans="1:16">
      <c r="A1696" t="s">
        <v>939</v>
      </c>
      <c r="B1696" s="93">
        <v>41364</v>
      </c>
      <c r="C1696" t="s">
        <v>264</v>
      </c>
      <c r="D1696" t="s">
        <v>279</v>
      </c>
      <c r="E1696" s="105" t="s">
        <v>1076</v>
      </c>
      <c r="F1696" s="105" t="s">
        <v>1077</v>
      </c>
      <c r="G1696" s="106">
        <v>0</v>
      </c>
      <c r="H1696" s="106">
        <v>0</v>
      </c>
      <c r="I1696" s="106">
        <v>41241.19</v>
      </c>
      <c r="J1696" s="106">
        <v>223847.19</v>
      </c>
      <c r="K1696" s="106">
        <v>0</v>
      </c>
      <c r="L1696" s="106">
        <v>182606</v>
      </c>
      <c r="M1696" t="s">
        <v>15</v>
      </c>
      <c r="N1696" t="str">
        <f t="shared" si="3"/>
        <v>TLFPLUSUnit Capital at the end of the period</v>
      </c>
      <c r="O1696" s="95">
        <f t="shared" si="4"/>
        <v>182606</v>
      </c>
      <c r="P1696" s="95">
        <f t="shared" si="5"/>
        <v>1.8260599999999998E-2</v>
      </c>
    </row>
    <row r="1697" spans="1:12">
      <c r="A1697" t="s">
        <v>939</v>
      </c>
      <c r="B1697" s="93">
        <v>41364</v>
      </c>
      <c r="C1697" t="s">
        <v>264</v>
      </c>
      <c r="D1697" t="s">
        <v>279</v>
      </c>
      <c r="E1697" s="105" t="s">
        <v>539</v>
      </c>
      <c r="F1697" s="105" t="s">
        <v>540</v>
      </c>
      <c r="G1697" s="106">
        <v>0</v>
      </c>
      <c r="H1697" s="106">
        <v>105447.4</v>
      </c>
      <c r="I1697" s="106">
        <v>248406.93</v>
      </c>
      <c r="J1697" s="106">
        <v>147185.46</v>
      </c>
      <c r="K1697" s="106">
        <v>0</v>
      </c>
      <c r="L1697" s="106">
        <v>4225.93</v>
      </c>
    </row>
    <row r="1698" spans="1:12">
      <c r="A1698" t="s">
        <v>939</v>
      </c>
      <c r="B1698" s="93">
        <v>41364</v>
      </c>
      <c r="C1698" t="s">
        <v>264</v>
      </c>
      <c r="D1698" t="s">
        <v>279</v>
      </c>
      <c r="E1698" s="105" t="s">
        <v>541</v>
      </c>
      <c r="F1698" s="105" t="s">
        <v>542</v>
      </c>
      <c r="G1698" s="106">
        <v>0</v>
      </c>
      <c r="H1698" s="106">
        <v>24136263.390000001</v>
      </c>
      <c r="I1698" s="106">
        <v>82397176.969999999</v>
      </c>
      <c r="J1698" s="106">
        <v>58270954.960000001</v>
      </c>
      <c r="K1698" s="106">
        <v>0</v>
      </c>
      <c r="L1698" s="106">
        <v>10041.379999999999</v>
      </c>
    </row>
    <row r="1699" spans="1:12">
      <c r="A1699" t="s">
        <v>939</v>
      </c>
      <c r="B1699" s="93">
        <v>41364</v>
      </c>
      <c r="C1699" t="s">
        <v>264</v>
      </c>
      <c r="D1699" t="s">
        <v>279</v>
      </c>
      <c r="E1699" s="105" t="s">
        <v>593</v>
      </c>
      <c r="F1699" s="105" t="s">
        <v>594</v>
      </c>
      <c r="G1699" s="106">
        <v>181058.88</v>
      </c>
      <c r="H1699" s="106">
        <v>0</v>
      </c>
      <c r="I1699" s="106">
        <v>0</v>
      </c>
      <c r="J1699" s="106">
        <v>181058.88</v>
      </c>
      <c r="K1699" s="106">
        <v>0</v>
      </c>
      <c r="L1699" s="106">
        <v>0</v>
      </c>
    </row>
    <row r="1700" spans="1:12">
      <c r="A1700" t="s">
        <v>939</v>
      </c>
      <c r="B1700" s="93">
        <v>41364</v>
      </c>
      <c r="C1700" t="s">
        <v>264</v>
      </c>
      <c r="D1700" t="s">
        <v>279</v>
      </c>
      <c r="E1700" s="105" t="s">
        <v>348</v>
      </c>
      <c r="F1700" s="105" t="s">
        <v>349</v>
      </c>
      <c r="G1700" s="106">
        <v>0</v>
      </c>
      <c r="H1700" s="106">
        <v>133772.45000000001</v>
      </c>
      <c r="I1700" s="106">
        <v>579875.06999999995</v>
      </c>
      <c r="J1700" s="106">
        <v>454136.05</v>
      </c>
      <c r="K1700" s="106">
        <v>0</v>
      </c>
      <c r="L1700" s="106">
        <v>8033.43</v>
      </c>
    </row>
    <row r="1701" spans="1:12">
      <c r="A1701" t="s">
        <v>939</v>
      </c>
      <c r="B1701" s="93">
        <v>41364</v>
      </c>
      <c r="C1701" t="s">
        <v>264</v>
      </c>
      <c r="D1701" t="s">
        <v>279</v>
      </c>
      <c r="E1701" s="105" t="s">
        <v>350</v>
      </c>
      <c r="F1701" s="105" t="s">
        <v>351</v>
      </c>
      <c r="G1701" s="106">
        <v>7406531.5599999996</v>
      </c>
      <c r="H1701" s="106">
        <v>0</v>
      </c>
      <c r="I1701" s="106">
        <v>24373276.649999999</v>
      </c>
      <c r="J1701" s="106">
        <v>31776300.199999999</v>
      </c>
      <c r="K1701" s="106">
        <v>3508.01</v>
      </c>
      <c r="L1701" s="106">
        <v>0</v>
      </c>
    </row>
    <row r="1702" spans="1:12">
      <c r="A1702" t="s">
        <v>939</v>
      </c>
      <c r="B1702" s="93">
        <v>41364</v>
      </c>
      <c r="C1702" t="s">
        <v>264</v>
      </c>
      <c r="D1702" t="s">
        <v>279</v>
      </c>
      <c r="E1702" s="105" t="s">
        <v>595</v>
      </c>
      <c r="F1702" s="105" t="s">
        <v>596</v>
      </c>
      <c r="G1702" s="106">
        <v>46663.96</v>
      </c>
      <c r="H1702" s="106">
        <v>0</v>
      </c>
      <c r="I1702" s="106">
        <v>65990.240000000005</v>
      </c>
      <c r="J1702" s="106">
        <v>88126.399999999994</v>
      </c>
      <c r="K1702" s="106">
        <v>24527.8</v>
      </c>
      <c r="L1702" s="106">
        <v>0</v>
      </c>
    </row>
    <row r="1703" spans="1:12">
      <c r="A1703" t="s">
        <v>939</v>
      </c>
      <c r="B1703" s="93">
        <v>41364</v>
      </c>
      <c r="C1703" t="s">
        <v>264</v>
      </c>
      <c r="D1703" t="s">
        <v>279</v>
      </c>
      <c r="E1703" s="105" t="s">
        <v>543</v>
      </c>
      <c r="F1703" s="105" t="s">
        <v>544</v>
      </c>
      <c r="G1703" s="106">
        <v>895053.23</v>
      </c>
      <c r="H1703" s="106">
        <v>0</v>
      </c>
      <c r="I1703" s="106">
        <v>17927698.579999998</v>
      </c>
      <c r="J1703" s="106">
        <v>17590420.960000001</v>
      </c>
      <c r="K1703" s="106">
        <v>1232330.8500000001</v>
      </c>
      <c r="L1703" s="106">
        <v>0</v>
      </c>
    </row>
    <row r="1704" spans="1:12">
      <c r="A1704" t="s">
        <v>939</v>
      </c>
      <c r="B1704" s="93">
        <v>41364</v>
      </c>
      <c r="C1704" t="s">
        <v>264</v>
      </c>
      <c r="D1704" t="s">
        <v>279</v>
      </c>
      <c r="E1704" s="105" t="s">
        <v>545</v>
      </c>
      <c r="F1704" s="105" t="s">
        <v>546</v>
      </c>
      <c r="G1704" s="106">
        <v>139883252.88999999</v>
      </c>
      <c r="H1704" s="106">
        <v>0</v>
      </c>
      <c r="I1704" s="106">
        <v>6463737973.04</v>
      </c>
      <c r="J1704" s="106">
        <v>6600264859.0299997</v>
      </c>
      <c r="K1704" s="106">
        <v>3356366.9</v>
      </c>
      <c r="L1704" s="106">
        <v>0</v>
      </c>
    </row>
    <row r="1705" spans="1:12">
      <c r="A1705" t="s">
        <v>939</v>
      </c>
      <c r="B1705" s="93">
        <v>41364</v>
      </c>
      <c r="C1705" t="s">
        <v>264</v>
      </c>
      <c r="D1705" t="s">
        <v>279</v>
      </c>
      <c r="E1705" s="105" t="s">
        <v>547</v>
      </c>
      <c r="F1705" s="105" t="s">
        <v>548</v>
      </c>
      <c r="G1705" s="106">
        <v>792572.87</v>
      </c>
      <c r="H1705" s="106">
        <v>0</v>
      </c>
      <c r="I1705" s="106">
        <v>8811061.2799999993</v>
      </c>
      <c r="J1705" s="106">
        <v>9381439.4199999999</v>
      </c>
      <c r="K1705" s="106">
        <v>222194.73</v>
      </c>
      <c r="L1705" s="106">
        <v>0</v>
      </c>
    </row>
    <row r="1706" spans="1:12">
      <c r="A1706" t="s">
        <v>939</v>
      </c>
      <c r="B1706" s="93">
        <v>41364</v>
      </c>
      <c r="C1706" t="s">
        <v>264</v>
      </c>
      <c r="D1706" t="s">
        <v>279</v>
      </c>
      <c r="E1706" s="105" t="s">
        <v>1054</v>
      </c>
      <c r="F1706" s="105" t="s">
        <v>1055</v>
      </c>
      <c r="G1706" s="106">
        <v>0</v>
      </c>
      <c r="H1706" s="106">
        <v>0</v>
      </c>
      <c r="I1706" s="106">
        <v>1138505.57</v>
      </c>
      <c r="J1706" s="106">
        <v>900612.85</v>
      </c>
      <c r="K1706" s="106">
        <v>237892.72</v>
      </c>
      <c r="L1706" s="106">
        <v>0</v>
      </c>
    </row>
    <row r="1707" spans="1:12">
      <c r="A1707" t="s">
        <v>939</v>
      </c>
      <c r="B1707" s="93">
        <v>41364</v>
      </c>
      <c r="C1707" t="s">
        <v>264</v>
      </c>
      <c r="D1707" t="s">
        <v>279</v>
      </c>
      <c r="E1707" s="105" t="s">
        <v>1056</v>
      </c>
      <c r="F1707" s="105" t="s">
        <v>1057</v>
      </c>
      <c r="G1707" s="106">
        <v>0</v>
      </c>
      <c r="H1707" s="106">
        <v>0</v>
      </c>
      <c r="I1707" s="106">
        <v>1606042717.27</v>
      </c>
      <c r="J1707" s="106">
        <v>1605288708.8900001</v>
      </c>
      <c r="K1707" s="106">
        <v>754008.38</v>
      </c>
      <c r="L1707" s="106">
        <v>0</v>
      </c>
    </row>
    <row r="1708" spans="1:12">
      <c r="A1708" t="s">
        <v>939</v>
      </c>
      <c r="B1708" s="93">
        <v>41364</v>
      </c>
      <c r="C1708" t="s">
        <v>264</v>
      </c>
      <c r="D1708" t="s">
        <v>279</v>
      </c>
      <c r="E1708" s="105" t="s">
        <v>1078</v>
      </c>
      <c r="F1708" s="105" t="s">
        <v>1079</v>
      </c>
      <c r="G1708" s="106">
        <v>0</v>
      </c>
      <c r="H1708" s="106">
        <v>0</v>
      </c>
      <c r="I1708" s="106">
        <v>987.57</v>
      </c>
      <c r="J1708" s="106">
        <v>906.93</v>
      </c>
      <c r="K1708" s="106">
        <v>80.64</v>
      </c>
      <c r="L1708" s="106">
        <v>0</v>
      </c>
    </row>
    <row r="1709" spans="1:12">
      <c r="A1709" t="s">
        <v>939</v>
      </c>
      <c r="B1709" s="93">
        <v>41364</v>
      </c>
      <c r="C1709" t="s">
        <v>264</v>
      </c>
      <c r="D1709" t="s">
        <v>279</v>
      </c>
      <c r="E1709" s="105" t="s">
        <v>549</v>
      </c>
      <c r="F1709" s="105" t="s">
        <v>550</v>
      </c>
      <c r="G1709" s="106">
        <v>0</v>
      </c>
      <c r="H1709" s="106">
        <v>0</v>
      </c>
      <c r="I1709" s="106">
        <v>145752.6</v>
      </c>
      <c r="J1709" s="106">
        <v>36155.910000000003</v>
      </c>
      <c r="K1709" s="106">
        <v>109596.69</v>
      </c>
      <c r="L1709" s="106">
        <v>0</v>
      </c>
    </row>
    <row r="1710" spans="1:12">
      <c r="A1710" t="s">
        <v>939</v>
      </c>
      <c r="B1710" s="93">
        <v>41364</v>
      </c>
      <c r="C1710" t="s">
        <v>264</v>
      </c>
      <c r="D1710" t="s">
        <v>279</v>
      </c>
      <c r="E1710" s="105" t="s">
        <v>551</v>
      </c>
      <c r="F1710" s="105" t="s">
        <v>552</v>
      </c>
      <c r="G1710" s="106">
        <v>0</v>
      </c>
      <c r="H1710" s="106">
        <v>0</v>
      </c>
      <c r="I1710" s="106">
        <v>56533788.219999999</v>
      </c>
      <c r="J1710" s="106">
        <v>20361613.77</v>
      </c>
      <c r="K1710" s="106">
        <v>36172174.450000003</v>
      </c>
      <c r="L1710" s="106">
        <v>0</v>
      </c>
    </row>
    <row r="1711" spans="1:12">
      <c r="A1711" t="s">
        <v>939</v>
      </c>
      <c r="B1711" s="93">
        <v>41364</v>
      </c>
      <c r="C1711" t="s">
        <v>264</v>
      </c>
      <c r="D1711" t="s">
        <v>279</v>
      </c>
      <c r="E1711" s="105" t="s">
        <v>1102</v>
      </c>
      <c r="F1711" s="105" t="s">
        <v>598</v>
      </c>
      <c r="G1711" s="106">
        <v>0</v>
      </c>
      <c r="H1711" s="106">
        <v>0</v>
      </c>
      <c r="I1711" s="106">
        <v>181058.88</v>
      </c>
      <c r="J1711" s="106">
        <v>0</v>
      </c>
      <c r="K1711" s="106">
        <v>181058.88</v>
      </c>
      <c r="L1711" s="106">
        <v>0</v>
      </c>
    </row>
    <row r="1712" spans="1:12">
      <c r="A1712" t="s">
        <v>939</v>
      </c>
      <c r="B1712" s="93">
        <v>41364</v>
      </c>
      <c r="C1712" t="s">
        <v>264</v>
      </c>
      <c r="D1712" t="s">
        <v>279</v>
      </c>
      <c r="E1712" s="105" t="s">
        <v>352</v>
      </c>
      <c r="F1712" s="105" t="s">
        <v>353</v>
      </c>
      <c r="G1712" s="106">
        <v>0</v>
      </c>
      <c r="H1712" s="106">
        <v>0</v>
      </c>
      <c r="I1712" s="106">
        <v>425462.64</v>
      </c>
      <c r="J1712" s="106">
        <v>44007.93</v>
      </c>
      <c r="K1712" s="106">
        <v>381454.71</v>
      </c>
      <c r="L1712" s="106">
        <v>0</v>
      </c>
    </row>
    <row r="1713" spans="1:12">
      <c r="A1713" t="s">
        <v>939</v>
      </c>
      <c r="B1713" s="93">
        <v>41364</v>
      </c>
      <c r="C1713" t="s">
        <v>264</v>
      </c>
      <c r="D1713" t="s">
        <v>279</v>
      </c>
      <c r="E1713" s="105" t="s">
        <v>354</v>
      </c>
      <c r="F1713" s="105" t="s">
        <v>355</v>
      </c>
      <c r="G1713" s="106">
        <v>0</v>
      </c>
      <c r="H1713" s="106">
        <v>0</v>
      </c>
      <c r="I1713" s="106">
        <v>29349372.91</v>
      </c>
      <c r="J1713" s="106">
        <v>0</v>
      </c>
      <c r="K1713" s="106">
        <v>29349372.91</v>
      </c>
      <c r="L1713" s="106">
        <v>0</v>
      </c>
    </row>
    <row r="1714" spans="1:12">
      <c r="A1714" t="s">
        <v>939</v>
      </c>
      <c r="B1714" s="93">
        <v>41364</v>
      </c>
      <c r="C1714" t="s">
        <v>264</v>
      </c>
      <c r="D1714" t="s">
        <v>279</v>
      </c>
      <c r="E1714" s="105" t="s">
        <v>599</v>
      </c>
      <c r="F1714" s="105" t="s">
        <v>600</v>
      </c>
      <c r="G1714" s="106">
        <v>0</v>
      </c>
      <c r="H1714" s="106">
        <v>0</v>
      </c>
      <c r="I1714" s="106">
        <v>86305.75</v>
      </c>
      <c r="J1714" s="106">
        <v>4949.58</v>
      </c>
      <c r="K1714" s="106">
        <v>81356.17</v>
      </c>
      <c r="L1714" s="106">
        <v>0</v>
      </c>
    </row>
    <row r="1715" spans="1:12">
      <c r="A1715" t="s">
        <v>939</v>
      </c>
      <c r="B1715" s="93">
        <v>41364</v>
      </c>
      <c r="C1715" t="s">
        <v>264</v>
      </c>
      <c r="D1715" t="s">
        <v>279</v>
      </c>
      <c r="E1715" s="105" t="s">
        <v>1080</v>
      </c>
      <c r="F1715" s="105" t="s">
        <v>1081</v>
      </c>
      <c r="G1715" s="106">
        <v>0</v>
      </c>
      <c r="H1715" s="106">
        <v>0</v>
      </c>
      <c r="I1715" s="106">
        <v>10397545.390000001</v>
      </c>
      <c r="J1715" s="106">
        <v>9893231.3100000005</v>
      </c>
      <c r="K1715" s="106">
        <v>504314.08</v>
      </c>
      <c r="L1715" s="106">
        <v>0</v>
      </c>
    </row>
    <row r="1716" spans="1:12">
      <c r="A1716" t="s">
        <v>939</v>
      </c>
      <c r="B1716" s="93">
        <v>41364</v>
      </c>
      <c r="C1716" t="s">
        <v>264</v>
      </c>
      <c r="D1716" t="s">
        <v>279</v>
      </c>
      <c r="E1716" s="105" t="s">
        <v>555</v>
      </c>
      <c r="F1716" s="105" t="s">
        <v>556</v>
      </c>
      <c r="G1716" s="106">
        <v>0</v>
      </c>
      <c r="H1716" s="106">
        <v>0</v>
      </c>
      <c r="I1716" s="106">
        <v>2874075653.8099999</v>
      </c>
      <c r="J1716" s="106">
        <v>2868681624.0300002</v>
      </c>
      <c r="K1716" s="106">
        <v>5394029.7800000003</v>
      </c>
      <c r="L1716" s="106">
        <v>0</v>
      </c>
    </row>
    <row r="1717" spans="1:12">
      <c r="A1717" t="s">
        <v>939</v>
      </c>
      <c r="B1717" s="93">
        <v>41364</v>
      </c>
      <c r="C1717" t="s">
        <v>264</v>
      </c>
      <c r="D1717" t="s">
        <v>279</v>
      </c>
      <c r="E1717" s="105" t="s">
        <v>601</v>
      </c>
      <c r="F1717" s="105" t="s">
        <v>602</v>
      </c>
      <c r="G1717" s="106">
        <v>0</v>
      </c>
      <c r="H1717" s="106">
        <v>0</v>
      </c>
      <c r="I1717" s="106">
        <v>5069313.29</v>
      </c>
      <c r="J1717" s="106">
        <v>4784157.33</v>
      </c>
      <c r="K1717" s="106">
        <v>285155.96000000002</v>
      </c>
      <c r="L1717" s="106">
        <v>0</v>
      </c>
    </row>
    <row r="1718" spans="1:12">
      <c r="A1718" t="s">
        <v>939</v>
      </c>
      <c r="B1718" s="93">
        <v>41364</v>
      </c>
      <c r="C1718" t="s">
        <v>264</v>
      </c>
      <c r="D1718" t="s">
        <v>279</v>
      </c>
      <c r="E1718" s="105" t="s">
        <v>1058</v>
      </c>
      <c r="F1718" s="105" t="s">
        <v>1059</v>
      </c>
      <c r="G1718" s="106">
        <v>0</v>
      </c>
      <c r="H1718" s="106">
        <v>0</v>
      </c>
      <c r="I1718" s="106">
        <v>405912.69</v>
      </c>
      <c r="J1718" s="106">
        <v>903175.82</v>
      </c>
      <c r="K1718" s="106">
        <v>0</v>
      </c>
      <c r="L1718" s="106">
        <v>497263.13</v>
      </c>
    </row>
    <row r="1719" spans="1:12">
      <c r="A1719" t="s">
        <v>939</v>
      </c>
      <c r="B1719" s="93">
        <v>41364</v>
      </c>
      <c r="C1719" t="s">
        <v>264</v>
      </c>
      <c r="D1719" t="s">
        <v>279</v>
      </c>
      <c r="E1719" s="105" t="s">
        <v>1060</v>
      </c>
      <c r="F1719" s="105" t="s">
        <v>1061</v>
      </c>
      <c r="G1719" s="106">
        <v>0</v>
      </c>
      <c r="H1719" s="106">
        <v>0</v>
      </c>
      <c r="I1719" s="106">
        <v>805194003.88</v>
      </c>
      <c r="J1719" s="106">
        <v>781187373.29999995</v>
      </c>
      <c r="K1719" s="106">
        <v>24006630.579999998</v>
      </c>
      <c r="L1719" s="106">
        <v>0</v>
      </c>
    </row>
    <row r="1720" spans="1:12">
      <c r="A1720" t="s">
        <v>939</v>
      </c>
      <c r="B1720" s="93">
        <v>41364</v>
      </c>
      <c r="C1720" t="s">
        <v>264</v>
      </c>
      <c r="D1720" t="s">
        <v>279</v>
      </c>
      <c r="E1720" s="105" t="s">
        <v>1082</v>
      </c>
      <c r="F1720" s="105" t="s">
        <v>1083</v>
      </c>
      <c r="G1720" s="106">
        <v>0</v>
      </c>
      <c r="H1720" s="106">
        <v>0</v>
      </c>
      <c r="I1720" s="106">
        <v>111.14</v>
      </c>
      <c r="J1720" s="106">
        <v>853.17</v>
      </c>
      <c r="K1720" s="106">
        <v>0</v>
      </c>
      <c r="L1720" s="106">
        <v>742.03</v>
      </c>
    </row>
    <row r="1721" spans="1:12">
      <c r="A1721" t="s">
        <v>939</v>
      </c>
      <c r="B1721" s="93">
        <v>41364</v>
      </c>
      <c r="C1721" t="s">
        <v>264</v>
      </c>
      <c r="D1721" t="s">
        <v>279</v>
      </c>
      <c r="E1721" s="105">
        <v>310200</v>
      </c>
      <c r="F1721" s="105" t="s">
        <v>356</v>
      </c>
      <c r="G1721" s="106">
        <v>0</v>
      </c>
      <c r="H1721" s="106">
        <v>141430054.74000001</v>
      </c>
      <c r="I1721" s="106">
        <v>0</v>
      </c>
      <c r="J1721" s="106">
        <v>0</v>
      </c>
      <c r="K1721" s="106">
        <v>0</v>
      </c>
      <c r="L1721" s="106">
        <v>141430054.74000001</v>
      </c>
    </row>
    <row r="1722" spans="1:12">
      <c r="A1722" t="s">
        <v>939</v>
      </c>
      <c r="B1722" s="93">
        <v>41364</v>
      </c>
      <c r="C1722" t="s">
        <v>264</v>
      </c>
      <c r="D1722" t="s">
        <v>279</v>
      </c>
      <c r="E1722" s="105" t="s">
        <v>557</v>
      </c>
      <c r="F1722" s="105" t="s">
        <v>558</v>
      </c>
      <c r="G1722" s="106">
        <v>5412834.54</v>
      </c>
      <c r="H1722" s="106">
        <v>0</v>
      </c>
      <c r="I1722" s="106">
        <v>1941955.63</v>
      </c>
      <c r="J1722" s="106">
        <v>266480.86</v>
      </c>
      <c r="K1722" s="106">
        <v>7088309.3099999996</v>
      </c>
      <c r="L1722" s="106">
        <v>0</v>
      </c>
    </row>
    <row r="1723" spans="1:12">
      <c r="A1723" t="s">
        <v>939</v>
      </c>
      <c r="B1723" s="93">
        <v>41364</v>
      </c>
      <c r="C1723" t="s">
        <v>264</v>
      </c>
      <c r="D1723" t="s">
        <v>279</v>
      </c>
      <c r="E1723" s="105" t="s">
        <v>603</v>
      </c>
      <c r="F1723" s="105" t="s">
        <v>604</v>
      </c>
      <c r="G1723" s="106">
        <v>251146.47</v>
      </c>
      <c r="H1723" s="106">
        <v>0</v>
      </c>
      <c r="I1723" s="106">
        <v>0</v>
      </c>
      <c r="J1723" s="106">
        <v>0</v>
      </c>
      <c r="K1723" s="106">
        <v>251146.47</v>
      </c>
      <c r="L1723" s="106">
        <v>0</v>
      </c>
    </row>
    <row r="1724" spans="1:12">
      <c r="A1724" t="s">
        <v>939</v>
      </c>
      <c r="B1724" s="93">
        <v>41364</v>
      </c>
      <c r="C1724" t="s">
        <v>264</v>
      </c>
      <c r="D1724" t="s">
        <v>279</v>
      </c>
      <c r="E1724" s="105" t="s">
        <v>500</v>
      </c>
      <c r="F1724" s="105" t="s">
        <v>501</v>
      </c>
      <c r="G1724" s="106">
        <v>11299856.6</v>
      </c>
      <c r="H1724" s="106">
        <v>0</v>
      </c>
      <c r="I1724" s="106">
        <v>6478785.25</v>
      </c>
      <c r="J1724" s="106">
        <v>696944.25</v>
      </c>
      <c r="K1724" s="106">
        <v>17081697.600000001</v>
      </c>
      <c r="L1724" s="106">
        <v>0</v>
      </c>
    </row>
    <row r="1725" spans="1:12">
      <c r="A1725" t="s">
        <v>939</v>
      </c>
      <c r="B1725" s="93">
        <v>41364</v>
      </c>
      <c r="C1725" t="s">
        <v>264</v>
      </c>
      <c r="D1725" t="s">
        <v>279</v>
      </c>
      <c r="E1725" s="105" t="s">
        <v>605</v>
      </c>
      <c r="F1725" s="105" t="s">
        <v>606</v>
      </c>
      <c r="G1725" s="106">
        <v>1626185.63</v>
      </c>
      <c r="H1725" s="106">
        <v>0</v>
      </c>
      <c r="I1725" s="106">
        <v>960536.97</v>
      </c>
      <c r="J1725" s="106">
        <v>27398.04</v>
      </c>
      <c r="K1725" s="106">
        <v>2559324.56</v>
      </c>
      <c r="L1725" s="106">
        <v>0</v>
      </c>
    </row>
    <row r="1726" spans="1:12">
      <c r="A1726" t="s">
        <v>939</v>
      </c>
      <c r="B1726" s="93">
        <v>41364</v>
      </c>
      <c r="C1726" t="s">
        <v>264</v>
      </c>
      <c r="D1726" t="s">
        <v>279</v>
      </c>
      <c r="E1726" s="105" t="s">
        <v>559</v>
      </c>
      <c r="F1726" s="105" t="s">
        <v>560</v>
      </c>
      <c r="G1726" s="106">
        <v>43514712.850000001</v>
      </c>
      <c r="H1726" s="106">
        <v>0</v>
      </c>
      <c r="I1726" s="106">
        <v>61231801.710000001</v>
      </c>
      <c r="J1726" s="106">
        <v>4413434.26</v>
      </c>
      <c r="K1726" s="106">
        <v>100333080.3</v>
      </c>
      <c r="L1726" s="106">
        <v>0</v>
      </c>
    </row>
    <row r="1727" spans="1:12">
      <c r="A1727" t="s">
        <v>939</v>
      </c>
      <c r="B1727" s="93">
        <v>41364</v>
      </c>
      <c r="C1727" t="s">
        <v>264</v>
      </c>
      <c r="D1727" t="s">
        <v>279</v>
      </c>
      <c r="E1727" s="105" t="s">
        <v>561</v>
      </c>
      <c r="F1727" s="105" t="s">
        <v>562</v>
      </c>
      <c r="G1727" s="106">
        <v>17482892.010000002</v>
      </c>
      <c r="H1727" s="106">
        <v>0</v>
      </c>
      <c r="I1727" s="106">
        <v>13267158.35</v>
      </c>
      <c r="J1727" s="106">
        <v>1113544.1499999999</v>
      </c>
      <c r="K1727" s="106">
        <v>29636506.210000001</v>
      </c>
      <c r="L1727" s="106">
        <v>0</v>
      </c>
    </row>
    <row r="1728" spans="1:12">
      <c r="A1728" t="s">
        <v>939</v>
      </c>
      <c r="B1728" s="93">
        <v>41364</v>
      </c>
      <c r="C1728" t="s">
        <v>264</v>
      </c>
      <c r="D1728" t="s">
        <v>279</v>
      </c>
      <c r="E1728" s="105" t="s">
        <v>1064</v>
      </c>
      <c r="F1728" s="105" t="s">
        <v>1065</v>
      </c>
      <c r="G1728" s="106">
        <v>0</v>
      </c>
      <c r="H1728" s="106">
        <v>0</v>
      </c>
      <c r="I1728" s="106">
        <v>2640828.61</v>
      </c>
      <c r="J1728" s="106">
        <v>190341.46</v>
      </c>
      <c r="K1728" s="106">
        <v>2450487.15</v>
      </c>
      <c r="L1728" s="106">
        <v>0</v>
      </c>
    </row>
    <row r="1729" spans="1:12">
      <c r="A1729" t="s">
        <v>939</v>
      </c>
      <c r="B1729" s="93">
        <v>41364</v>
      </c>
      <c r="C1729" t="s">
        <v>264</v>
      </c>
      <c r="D1729" t="s">
        <v>279</v>
      </c>
      <c r="E1729" s="105" t="s">
        <v>1084</v>
      </c>
      <c r="F1729" s="105" t="s">
        <v>1085</v>
      </c>
      <c r="G1729" s="106">
        <v>0</v>
      </c>
      <c r="H1729" s="106">
        <v>0</v>
      </c>
      <c r="I1729" s="106">
        <v>2847.18</v>
      </c>
      <c r="J1729" s="106">
        <v>244.87</v>
      </c>
      <c r="K1729" s="106">
        <v>2602.31</v>
      </c>
      <c r="L1729" s="106">
        <v>0</v>
      </c>
    </row>
    <row r="1730" spans="1:12">
      <c r="A1730" t="s">
        <v>939</v>
      </c>
      <c r="B1730" s="93">
        <v>41364</v>
      </c>
      <c r="C1730" t="s">
        <v>264</v>
      </c>
      <c r="D1730" t="s">
        <v>279</v>
      </c>
      <c r="E1730" s="105" t="s">
        <v>563</v>
      </c>
      <c r="F1730" s="105" t="s">
        <v>564</v>
      </c>
      <c r="G1730" s="106">
        <v>1469708</v>
      </c>
      <c r="H1730" s="106">
        <v>0</v>
      </c>
      <c r="I1730" s="106">
        <v>440768</v>
      </c>
      <c r="J1730" s="106">
        <v>66423</v>
      </c>
      <c r="K1730" s="106">
        <v>1844053</v>
      </c>
      <c r="L1730" s="106">
        <v>0</v>
      </c>
    </row>
    <row r="1731" spans="1:12">
      <c r="A1731" t="s">
        <v>939</v>
      </c>
      <c r="B1731" s="93">
        <v>41364</v>
      </c>
      <c r="C1731" t="s">
        <v>264</v>
      </c>
      <c r="D1731" t="s">
        <v>279</v>
      </c>
      <c r="E1731" s="105" t="s">
        <v>607</v>
      </c>
      <c r="F1731" s="105" t="s">
        <v>608</v>
      </c>
      <c r="G1731" s="106">
        <v>33951.86</v>
      </c>
      <c r="H1731" s="106">
        <v>0</v>
      </c>
      <c r="I1731" s="106">
        <v>0</v>
      </c>
      <c r="J1731" s="106">
        <v>0</v>
      </c>
      <c r="K1731" s="106">
        <v>33951.86</v>
      </c>
      <c r="L1731" s="106">
        <v>0</v>
      </c>
    </row>
    <row r="1732" spans="1:12">
      <c r="A1732" t="s">
        <v>939</v>
      </c>
      <c r="B1732" s="93">
        <v>41364</v>
      </c>
      <c r="C1732" t="s">
        <v>264</v>
      </c>
      <c r="D1732" t="s">
        <v>279</v>
      </c>
      <c r="E1732" s="105" t="s">
        <v>502</v>
      </c>
      <c r="F1732" s="105" t="s">
        <v>503</v>
      </c>
      <c r="G1732" s="106">
        <v>1931733.96</v>
      </c>
      <c r="H1732" s="106">
        <v>0</v>
      </c>
      <c r="I1732" s="106">
        <v>986823</v>
      </c>
      <c r="J1732" s="106">
        <v>101570.12</v>
      </c>
      <c r="K1732" s="106">
        <v>2816986.84</v>
      </c>
      <c r="L1732" s="106">
        <v>0</v>
      </c>
    </row>
    <row r="1733" spans="1:12">
      <c r="A1733" t="s">
        <v>939</v>
      </c>
      <c r="B1733" s="93">
        <v>41364</v>
      </c>
      <c r="C1733" t="s">
        <v>264</v>
      </c>
      <c r="D1733" t="s">
        <v>279</v>
      </c>
      <c r="E1733" s="105" t="s">
        <v>609</v>
      </c>
      <c r="F1733" s="105" t="s">
        <v>610</v>
      </c>
      <c r="G1733" s="106">
        <v>238961.86</v>
      </c>
      <c r="H1733" s="106">
        <v>0</v>
      </c>
      <c r="I1733" s="106">
        <v>144646</v>
      </c>
      <c r="J1733" s="106">
        <v>4318.6899999999996</v>
      </c>
      <c r="K1733" s="106">
        <v>379289.17</v>
      </c>
      <c r="L1733" s="106">
        <v>0</v>
      </c>
    </row>
    <row r="1734" spans="1:12">
      <c r="A1734" t="s">
        <v>939</v>
      </c>
      <c r="B1734" s="93">
        <v>41364</v>
      </c>
      <c r="C1734" t="s">
        <v>264</v>
      </c>
      <c r="D1734" t="s">
        <v>279</v>
      </c>
      <c r="E1734" s="105" t="s">
        <v>565</v>
      </c>
      <c r="F1734" s="105" t="s">
        <v>566</v>
      </c>
      <c r="G1734" s="106">
        <v>9516724</v>
      </c>
      <c r="H1734" s="106">
        <v>0</v>
      </c>
      <c r="I1734" s="106">
        <v>14704438.380000001</v>
      </c>
      <c r="J1734" s="106">
        <v>955865</v>
      </c>
      <c r="K1734" s="106">
        <v>23265297.379999999</v>
      </c>
      <c r="L1734" s="106">
        <v>0</v>
      </c>
    </row>
    <row r="1735" spans="1:12">
      <c r="A1735" t="s">
        <v>939</v>
      </c>
      <c r="B1735" s="93">
        <v>41364</v>
      </c>
      <c r="C1735" t="s">
        <v>264</v>
      </c>
      <c r="D1735" t="s">
        <v>279</v>
      </c>
      <c r="E1735" s="105" t="s">
        <v>567</v>
      </c>
      <c r="F1735" s="105" t="s">
        <v>568</v>
      </c>
      <c r="G1735" s="106">
        <v>2865435</v>
      </c>
      <c r="H1735" s="106">
        <v>0</v>
      </c>
      <c r="I1735" s="106">
        <v>2075812</v>
      </c>
      <c r="J1735" s="106">
        <v>155849.96</v>
      </c>
      <c r="K1735" s="106">
        <v>4785397.04</v>
      </c>
      <c r="L1735" s="106">
        <v>0</v>
      </c>
    </row>
    <row r="1736" spans="1:12">
      <c r="A1736" t="s">
        <v>939</v>
      </c>
      <c r="B1736" s="93">
        <v>41364</v>
      </c>
      <c r="C1736" t="s">
        <v>264</v>
      </c>
      <c r="D1736" t="s">
        <v>279</v>
      </c>
      <c r="E1736" s="105" t="s">
        <v>1066</v>
      </c>
      <c r="F1736" s="105" t="s">
        <v>1067</v>
      </c>
      <c r="G1736" s="106">
        <v>0</v>
      </c>
      <c r="H1736" s="106">
        <v>0</v>
      </c>
      <c r="I1736" s="106">
        <v>878838.32</v>
      </c>
      <c r="J1736" s="106">
        <v>94583.32</v>
      </c>
      <c r="K1736" s="106">
        <v>784255</v>
      </c>
      <c r="L1736" s="106">
        <v>0</v>
      </c>
    </row>
    <row r="1737" spans="1:12">
      <c r="A1737" t="s">
        <v>939</v>
      </c>
      <c r="B1737" s="93">
        <v>41364</v>
      </c>
      <c r="C1737" t="s">
        <v>264</v>
      </c>
      <c r="D1737" t="s">
        <v>279</v>
      </c>
      <c r="E1737" s="105" t="s">
        <v>1086</v>
      </c>
      <c r="F1737" s="105" t="s">
        <v>1087</v>
      </c>
      <c r="G1737" s="106">
        <v>0</v>
      </c>
      <c r="H1737" s="106">
        <v>0</v>
      </c>
      <c r="I1737" s="106">
        <v>722</v>
      </c>
      <c r="J1737" s="106">
        <v>60</v>
      </c>
      <c r="K1737" s="106">
        <v>662</v>
      </c>
      <c r="L1737" s="106">
        <v>0</v>
      </c>
    </row>
    <row r="1738" spans="1:12">
      <c r="A1738" t="s">
        <v>939</v>
      </c>
      <c r="B1738" s="93">
        <v>41364</v>
      </c>
      <c r="C1738" t="s">
        <v>264</v>
      </c>
      <c r="D1738" t="s">
        <v>279</v>
      </c>
      <c r="E1738" s="105" t="s">
        <v>445</v>
      </c>
      <c r="F1738" s="105" t="s">
        <v>446</v>
      </c>
      <c r="G1738" s="106">
        <v>0</v>
      </c>
      <c r="H1738" s="106">
        <v>179901.85</v>
      </c>
      <c r="I1738" s="106">
        <v>0</v>
      </c>
      <c r="J1738" s="106">
        <v>850713.65</v>
      </c>
      <c r="K1738" s="106">
        <v>0</v>
      </c>
      <c r="L1738" s="106">
        <v>1030615.5</v>
      </c>
    </row>
    <row r="1739" spans="1:12">
      <c r="A1739" t="s">
        <v>939</v>
      </c>
      <c r="B1739" s="93">
        <v>41364</v>
      </c>
      <c r="C1739" t="s">
        <v>264</v>
      </c>
      <c r="D1739" t="s">
        <v>279</v>
      </c>
      <c r="E1739" s="105" t="s">
        <v>447</v>
      </c>
      <c r="F1739" s="105" t="s">
        <v>448</v>
      </c>
      <c r="G1739" s="106">
        <v>0</v>
      </c>
      <c r="H1739" s="106">
        <v>21864.799999999999</v>
      </c>
      <c r="I1739" s="106">
        <v>0</v>
      </c>
      <c r="J1739" s="106">
        <v>491582.2</v>
      </c>
      <c r="K1739" s="106">
        <v>0</v>
      </c>
      <c r="L1739" s="106">
        <v>513447</v>
      </c>
    </row>
    <row r="1740" spans="1:12">
      <c r="A1740" t="s">
        <v>939</v>
      </c>
      <c r="B1740" s="93">
        <v>41364</v>
      </c>
      <c r="C1740" t="s">
        <v>264</v>
      </c>
      <c r="D1740" t="s">
        <v>279</v>
      </c>
      <c r="E1740" s="105" t="s">
        <v>635</v>
      </c>
      <c r="F1740" s="105" t="s">
        <v>636</v>
      </c>
      <c r="G1740" s="106">
        <v>0</v>
      </c>
      <c r="H1740" s="106">
        <v>0</v>
      </c>
      <c r="I1740" s="106">
        <v>6346.5</v>
      </c>
      <c r="J1740" s="106">
        <v>0</v>
      </c>
      <c r="K1740" s="106">
        <v>6346.5</v>
      </c>
      <c r="L1740" s="106">
        <v>0</v>
      </c>
    </row>
    <row r="1741" spans="1:12">
      <c r="A1741" t="s">
        <v>939</v>
      </c>
      <c r="B1741" s="93">
        <v>41364</v>
      </c>
      <c r="C1741" t="s">
        <v>264</v>
      </c>
      <c r="D1741" t="s">
        <v>279</v>
      </c>
      <c r="E1741" s="105" t="s">
        <v>481</v>
      </c>
      <c r="F1741" s="105" t="s">
        <v>482</v>
      </c>
      <c r="G1741" s="106">
        <v>1160.8</v>
      </c>
      <c r="H1741" s="106">
        <v>0</v>
      </c>
      <c r="I1741" s="106">
        <v>285270.2</v>
      </c>
      <c r="J1741" s="106">
        <v>0</v>
      </c>
      <c r="K1741" s="106">
        <v>286431</v>
      </c>
      <c r="L1741" s="106">
        <v>0</v>
      </c>
    </row>
    <row r="1742" spans="1:12">
      <c r="A1742" t="s">
        <v>939</v>
      </c>
      <c r="B1742" s="93">
        <v>41364</v>
      </c>
      <c r="C1742" t="s">
        <v>264</v>
      </c>
      <c r="D1742" t="s">
        <v>279</v>
      </c>
      <c r="E1742" s="105" t="s">
        <v>781</v>
      </c>
      <c r="F1742" s="105" t="s">
        <v>782</v>
      </c>
      <c r="G1742" s="106">
        <v>0</v>
      </c>
      <c r="H1742" s="106">
        <v>11.33</v>
      </c>
      <c r="I1742" s="106">
        <v>0</v>
      </c>
      <c r="J1742" s="106">
        <v>2934.68</v>
      </c>
      <c r="K1742" s="106">
        <v>0</v>
      </c>
      <c r="L1742" s="106">
        <v>2946.01</v>
      </c>
    </row>
    <row r="1743" spans="1:12">
      <c r="A1743" t="s">
        <v>939</v>
      </c>
      <c r="B1743" s="93">
        <v>41364</v>
      </c>
      <c r="C1743" t="s">
        <v>264</v>
      </c>
      <c r="D1743" t="s">
        <v>279</v>
      </c>
      <c r="E1743" s="105" t="s">
        <v>483</v>
      </c>
      <c r="F1743" s="105" t="s">
        <v>484</v>
      </c>
      <c r="G1743" s="106">
        <v>0</v>
      </c>
      <c r="H1743" s="106">
        <v>14050.12</v>
      </c>
      <c r="I1743" s="106">
        <v>14050.12</v>
      </c>
      <c r="J1743" s="106">
        <v>0</v>
      </c>
      <c r="K1743" s="106">
        <v>0</v>
      </c>
      <c r="L1743" s="106">
        <v>0</v>
      </c>
    </row>
    <row r="1744" spans="1:12">
      <c r="A1744" t="s">
        <v>939</v>
      </c>
      <c r="B1744" s="93">
        <v>41364</v>
      </c>
      <c r="C1744" t="s">
        <v>264</v>
      </c>
      <c r="D1744" t="s">
        <v>279</v>
      </c>
      <c r="E1744" s="105" t="s">
        <v>504</v>
      </c>
      <c r="F1744" s="105" t="s">
        <v>505</v>
      </c>
      <c r="G1744" s="106">
        <v>0</v>
      </c>
      <c r="H1744" s="106">
        <v>0</v>
      </c>
      <c r="I1744" s="106">
        <v>8763938.6400000006</v>
      </c>
      <c r="J1744" s="106">
        <v>8842188.0899999999</v>
      </c>
      <c r="K1744" s="106">
        <v>0</v>
      </c>
      <c r="L1744" s="106">
        <v>78249.45</v>
      </c>
    </row>
    <row r="1745" spans="1:12">
      <c r="A1745" t="s">
        <v>939</v>
      </c>
      <c r="B1745" s="93">
        <v>41364</v>
      </c>
      <c r="C1745" t="s">
        <v>264</v>
      </c>
      <c r="D1745" t="s">
        <v>279</v>
      </c>
      <c r="E1745" s="105" t="s">
        <v>361</v>
      </c>
      <c r="F1745" s="105" t="s">
        <v>362</v>
      </c>
      <c r="G1745" s="106">
        <v>0</v>
      </c>
      <c r="H1745" s="106">
        <v>3201293.95</v>
      </c>
      <c r="I1745" s="106">
        <v>1424581808.25</v>
      </c>
      <c r="J1745" s="106">
        <v>1434869808.25</v>
      </c>
      <c r="K1745" s="106">
        <v>0</v>
      </c>
      <c r="L1745" s="106">
        <v>13489293.949999999</v>
      </c>
    </row>
    <row r="1746" spans="1:12">
      <c r="A1746" t="s">
        <v>939</v>
      </c>
      <c r="B1746" s="93">
        <v>41364</v>
      </c>
      <c r="C1746" t="s">
        <v>264</v>
      </c>
      <c r="D1746" t="s">
        <v>279</v>
      </c>
      <c r="E1746" s="105" t="s">
        <v>506</v>
      </c>
      <c r="F1746" s="105" t="s">
        <v>507</v>
      </c>
      <c r="G1746" s="106">
        <v>0</v>
      </c>
      <c r="H1746" s="106">
        <v>131536.89000000001</v>
      </c>
      <c r="I1746" s="106">
        <v>5642142.6900000004</v>
      </c>
      <c r="J1746" s="106">
        <v>7140383.8600000003</v>
      </c>
      <c r="K1746" s="106">
        <v>0</v>
      </c>
      <c r="L1746" s="106">
        <v>1629778.06</v>
      </c>
    </row>
    <row r="1747" spans="1:12">
      <c r="A1747" t="s">
        <v>939</v>
      </c>
      <c r="B1747" s="93">
        <v>41364</v>
      </c>
      <c r="C1747" t="s">
        <v>264</v>
      </c>
      <c r="D1747" t="s">
        <v>279</v>
      </c>
      <c r="E1747" s="105" t="s">
        <v>569</v>
      </c>
      <c r="F1747" s="105" t="s">
        <v>570</v>
      </c>
      <c r="G1747" s="106">
        <v>0</v>
      </c>
      <c r="H1747" s="106">
        <v>2700393.8</v>
      </c>
      <c r="I1747" s="106">
        <v>0</v>
      </c>
      <c r="J1747" s="106">
        <v>2094935.02</v>
      </c>
      <c r="K1747" s="106">
        <v>0</v>
      </c>
      <c r="L1747" s="106">
        <v>4795328.82</v>
      </c>
    </row>
    <row r="1748" spans="1:12">
      <c r="A1748" t="s">
        <v>939</v>
      </c>
      <c r="B1748" s="93">
        <v>41364</v>
      </c>
      <c r="C1748" t="s">
        <v>264</v>
      </c>
      <c r="D1748" t="s">
        <v>279</v>
      </c>
      <c r="E1748" s="105" t="s">
        <v>485</v>
      </c>
      <c r="F1748" s="105" t="s">
        <v>486</v>
      </c>
      <c r="G1748" s="106">
        <v>0</v>
      </c>
      <c r="H1748" s="106">
        <v>130564.41</v>
      </c>
      <c r="I1748" s="106">
        <v>0</v>
      </c>
      <c r="J1748" s="106">
        <v>114682.2</v>
      </c>
      <c r="K1748" s="106">
        <v>0</v>
      </c>
      <c r="L1748" s="106">
        <v>245246.61</v>
      </c>
    </row>
    <row r="1749" spans="1:12">
      <c r="A1749" t="s">
        <v>939</v>
      </c>
      <c r="B1749" s="93">
        <v>41364</v>
      </c>
      <c r="C1749" t="s">
        <v>264</v>
      </c>
      <c r="D1749" t="s">
        <v>279</v>
      </c>
      <c r="E1749" s="105" t="s">
        <v>657</v>
      </c>
      <c r="F1749" s="105" t="s">
        <v>658</v>
      </c>
      <c r="G1749" s="106">
        <v>0</v>
      </c>
      <c r="H1749" s="106">
        <v>7915200</v>
      </c>
      <c r="I1749" s="106">
        <v>0</v>
      </c>
      <c r="J1749" s="106">
        <v>0</v>
      </c>
      <c r="K1749" s="106">
        <v>0</v>
      </c>
      <c r="L1749" s="106">
        <v>7915200</v>
      </c>
    </row>
    <row r="1750" spans="1:12">
      <c r="A1750" t="s">
        <v>939</v>
      </c>
      <c r="B1750" s="93">
        <v>41364</v>
      </c>
      <c r="C1750" t="s">
        <v>264</v>
      </c>
      <c r="D1750" t="s">
        <v>279</v>
      </c>
      <c r="E1750" s="105" t="s">
        <v>571</v>
      </c>
      <c r="F1750" s="105" t="s">
        <v>572</v>
      </c>
      <c r="G1750" s="106">
        <v>0</v>
      </c>
      <c r="H1750" s="106">
        <v>670500</v>
      </c>
      <c r="I1750" s="106">
        <v>0</v>
      </c>
      <c r="J1750" s="106">
        <v>0</v>
      </c>
      <c r="K1750" s="106">
        <v>0</v>
      </c>
      <c r="L1750" s="106">
        <v>670500</v>
      </c>
    </row>
    <row r="1751" spans="1:12">
      <c r="A1751" t="s">
        <v>939</v>
      </c>
      <c r="B1751" s="93">
        <v>41364</v>
      </c>
      <c r="C1751" t="s">
        <v>264</v>
      </c>
      <c r="D1751" t="s">
        <v>279</v>
      </c>
      <c r="E1751" s="105" t="s">
        <v>487</v>
      </c>
      <c r="F1751" s="105" t="s">
        <v>488</v>
      </c>
      <c r="G1751" s="106">
        <v>0</v>
      </c>
      <c r="H1751" s="106">
        <v>9370.09</v>
      </c>
      <c r="I1751" s="106">
        <v>0</v>
      </c>
      <c r="J1751" s="106">
        <v>75080.3</v>
      </c>
      <c r="K1751" s="106">
        <v>0</v>
      </c>
      <c r="L1751" s="106">
        <v>84450.39</v>
      </c>
    </row>
    <row r="1752" spans="1:12">
      <c r="A1752" t="s">
        <v>939</v>
      </c>
      <c r="B1752" s="93">
        <v>41364</v>
      </c>
      <c r="C1752" t="s">
        <v>264</v>
      </c>
      <c r="D1752" t="s">
        <v>279</v>
      </c>
      <c r="E1752" s="105" t="s">
        <v>461</v>
      </c>
      <c r="F1752" s="105" t="s">
        <v>462</v>
      </c>
      <c r="G1752" s="106">
        <v>0</v>
      </c>
      <c r="H1752" s="106">
        <v>374.2</v>
      </c>
      <c r="I1752" s="106">
        <v>40360.01</v>
      </c>
      <c r="J1752" s="106">
        <v>200204.1</v>
      </c>
      <c r="K1752" s="106">
        <v>0</v>
      </c>
      <c r="L1752" s="106">
        <v>160218.29</v>
      </c>
    </row>
    <row r="1753" spans="1:12">
      <c r="A1753" t="s">
        <v>939</v>
      </c>
      <c r="B1753" s="93">
        <v>41364</v>
      </c>
      <c r="C1753" t="s">
        <v>264</v>
      </c>
      <c r="D1753" t="s">
        <v>279</v>
      </c>
      <c r="E1753" s="105" t="s">
        <v>613</v>
      </c>
      <c r="F1753" s="105" t="s">
        <v>614</v>
      </c>
      <c r="G1753" s="106">
        <v>0</v>
      </c>
      <c r="H1753" s="106">
        <v>592010</v>
      </c>
      <c r="I1753" s="106">
        <v>0</v>
      </c>
      <c r="J1753" s="106">
        <v>0</v>
      </c>
      <c r="K1753" s="106">
        <v>0</v>
      </c>
      <c r="L1753" s="106">
        <v>592010</v>
      </c>
    </row>
    <row r="1754" spans="1:12">
      <c r="A1754" t="s">
        <v>939</v>
      </c>
      <c r="B1754" s="93">
        <v>41364</v>
      </c>
      <c r="C1754" t="s">
        <v>264</v>
      </c>
      <c r="D1754" t="s">
        <v>279</v>
      </c>
      <c r="E1754" s="105" t="s">
        <v>724</v>
      </c>
      <c r="F1754" s="105" t="s">
        <v>725</v>
      </c>
      <c r="G1754" s="106">
        <v>0</v>
      </c>
      <c r="H1754" s="106">
        <v>5746499.7400000002</v>
      </c>
      <c r="I1754" s="106">
        <v>266645.28999999998</v>
      </c>
      <c r="J1754" s="106">
        <v>9904721.8000000007</v>
      </c>
      <c r="K1754" s="106">
        <v>0</v>
      </c>
      <c r="L1754" s="106">
        <v>15384576.25</v>
      </c>
    </row>
    <row r="1755" spans="1:12">
      <c r="A1755" t="s">
        <v>939</v>
      </c>
      <c r="B1755" s="93">
        <v>41364</v>
      </c>
      <c r="C1755" t="s">
        <v>264</v>
      </c>
      <c r="D1755" t="s">
        <v>279</v>
      </c>
      <c r="E1755" s="105" t="s">
        <v>368</v>
      </c>
      <c r="F1755" s="105" t="s">
        <v>369</v>
      </c>
      <c r="G1755" s="106">
        <v>0</v>
      </c>
      <c r="H1755" s="106">
        <v>88828101.829999998</v>
      </c>
      <c r="I1755" s="106">
        <v>0.01</v>
      </c>
      <c r="J1755" s="106">
        <v>117816024</v>
      </c>
      <c r="K1755" s="106">
        <v>0</v>
      </c>
      <c r="L1755" s="106">
        <v>206644125.81999999</v>
      </c>
    </row>
    <row r="1756" spans="1:12">
      <c r="A1756" t="s">
        <v>939</v>
      </c>
      <c r="B1756" s="93">
        <v>41364</v>
      </c>
      <c r="C1756" t="s">
        <v>264</v>
      </c>
      <c r="D1756" t="s">
        <v>279</v>
      </c>
      <c r="E1756" s="105" t="s">
        <v>449</v>
      </c>
      <c r="F1756" s="105" t="s">
        <v>450</v>
      </c>
      <c r="G1756" s="106">
        <v>0</v>
      </c>
      <c r="H1756" s="106">
        <v>112304043.04000001</v>
      </c>
      <c r="I1756" s="106">
        <v>0</v>
      </c>
      <c r="J1756" s="106">
        <v>205853936.41999999</v>
      </c>
      <c r="K1756" s="106">
        <v>0</v>
      </c>
      <c r="L1756" s="106">
        <v>318157979.45999998</v>
      </c>
    </row>
    <row r="1757" spans="1:12">
      <c r="A1757" t="s">
        <v>939</v>
      </c>
      <c r="B1757" s="93">
        <v>41364</v>
      </c>
      <c r="C1757" t="s">
        <v>264</v>
      </c>
      <c r="D1757" t="s">
        <v>279</v>
      </c>
      <c r="E1757" s="105" t="s">
        <v>787</v>
      </c>
      <c r="F1757" s="105" t="s">
        <v>788</v>
      </c>
      <c r="G1757" s="106">
        <v>0</v>
      </c>
      <c r="H1757" s="106">
        <v>1110671.8700000001</v>
      </c>
      <c r="I1757" s="106">
        <v>0</v>
      </c>
      <c r="J1757" s="106">
        <v>307838.17</v>
      </c>
      <c r="K1757" s="106">
        <v>0</v>
      </c>
      <c r="L1757" s="106">
        <v>1418510.04</v>
      </c>
    </row>
    <row r="1758" spans="1:12">
      <c r="A1758" t="s">
        <v>939</v>
      </c>
      <c r="B1758" s="93">
        <v>41364</v>
      </c>
      <c r="C1758" t="s">
        <v>264</v>
      </c>
      <c r="D1758" t="s">
        <v>279</v>
      </c>
      <c r="E1758" s="105" t="s">
        <v>489</v>
      </c>
      <c r="F1758" s="105" t="s">
        <v>490</v>
      </c>
      <c r="G1758" s="106">
        <v>0</v>
      </c>
      <c r="H1758" s="106">
        <v>4190005.88</v>
      </c>
      <c r="I1758" s="106">
        <v>0</v>
      </c>
      <c r="J1758" s="106">
        <v>371694.12</v>
      </c>
      <c r="K1758" s="106">
        <v>0</v>
      </c>
      <c r="L1758" s="106">
        <v>4561700</v>
      </c>
    </row>
    <row r="1759" spans="1:12">
      <c r="A1759" t="s">
        <v>939</v>
      </c>
      <c r="B1759" s="93">
        <v>41364</v>
      </c>
      <c r="C1759" t="s">
        <v>264</v>
      </c>
      <c r="D1759" t="s">
        <v>279</v>
      </c>
      <c r="E1759" s="105">
        <v>620002</v>
      </c>
      <c r="F1759" s="105" t="s">
        <v>753</v>
      </c>
      <c r="G1759" s="106">
        <v>0</v>
      </c>
      <c r="H1759" s="106">
        <v>0</v>
      </c>
      <c r="I1759" s="106">
        <v>4.53</v>
      </c>
      <c r="J1759" s="106">
        <v>56.27</v>
      </c>
      <c r="K1759" s="106">
        <v>0</v>
      </c>
      <c r="L1759" s="106">
        <v>51.74</v>
      </c>
    </row>
    <row r="1760" spans="1:12">
      <c r="A1760" t="s">
        <v>939</v>
      </c>
      <c r="B1760" s="93">
        <v>41364</v>
      </c>
      <c r="C1760" t="s">
        <v>264</v>
      </c>
      <c r="D1760" t="s">
        <v>279</v>
      </c>
      <c r="E1760" s="105">
        <v>620004</v>
      </c>
      <c r="F1760" s="105" t="s">
        <v>426</v>
      </c>
      <c r="G1760" s="106">
        <v>0</v>
      </c>
      <c r="H1760" s="106">
        <v>1423.21</v>
      </c>
      <c r="I1760" s="106">
        <v>153.97999999999999</v>
      </c>
      <c r="J1760" s="106">
        <v>153.97999999999999</v>
      </c>
      <c r="K1760" s="106">
        <v>0</v>
      </c>
      <c r="L1760" s="106">
        <v>1423.21</v>
      </c>
    </row>
    <row r="1761" spans="1:12">
      <c r="A1761" t="s">
        <v>939</v>
      </c>
      <c r="B1761" s="93">
        <v>41364</v>
      </c>
      <c r="C1761" t="s">
        <v>264</v>
      </c>
      <c r="D1761" t="s">
        <v>279</v>
      </c>
      <c r="E1761" s="105" t="s">
        <v>510</v>
      </c>
      <c r="F1761" s="105" t="s">
        <v>511</v>
      </c>
      <c r="G1761" s="106">
        <v>193044.82</v>
      </c>
      <c r="H1761" s="106">
        <v>0</v>
      </c>
      <c r="I1761" s="106">
        <v>7012107.8099999996</v>
      </c>
      <c r="J1761" s="106">
        <v>542.59</v>
      </c>
      <c r="K1761" s="106">
        <v>7204610.04</v>
      </c>
      <c r="L1761" s="106">
        <v>0</v>
      </c>
    </row>
    <row r="1762" spans="1:12">
      <c r="A1762" t="s">
        <v>939</v>
      </c>
      <c r="B1762" s="93">
        <v>41364</v>
      </c>
      <c r="C1762" t="s">
        <v>264</v>
      </c>
      <c r="D1762" t="s">
        <v>279</v>
      </c>
      <c r="E1762" s="105" t="s">
        <v>491</v>
      </c>
      <c r="F1762" s="105" t="s">
        <v>492</v>
      </c>
      <c r="G1762" s="106">
        <v>577.33000000000004</v>
      </c>
      <c r="H1762" s="106">
        <v>0</v>
      </c>
      <c r="I1762" s="106">
        <v>442532.16</v>
      </c>
      <c r="J1762" s="106">
        <v>0</v>
      </c>
      <c r="K1762" s="106">
        <v>443109.49</v>
      </c>
      <c r="L1762" s="106">
        <v>0</v>
      </c>
    </row>
    <row r="1763" spans="1:12">
      <c r="A1763" t="s">
        <v>939</v>
      </c>
      <c r="B1763" s="93">
        <v>41364</v>
      </c>
      <c r="C1763" t="s">
        <v>264</v>
      </c>
      <c r="D1763" t="s">
        <v>279</v>
      </c>
      <c r="E1763" s="105" t="s">
        <v>374</v>
      </c>
      <c r="F1763" s="105" t="s">
        <v>375</v>
      </c>
      <c r="G1763" s="106">
        <v>2213.83</v>
      </c>
      <c r="H1763" s="106">
        <v>0</v>
      </c>
      <c r="I1763" s="106">
        <v>145945.03</v>
      </c>
      <c r="J1763" s="106">
        <v>0</v>
      </c>
      <c r="K1763" s="106">
        <v>148158.85999999999</v>
      </c>
      <c r="L1763" s="106">
        <v>0</v>
      </c>
    </row>
    <row r="1764" spans="1:12">
      <c r="A1764" t="s">
        <v>939</v>
      </c>
      <c r="B1764" s="93">
        <v>41364</v>
      </c>
      <c r="C1764" t="s">
        <v>264</v>
      </c>
      <c r="D1764" t="s">
        <v>279</v>
      </c>
      <c r="E1764" s="105" t="s">
        <v>463</v>
      </c>
      <c r="F1764" s="105" t="s">
        <v>464</v>
      </c>
      <c r="G1764" s="106">
        <v>446.97</v>
      </c>
      <c r="H1764" s="106">
        <v>0</v>
      </c>
      <c r="I1764" s="106">
        <v>165805.25</v>
      </c>
      <c r="J1764" s="106">
        <v>0</v>
      </c>
      <c r="K1764" s="106">
        <v>166252.22</v>
      </c>
      <c r="L1764" s="106">
        <v>0</v>
      </c>
    </row>
    <row r="1765" spans="1:12">
      <c r="A1765" t="s">
        <v>939</v>
      </c>
      <c r="B1765" s="93">
        <v>41364</v>
      </c>
      <c r="C1765" t="s">
        <v>264</v>
      </c>
      <c r="D1765" t="s">
        <v>279</v>
      </c>
      <c r="E1765" s="105" t="s">
        <v>376</v>
      </c>
      <c r="F1765" s="105" t="s">
        <v>377</v>
      </c>
      <c r="G1765" s="106">
        <v>10590</v>
      </c>
      <c r="H1765" s="106">
        <v>0</v>
      </c>
      <c r="I1765" s="106">
        <v>402520</v>
      </c>
      <c r="J1765" s="106">
        <v>0</v>
      </c>
      <c r="K1765" s="106">
        <v>413110</v>
      </c>
      <c r="L1765" s="106">
        <v>0</v>
      </c>
    </row>
    <row r="1766" spans="1:12">
      <c r="A1766" t="s">
        <v>939</v>
      </c>
      <c r="B1766" s="93">
        <v>41364</v>
      </c>
      <c r="C1766" t="s">
        <v>264</v>
      </c>
      <c r="D1766" t="s">
        <v>279</v>
      </c>
      <c r="E1766" s="105" t="s">
        <v>897</v>
      </c>
      <c r="F1766" s="105" t="s">
        <v>913</v>
      </c>
      <c r="G1766" s="106">
        <v>116974.8</v>
      </c>
      <c r="H1766" s="106">
        <v>0</v>
      </c>
      <c r="I1766" s="106">
        <v>0</v>
      </c>
      <c r="J1766" s="106">
        <v>0</v>
      </c>
      <c r="K1766" s="106">
        <v>116974.8</v>
      </c>
      <c r="L1766" s="106">
        <v>0</v>
      </c>
    </row>
    <row r="1767" spans="1:12">
      <c r="A1767" t="s">
        <v>939</v>
      </c>
      <c r="B1767" s="93">
        <v>41364</v>
      </c>
      <c r="C1767" t="s">
        <v>264</v>
      </c>
      <c r="D1767" t="s">
        <v>279</v>
      </c>
      <c r="E1767" s="105">
        <v>810300</v>
      </c>
      <c r="F1767" s="105" t="s">
        <v>378</v>
      </c>
      <c r="G1767" s="106">
        <v>958714.2</v>
      </c>
      <c r="H1767" s="106">
        <v>0</v>
      </c>
      <c r="I1767" s="106">
        <v>0</v>
      </c>
      <c r="J1767" s="106">
        <v>0</v>
      </c>
      <c r="K1767" s="106">
        <v>958714.2</v>
      </c>
      <c r="L1767" s="106">
        <v>0</v>
      </c>
    </row>
    <row r="1768" spans="1:12">
      <c r="A1768" t="s">
        <v>939</v>
      </c>
      <c r="B1768" s="93">
        <v>41364</v>
      </c>
      <c r="C1768" t="s">
        <v>264</v>
      </c>
      <c r="D1768" t="s">
        <v>279</v>
      </c>
      <c r="E1768" s="105" t="s">
        <v>894</v>
      </c>
      <c r="F1768" s="105" t="s">
        <v>910</v>
      </c>
      <c r="G1768" s="106">
        <v>153275.49</v>
      </c>
      <c r="H1768" s="106">
        <v>0</v>
      </c>
      <c r="I1768" s="106">
        <v>56587.45</v>
      </c>
      <c r="J1768" s="106">
        <v>8257.5</v>
      </c>
      <c r="K1768" s="106">
        <v>201605.44</v>
      </c>
      <c r="L1768" s="106">
        <v>0</v>
      </c>
    </row>
    <row r="1769" spans="1:12">
      <c r="A1769" t="s">
        <v>939</v>
      </c>
      <c r="B1769" s="93">
        <v>41364</v>
      </c>
      <c r="C1769" t="s">
        <v>264</v>
      </c>
      <c r="D1769" t="s">
        <v>279</v>
      </c>
      <c r="E1769" s="105" t="s">
        <v>493</v>
      </c>
      <c r="F1769" s="105" t="s">
        <v>494</v>
      </c>
      <c r="G1769" s="106">
        <v>319825.65000000002</v>
      </c>
      <c r="H1769" s="106">
        <v>0</v>
      </c>
      <c r="I1769" s="106">
        <v>142645.09</v>
      </c>
      <c r="J1769" s="106">
        <v>17065.73</v>
      </c>
      <c r="K1769" s="106">
        <v>445405.01</v>
      </c>
      <c r="L1769" s="106">
        <v>0</v>
      </c>
    </row>
    <row r="1770" spans="1:12">
      <c r="A1770" t="s">
        <v>939</v>
      </c>
      <c r="B1770" s="93">
        <v>41364</v>
      </c>
      <c r="C1770" t="s">
        <v>264</v>
      </c>
      <c r="D1770" t="s">
        <v>279</v>
      </c>
      <c r="E1770" s="105" t="s">
        <v>898</v>
      </c>
      <c r="F1770" s="105" t="s">
        <v>914</v>
      </c>
      <c r="G1770" s="106">
        <v>12543.63</v>
      </c>
      <c r="H1770" s="106">
        <v>0</v>
      </c>
      <c r="I1770" s="106">
        <v>0</v>
      </c>
      <c r="J1770" s="106">
        <v>0</v>
      </c>
      <c r="K1770" s="106">
        <v>12543.63</v>
      </c>
      <c r="L1770" s="106">
        <v>0</v>
      </c>
    </row>
    <row r="1771" spans="1:12">
      <c r="A1771" t="s">
        <v>939</v>
      </c>
      <c r="B1771" s="93">
        <v>41364</v>
      </c>
      <c r="C1771" t="s">
        <v>264</v>
      </c>
      <c r="D1771" t="s">
        <v>279</v>
      </c>
      <c r="E1771" s="105" t="s">
        <v>451</v>
      </c>
      <c r="F1771" s="105" t="s">
        <v>452</v>
      </c>
      <c r="G1771" s="106">
        <v>330746.40000000002</v>
      </c>
      <c r="H1771" s="106">
        <v>0</v>
      </c>
      <c r="I1771" s="106">
        <v>192811.37</v>
      </c>
      <c r="J1771" s="106">
        <v>23615.1</v>
      </c>
      <c r="K1771" s="106">
        <v>499942.67</v>
      </c>
      <c r="L1771" s="106">
        <v>0</v>
      </c>
    </row>
    <row r="1772" spans="1:12">
      <c r="A1772" t="s">
        <v>939</v>
      </c>
      <c r="B1772" s="93">
        <v>41364</v>
      </c>
      <c r="C1772" t="s">
        <v>264</v>
      </c>
      <c r="D1772" t="s">
        <v>279</v>
      </c>
      <c r="E1772" s="105" t="s">
        <v>453</v>
      </c>
      <c r="F1772" s="105" t="s">
        <v>454</v>
      </c>
      <c r="G1772" s="106">
        <v>156626.60999999999</v>
      </c>
      <c r="H1772" s="106">
        <v>0</v>
      </c>
      <c r="I1772" s="106">
        <v>94804.24</v>
      </c>
      <c r="J1772" s="106">
        <v>11439.96</v>
      </c>
      <c r="K1772" s="106">
        <v>239990.89</v>
      </c>
      <c r="L1772" s="106">
        <v>0</v>
      </c>
    </row>
    <row r="1773" spans="1:12">
      <c r="A1773" t="s">
        <v>939</v>
      </c>
      <c r="B1773" s="93">
        <v>41364</v>
      </c>
      <c r="C1773" t="s">
        <v>264</v>
      </c>
      <c r="D1773" t="s">
        <v>279</v>
      </c>
      <c r="E1773" s="105" t="s">
        <v>899</v>
      </c>
      <c r="F1773" s="105" t="s">
        <v>915</v>
      </c>
      <c r="G1773" s="106">
        <v>46692.6</v>
      </c>
      <c r="H1773" s="106">
        <v>0</v>
      </c>
      <c r="I1773" s="106">
        <v>32717.91</v>
      </c>
      <c r="J1773" s="106">
        <v>3834.53</v>
      </c>
      <c r="K1773" s="106">
        <v>75575.98</v>
      </c>
      <c r="L1773" s="106">
        <v>0</v>
      </c>
    </row>
    <row r="1774" spans="1:12">
      <c r="A1774" t="s">
        <v>939</v>
      </c>
      <c r="B1774" s="93">
        <v>41364</v>
      </c>
      <c r="C1774" t="s">
        <v>264</v>
      </c>
      <c r="D1774" t="s">
        <v>279</v>
      </c>
      <c r="E1774" s="105" t="s">
        <v>895</v>
      </c>
      <c r="F1774" s="105" t="s">
        <v>911</v>
      </c>
      <c r="G1774" s="106">
        <v>1241046.99</v>
      </c>
      <c r="H1774" s="106">
        <v>0</v>
      </c>
      <c r="I1774" s="106">
        <v>1859624.97</v>
      </c>
      <c r="J1774" s="106">
        <v>194340.14</v>
      </c>
      <c r="K1774" s="106">
        <v>2906331.82</v>
      </c>
      <c r="L1774" s="106">
        <v>0</v>
      </c>
    </row>
    <row r="1775" spans="1:12">
      <c r="A1775" t="s">
        <v>939</v>
      </c>
      <c r="B1775" s="93">
        <v>41364</v>
      </c>
      <c r="C1775" t="s">
        <v>264</v>
      </c>
      <c r="D1775" t="s">
        <v>279</v>
      </c>
      <c r="E1775" s="105" t="s">
        <v>575</v>
      </c>
      <c r="F1775" s="105" t="s">
        <v>576</v>
      </c>
      <c r="G1775" s="106">
        <v>2080370.54</v>
      </c>
      <c r="H1775" s="106">
        <v>0</v>
      </c>
      <c r="I1775" s="106">
        <v>4083230.67</v>
      </c>
      <c r="J1775" s="106">
        <v>333809.64</v>
      </c>
      <c r="K1775" s="106">
        <v>5829791.5700000003</v>
      </c>
      <c r="L1775" s="106">
        <v>0</v>
      </c>
    </row>
    <row r="1776" spans="1:12" ht="22.5">
      <c r="A1776" t="s">
        <v>939</v>
      </c>
      <c r="B1776" s="93">
        <v>41364</v>
      </c>
      <c r="C1776" t="s">
        <v>264</v>
      </c>
      <c r="D1776" t="s">
        <v>279</v>
      </c>
      <c r="E1776" s="105" t="s">
        <v>896</v>
      </c>
      <c r="F1776" s="105" t="s">
        <v>912</v>
      </c>
      <c r="G1776" s="106">
        <v>506198.48</v>
      </c>
      <c r="H1776" s="106">
        <v>0</v>
      </c>
      <c r="I1776" s="106">
        <v>358495.64</v>
      </c>
      <c r="J1776" s="106">
        <v>31104.07</v>
      </c>
      <c r="K1776" s="106">
        <v>833590.05</v>
      </c>
      <c r="L1776" s="106">
        <v>0</v>
      </c>
    </row>
    <row r="1777" spans="1:12">
      <c r="A1777" t="s">
        <v>939</v>
      </c>
      <c r="B1777" s="93">
        <v>41364</v>
      </c>
      <c r="C1777" t="s">
        <v>264</v>
      </c>
      <c r="D1777" t="s">
        <v>279</v>
      </c>
      <c r="E1777" s="105" t="s">
        <v>1090</v>
      </c>
      <c r="F1777" s="105" t="s">
        <v>1091</v>
      </c>
      <c r="G1777" s="106">
        <v>0</v>
      </c>
      <c r="H1777" s="106">
        <v>0</v>
      </c>
      <c r="I1777" s="106">
        <v>70557.45</v>
      </c>
      <c r="J1777" s="106">
        <v>6759.71</v>
      </c>
      <c r="K1777" s="106">
        <v>63797.74</v>
      </c>
      <c r="L1777" s="106">
        <v>0</v>
      </c>
    </row>
    <row r="1778" spans="1:12">
      <c r="A1778" t="s">
        <v>939</v>
      </c>
      <c r="B1778" s="93">
        <v>41364</v>
      </c>
      <c r="C1778" t="s">
        <v>264</v>
      </c>
      <c r="D1778" t="s">
        <v>279</v>
      </c>
      <c r="E1778" s="105" t="s">
        <v>1092</v>
      </c>
      <c r="F1778" s="105" t="s">
        <v>1093</v>
      </c>
      <c r="G1778" s="106">
        <v>0</v>
      </c>
      <c r="H1778" s="106">
        <v>0</v>
      </c>
      <c r="I1778" s="106">
        <v>1167778.54</v>
      </c>
      <c r="J1778" s="106">
        <v>107608.55</v>
      </c>
      <c r="K1778" s="106">
        <v>1060169.99</v>
      </c>
      <c r="L1778" s="106">
        <v>0</v>
      </c>
    </row>
    <row r="1779" spans="1:12">
      <c r="A1779" t="s">
        <v>939</v>
      </c>
      <c r="B1779" s="93">
        <v>41364</v>
      </c>
      <c r="C1779" t="s">
        <v>264</v>
      </c>
      <c r="D1779" t="s">
        <v>279</v>
      </c>
      <c r="E1779" s="105" t="s">
        <v>1094</v>
      </c>
      <c r="F1779" s="105" t="s">
        <v>1095</v>
      </c>
      <c r="G1779" s="106">
        <v>0</v>
      </c>
      <c r="H1779" s="106">
        <v>0</v>
      </c>
      <c r="I1779" s="106">
        <v>24.23</v>
      </c>
      <c r="J1779" s="106">
        <v>0.5</v>
      </c>
      <c r="K1779" s="106">
        <v>23.73</v>
      </c>
      <c r="L1779" s="106">
        <v>0</v>
      </c>
    </row>
    <row r="1780" spans="1:12">
      <c r="A1780" t="s">
        <v>939</v>
      </c>
      <c r="B1780" s="93">
        <v>41364</v>
      </c>
      <c r="C1780" t="s">
        <v>264</v>
      </c>
      <c r="D1780" t="s">
        <v>279</v>
      </c>
      <c r="E1780" s="105" t="s">
        <v>577</v>
      </c>
      <c r="F1780" s="105" t="s">
        <v>578</v>
      </c>
      <c r="G1780" s="106">
        <v>252767.97</v>
      </c>
      <c r="H1780" s="106">
        <v>0</v>
      </c>
      <c r="I1780" s="106">
        <v>69800.78</v>
      </c>
      <c r="J1780" s="106">
        <v>3134.96</v>
      </c>
      <c r="K1780" s="106">
        <v>319433.78999999998</v>
      </c>
      <c r="L1780" s="106">
        <v>0</v>
      </c>
    </row>
    <row r="1781" spans="1:12">
      <c r="A1781" t="s">
        <v>939</v>
      </c>
      <c r="B1781" s="93">
        <v>41364</v>
      </c>
      <c r="C1781" t="s">
        <v>264</v>
      </c>
      <c r="D1781" t="s">
        <v>279</v>
      </c>
      <c r="E1781" s="105" t="s">
        <v>495</v>
      </c>
      <c r="F1781" s="105" t="s">
        <v>496</v>
      </c>
      <c r="G1781" s="106">
        <v>531462.93000000005</v>
      </c>
      <c r="H1781" s="106">
        <v>0</v>
      </c>
      <c r="I1781" s="106">
        <v>182288</v>
      </c>
      <c r="J1781" s="106">
        <v>8305.91</v>
      </c>
      <c r="K1781" s="106">
        <v>705445.02</v>
      </c>
      <c r="L1781" s="106">
        <v>0</v>
      </c>
    </row>
    <row r="1782" spans="1:12">
      <c r="A1782" t="s">
        <v>939</v>
      </c>
      <c r="B1782" s="93">
        <v>41364</v>
      </c>
      <c r="C1782" t="s">
        <v>264</v>
      </c>
      <c r="D1782" t="s">
        <v>279</v>
      </c>
      <c r="E1782" s="105" t="s">
        <v>617</v>
      </c>
      <c r="F1782" s="105" t="s">
        <v>618</v>
      </c>
      <c r="G1782" s="106">
        <v>10331.049999999999</v>
      </c>
      <c r="H1782" s="106">
        <v>0</v>
      </c>
      <c r="I1782" s="106">
        <v>0</v>
      </c>
      <c r="J1782" s="106">
        <v>0</v>
      </c>
      <c r="K1782" s="106">
        <v>10331.049999999999</v>
      </c>
      <c r="L1782" s="106">
        <v>0</v>
      </c>
    </row>
    <row r="1783" spans="1:12">
      <c r="A1783" t="s">
        <v>939</v>
      </c>
      <c r="B1783" s="93">
        <v>41364</v>
      </c>
      <c r="C1783" t="s">
        <v>264</v>
      </c>
      <c r="D1783" t="s">
        <v>279</v>
      </c>
      <c r="E1783" s="105" t="s">
        <v>455</v>
      </c>
      <c r="F1783" s="105" t="s">
        <v>456</v>
      </c>
      <c r="G1783" s="106">
        <v>1329702.6399999999</v>
      </c>
      <c r="H1783" s="106">
        <v>0</v>
      </c>
      <c r="I1783" s="106">
        <v>819040.01</v>
      </c>
      <c r="J1783" s="106">
        <v>39788.57</v>
      </c>
      <c r="K1783" s="106">
        <v>2108954.08</v>
      </c>
      <c r="L1783" s="106">
        <v>0</v>
      </c>
    </row>
    <row r="1784" spans="1:12">
      <c r="A1784" t="s">
        <v>939</v>
      </c>
      <c r="B1784" s="93">
        <v>41364</v>
      </c>
      <c r="C1784" t="s">
        <v>264</v>
      </c>
      <c r="D1784" t="s">
        <v>279</v>
      </c>
      <c r="E1784" s="105" t="s">
        <v>457</v>
      </c>
      <c r="F1784" s="105" t="s">
        <v>458</v>
      </c>
      <c r="G1784" s="106">
        <v>620520.68999999994</v>
      </c>
      <c r="H1784" s="106">
        <v>0</v>
      </c>
      <c r="I1784" s="106">
        <v>401676.69</v>
      </c>
      <c r="J1784" s="106">
        <v>19543.87</v>
      </c>
      <c r="K1784" s="106">
        <v>1002653.51</v>
      </c>
      <c r="L1784" s="106">
        <v>0</v>
      </c>
    </row>
    <row r="1785" spans="1:12">
      <c r="A1785" t="s">
        <v>939</v>
      </c>
      <c r="B1785" s="93">
        <v>41364</v>
      </c>
      <c r="C1785" t="s">
        <v>264</v>
      </c>
      <c r="D1785" t="s">
        <v>279</v>
      </c>
      <c r="E1785" s="105" t="s">
        <v>619</v>
      </c>
      <c r="F1785" s="105" t="s">
        <v>620</v>
      </c>
      <c r="G1785" s="106">
        <v>183685.68</v>
      </c>
      <c r="H1785" s="106">
        <v>0</v>
      </c>
      <c r="I1785" s="106">
        <v>139556.65</v>
      </c>
      <c r="J1785" s="106">
        <v>7012.19</v>
      </c>
      <c r="K1785" s="106">
        <v>316230.14</v>
      </c>
      <c r="L1785" s="106">
        <v>0</v>
      </c>
    </row>
    <row r="1786" spans="1:12">
      <c r="A1786" t="s">
        <v>939</v>
      </c>
      <c r="B1786" s="93">
        <v>41364</v>
      </c>
      <c r="C1786" t="s">
        <v>264</v>
      </c>
      <c r="D1786" t="s">
        <v>279</v>
      </c>
      <c r="E1786" s="105" t="s">
        <v>579</v>
      </c>
      <c r="F1786" s="105" t="s">
        <v>580</v>
      </c>
      <c r="G1786" s="106">
        <v>1345062.54</v>
      </c>
      <c r="H1786" s="106">
        <v>0</v>
      </c>
      <c r="I1786" s="106">
        <v>1594130.15</v>
      </c>
      <c r="J1786" s="106">
        <v>78167.789999999994</v>
      </c>
      <c r="K1786" s="106">
        <v>2861024.9</v>
      </c>
      <c r="L1786" s="106">
        <v>0</v>
      </c>
    </row>
    <row r="1787" spans="1:12">
      <c r="A1787" t="s">
        <v>939</v>
      </c>
      <c r="B1787" s="93">
        <v>41364</v>
      </c>
      <c r="C1787" t="s">
        <v>264</v>
      </c>
      <c r="D1787" t="s">
        <v>279</v>
      </c>
      <c r="E1787" s="105" t="s">
        <v>581</v>
      </c>
      <c r="F1787" s="105" t="s">
        <v>582</v>
      </c>
      <c r="G1787" s="106">
        <v>2372042.2400000002</v>
      </c>
      <c r="H1787" s="106">
        <v>0</v>
      </c>
      <c r="I1787" s="106">
        <v>3733826.68</v>
      </c>
      <c r="J1787" s="106">
        <v>164592.37</v>
      </c>
      <c r="K1787" s="106">
        <v>5941276.5499999998</v>
      </c>
      <c r="L1787" s="106">
        <v>0</v>
      </c>
    </row>
    <row r="1788" spans="1:12">
      <c r="A1788" t="s">
        <v>939</v>
      </c>
      <c r="B1788" s="93">
        <v>41364</v>
      </c>
      <c r="C1788" t="s">
        <v>264</v>
      </c>
      <c r="D1788" t="s">
        <v>279</v>
      </c>
      <c r="E1788" s="105" t="s">
        <v>583</v>
      </c>
      <c r="F1788" s="105" t="s">
        <v>584</v>
      </c>
      <c r="G1788" s="106">
        <v>516578.4</v>
      </c>
      <c r="H1788" s="106">
        <v>0</v>
      </c>
      <c r="I1788" s="106">
        <v>326167.07</v>
      </c>
      <c r="J1788" s="106">
        <v>11873.5</v>
      </c>
      <c r="K1788" s="106">
        <v>830871.97</v>
      </c>
      <c r="L1788" s="106">
        <v>0</v>
      </c>
    </row>
    <row r="1789" spans="1:12">
      <c r="A1789" t="s">
        <v>939</v>
      </c>
      <c r="B1789" s="93">
        <v>41364</v>
      </c>
      <c r="C1789" t="s">
        <v>264</v>
      </c>
      <c r="D1789" t="s">
        <v>279</v>
      </c>
      <c r="E1789" s="105" t="s">
        <v>1096</v>
      </c>
      <c r="F1789" s="105" t="s">
        <v>1097</v>
      </c>
      <c r="G1789" s="106">
        <v>0</v>
      </c>
      <c r="H1789" s="106">
        <v>0</v>
      </c>
      <c r="I1789" s="106">
        <v>32236.39</v>
      </c>
      <c r="J1789" s="106">
        <v>911.75</v>
      </c>
      <c r="K1789" s="106">
        <v>31324.639999999999</v>
      </c>
      <c r="L1789" s="106">
        <v>0</v>
      </c>
    </row>
    <row r="1790" spans="1:12">
      <c r="A1790" t="s">
        <v>939</v>
      </c>
      <c r="B1790" s="93">
        <v>41364</v>
      </c>
      <c r="C1790" t="s">
        <v>264</v>
      </c>
      <c r="D1790" t="s">
        <v>279</v>
      </c>
      <c r="E1790" s="105" t="s">
        <v>1098</v>
      </c>
      <c r="F1790" s="105" t="s">
        <v>1099</v>
      </c>
      <c r="G1790" s="106">
        <v>0</v>
      </c>
      <c r="H1790" s="106">
        <v>0</v>
      </c>
      <c r="I1790" s="106">
        <v>524184.09</v>
      </c>
      <c r="J1790" s="106">
        <v>11989.45</v>
      </c>
      <c r="K1790" s="106">
        <v>512194.64</v>
      </c>
      <c r="L1790" s="106">
        <v>0</v>
      </c>
    </row>
    <row r="1791" spans="1:12">
      <c r="A1791" t="s">
        <v>939</v>
      </c>
      <c r="B1791" s="93">
        <v>41364</v>
      </c>
      <c r="C1791" t="s">
        <v>264</v>
      </c>
      <c r="D1791" t="s">
        <v>279</v>
      </c>
      <c r="E1791" s="105" t="s">
        <v>1100</v>
      </c>
      <c r="F1791" s="105" t="s">
        <v>1101</v>
      </c>
      <c r="G1791" s="106">
        <v>0</v>
      </c>
      <c r="H1791" s="106">
        <v>0</v>
      </c>
      <c r="I1791" s="106">
        <v>34.35</v>
      </c>
      <c r="J1791" s="106">
        <v>1.07</v>
      </c>
      <c r="K1791" s="106">
        <v>33.28</v>
      </c>
      <c r="L1791" s="106">
        <v>0</v>
      </c>
    </row>
    <row r="1792" spans="1:12">
      <c r="A1792" t="s">
        <v>939</v>
      </c>
      <c r="B1792" s="93">
        <v>41364</v>
      </c>
      <c r="C1792" t="s">
        <v>264</v>
      </c>
      <c r="D1792" t="s">
        <v>279</v>
      </c>
      <c r="E1792" s="105">
        <v>810701</v>
      </c>
      <c r="F1792" s="105" t="s">
        <v>381</v>
      </c>
      <c r="G1792" s="106">
        <v>0</v>
      </c>
      <c r="H1792" s="106">
        <v>0</v>
      </c>
      <c r="I1792" s="106">
        <v>984432.48</v>
      </c>
      <c r="J1792" s="106">
        <v>79500.23</v>
      </c>
      <c r="K1792" s="106">
        <v>904932.25</v>
      </c>
      <c r="L1792" s="106">
        <v>0</v>
      </c>
    </row>
    <row r="1793" spans="1:12">
      <c r="A1793" t="s">
        <v>939</v>
      </c>
      <c r="B1793" s="93">
        <v>41364</v>
      </c>
      <c r="C1793" t="s">
        <v>264</v>
      </c>
      <c r="D1793" t="s">
        <v>279</v>
      </c>
      <c r="E1793" s="105">
        <v>816000</v>
      </c>
      <c r="F1793" s="105" t="s">
        <v>466</v>
      </c>
      <c r="G1793" s="106">
        <v>0</v>
      </c>
      <c r="H1793" s="106">
        <v>5368605.3899999997</v>
      </c>
      <c r="I1793" s="106">
        <v>153029.1</v>
      </c>
      <c r="J1793" s="106">
        <v>8651913.9800000004</v>
      </c>
      <c r="K1793" s="106">
        <v>0</v>
      </c>
      <c r="L1793" s="106">
        <v>13867490.27</v>
      </c>
    </row>
    <row r="1794" spans="1:12">
      <c r="A1794" t="s">
        <v>939</v>
      </c>
      <c r="B1794" s="93">
        <v>41364</v>
      </c>
      <c r="C1794" t="s">
        <v>264</v>
      </c>
      <c r="D1794" t="s">
        <v>279</v>
      </c>
      <c r="E1794" s="105">
        <v>816001</v>
      </c>
      <c r="F1794" s="105" t="s">
        <v>428</v>
      </c>
      <c r="G1794" s="106">
        <v>2508618.7799999998</v>
      </c>
      <c r="H1794" s="106">
        <v>0</v>
      </c>
      <c r="I1794" s="106">
        <v>5128799.8099999996</v>
      </c>
      <c r="J1794" s="106">
        <v>0</v>
      </c>
      <c r="K1794" s="106">
        <v>7637418.5899999999</v>
      </c>
      <c r="L1794" s="106">
        <v>0</v>
      </c>
    </row>
    <row r="1795" spans="1:12">
      <c r="A1795" t="s">
        <v>939</v>
      </c>
      <c r="B1795" s="93">
        <v>41364</v>
      </c>
      <c r="C1795" t="s">
        <v>264</v>
      </c>
      <c r="D1795" t="s">
        <v>279</v>
      </c>
      <c r="E1795" s="105">
        <v>816003</v>
      </c>
      <c r="F1795" s="105" t="s">
        <v>383</v>
      </c>
      <c r="G1795" s="106">
        <v>647344.15</v>
      </c>
      <c r="H1795" s="106">
        <v>0</v>
      </c>
      <c r="I1795" s="106">
        <v>1832955.65</v>
      </c>
      <c r="J1795" s="106">
        <v>0</v>
      </c>
      <c r="K1795" s="106">
        <v>2480299.7999999998</v>
      </c>
      <c r="L1795" s="106">
        <v>0</v>
      </c>
    </row>
    <row r="1796" spans="1:12">
      <c r="A1796" t="s">
        <v>939</v>
      </c>
      <c r="B1796" s="93">
        <v>41364</v>
      </c>
      <c r="C1796" t="s">
        <v>264</v>
      </c>
      <c r="D1796" t="s">
        <v>279</v>
      </c>
      <c r="E1796" s="105">
        <v>816007</v>
      </c>
      <c r="F1796" s="105" t="s">
        <v>385</v>
      </c>
      <c r="G1796" s="106">
        <v>12845.64</v>
      </c>
      <c r="H1796" s="106">
        <v>0</v>
      </c>
      <c r="I1796" s="106">
        <v>13058.89</v>
      </c>
      <c r="J1796" s="106">
        <v>0</v>
      </c>
      <c r="K1796" s="106">
        <v>25904.53</v>
      </c>
      <c r="L1796" s="106">
        <v>0</v>
      </c>
    </row>
    <row r="1797" spans="1:12">
      <c r="A1797" t="s">
        <v>939</v>
      </c>
      <c r="B1797" s="93">
        <v>41364</v>
      </c>
      <c r="C1797" t="s">
        <v>264</v>
      </c>
      <c r="D1797" t="s">
        <v>279</v>
      </c>
      <c r="E1797" s="105">
        <v>816008</v>
      </c>
      <c r="F1797" s="105" t="s">
        <v>387</v>
      </c>
      <c r="G1797" s="106">
        <v>172082.87</v>
      </c>
      <c r="H1797" s="106">
        <v>0</v>
      </c>
      <c r="I1797" s="106">
        <v>506720.18</v>
      </c>
      <c r="J1797" s="106">
        <v>0</v>
      </c>
      <c r="K1797" s="106">
        <v>678803.05</v>
      </c>
      <c r="L1797" s="106">
        <v>0</v>
      </c>
    </row>
    <row r="1798" spans="1:12">
      <c r="A1798" t="s">
        <v>939</v>
      </c>
      <c r="B1798" s="93">
        <v>41364</v>
      </c>
      <c r="C1798" t="s">
        <v>264</v>
      </c>
      <c r="D1798" t="s">
        <v>279</v>
      </c>
      <c r="E1798" s="105">
        <v>816012</v>
      </c>
      <c r="F1798" s="105" t="s">
        <v>389</v>
      </c>
      <c r="G1798" s="106">
        <v>16282.54</v>
      </c>
      <c r="H1798" s="106">
        <v>0</v>
      </c>
      <c r="I1798" s="106">
        <v>1927.28</v>
      </c>
      <c r="J1798" s="106">
        <v>355.17</v>
      </c>
      <c r="K1798" s="106">
        <v>17854.650000000001</v>
      </c>
      <c r="L1798" s="106">
        <v>0</v>
      </c>
    </row>
    <row r="1799" spans="1:12">
      <c r="A1799" t="s">
        <v>939</v>
      </c>
      <c r="B1799" s="93">
        <v>41364</v>
      </c>
      <c r="C1799" t="s">
        <v>264</v>
      </c>
      <c r="D1799" t="s">
        <v>279</v>
      </c>
      <c r="E1799" s="105">
        <v>816013</v>
      </c>
      <c r="F1799" s="105" t="s">
        <v>391</v>
      </c>
      <c r="G1799" s="106">
        <v>15002.5</v>
      </c>
      <c r="H1799" s="106">
        <v>0</v>
      </c>
      <c r="I1799" s="106">
        <v>7471.17</v>
      </c>
      <c r="J1799" s="106">
        <v>654.15</v>
      </c>
      <c r="K1799" s="106">
        <v>21819.52</v>
      </c>
      <c r="L1799" s="106">
        <v>0</v>
      </c>
    </row>
    <row r="1800" spans="1:12">
      <c r="A1800" t="s">
        <v>939</v>
      </c>
      <c r="B1800" s="93">
        <v>41364</v>
      </c>
      <c r="C1800" t="s">
        <v>264</v>
      </c>
      <c r="D1800" t="s">
        <v>279</v>
      </c>
      <c r="E1800" s="105">
        <v>816015</v>
      </c>
      <c r="F1800" s="105" t="s">
        <v>393</v>
      </c>
      <c r="G1800" s="106">
        <v>64082.11</v>
      </c>
      <c r="H1800" s="106">
        <v>0</v>
      </c>
      <c r="I1800" s="106">
        <v>10057.89</v>
      </c>
      <c r="J1800" s="106">
        <v>15.46</v>
      </c>
      <c r="K1800" s="106">
        <v>74124.539999999994</v>
      </c>
      <c r="L1800" s="106">
        <v>0</v>
      </c>
    </row>
    <row r="1801" spans="1:12">
      <c r="A1801" t="s">
        <v>939</v>
      </c>
      <c r="B1801" s="93">
        <v>41364</v>
      </c>
      <c r="C1801" t="s">
        <v>264</v>
      </c>
      <c r="D1801" t="s">
        <v>279</v>
      </c>
      <c r="E1801" s="105">
        <v>816016</v>
      </c>
      <c r="F1801" s="105" t="s">
        <v>395</v>
      </c>
      <c r="G1801" s="106">
        <v>238.23</v>
      </c>
      <c r="H1801" s="106">
        <v>0</v>
      </c>
      <c r="I1801" s="106">
        <v>68.23</v>
      </c>
      <c r="J1801" s="106">
        <v>0</v>
      </c>
      <c r="K1801" s="106">
        <v>306.45999999999998</v>
      </c>
      <c r="L1801" s="106">
        <v>0</v>
      </c>
    </row>
    <row r="1802" spans="1:12">
      <c r="A1802" t="s">
        <v>939</v>
      </c>
      <c r="B1802" s="93">
        <v>41364</v>
      </c>
      <c r="C1802" t="s">
        <v>264</v>
      </c>
      <c r="D1802" t="s">
        <v>279</v>
      </c>
      <c r="E1802" s="105">
        <v>816017</v>
      </c>
      <c r="F1802" s="105" t="s">
        <v>397</v>
      </c>
      <c r="G1802" s="106">
        <v>42654.95</v>
      </c>
      <c r="H1802" s="106">
        <v>0</v>
      </c>
      <c r="I1802" s="106">
        <v>154.75</v>
      </c>
      <c r="J1802" s="106">
        <v>119.43</v>
      </c>
      <c r="K1802" s="106">
        <v>42690.27</v>
      </c>
      <c r="L1802" s="106">
        <v>0</v>
      </c>
    </row>
    <row r="1803" spans="1:12">
      <c r="A1803" t="s">
        <v>939</v>
      </c>
      <c r="B1803" s="93">
        <v>41364</v>
      </c>
      <c r="C1803" t="s">
        <v>264</v>
      </c>
      <c r="D1803" t="s">
        <v>279</v>
      </c>
      <c r="E1803" s="105">
        <v>816021</v>
      </c>
      <c r="F1803" s="105" t="s">
        <v>399</v>
      </c>
      <c r="G1803" s="106">
        <v>112360</v>
      </c>
      <c r="H1803" s="106">
        <v>0</v>
      </c>
      <c r="I1803" s="106">
        <v>0</v>
      </c>
      <c r="J1803" s="106">
        <v>0</v>
      </c>
      <c r="K1803" s="106">
        <v>112360</v>
      </c>
      <c r="L1803" s="106">
        <v>0</v>
      </c>
    </row>
    <row r="1804" spans="1:12">
      <c r="A1804" t="s">
        <v>939</v>
      </c>
      <c r="B1804" s="93">
        <v>41364</v>
      </c>
      <c r="C1804" t="s">
        <v>264</v>
      </c>
      <c r="D1804" t="s">
        <v>279</v>
      </c>
      <c r="E1804" s="105">
        <v>816033</v>
      </c>
      <c r="F1804" s="105" t="s">
        <v>405</v>
      </c>
      <c r="G1804" s="106">
        <v>2476.62</v>
      </c>
      <c r="H1804" s="106">
        <v>0</v>
      </c>
      <c r="I1804" s="106">
        <v>0</v>
      </c>
      <c r="J1804" s="106">
        <v>0</v>
      </c>
      <c r="K1804" s="106">
        <v>2476.62</v>
      </c>
      <c r="L1804" s="106">
        <v>0</v>
      </c>
    </row>
    <row r="1805" spans="1:12">
      <c r="A1805" t="s">
        <v>939</v>
      </c>
      <c r="B1805" s="93">
        <v>41364</v>
      </c>
      <c r="C1805" t="s">
        <v>264</v>
      </c>
      <c r="D1805" t="s">
        <v>279</v>
      </c>
      <c r="E1805" s="105">
        <v>816034</v>
      </c>
      <c r="F1805" s="105" t="s">
        <v>407</v>
      </c>
      <c r="G1805" s="106">
        <v>61939.55</v>
      </c>
      <c r="H1805" s="106">
        <v>0</v>
      </c>
      <c r="I1805" s="106">
        <v>201935.6</v>
      </c>
      <c r="J1805" s="106">
        <v>13214.52</v>
      </c>
      <c r="K1805" s="106">
        <v>250660.63</v>
      </c>
      <c r="L1805" s="106">
        <v>0</v>
      </c>
    </row>
    <row r="1806" spans="1:12">
      <c r="A1806" t="s">
        <v>939</v>
      </c>
      <c r="B1806" s="93">
        <v>41364</v>
      </c>
      <c r="C1806" t="s">
        <v>264</v>
      </c>
      <c r="D1806" t="s">
        <v>279</v>
      </c>
      <c r="E1806" s="105">
        <v>816036</v>
      </c>
      <c r="F1806" s="105" t="s">
        <v>695</v>
      </c>
      <c r="G1806" s="106">
        <v>24300.46</v>
      </c>
      <c r="H1806" s="106">
        <v>0</v>
      </c>
      <c r="I1806" s="106">
        <v>69411.05</v>
      </c>
      <c r="J1806" s="106">
        <v>1638.48</v>
      </c>
      <c r="K1806" s="106">
        <v>92073.03</v>
      </c>
      <c r="L1806" s="106">
        <v>0</v>
      </c>
    </row>
    <row r="1807" spans="1:12">
      <c r="A1807" t="s">
        <v>939</v>
      </c>
      <c r="B1807" s="93">
        <v>41364</v>
      </c>
      <c r="C1807" t="s">
        <v>264</v>
      </c>
      <c r="D1807" t="s">
        <v>279</v>
      </c>
      <c r="E1807" s="105">
        <v>816039</v>
      </c>
      <c r="F1807" s="105" t="s">
        <v>411</v>
      </c>
      <c r="G1807" s="106">
        <v>12761.45</v>
      </c>
      <c r="H1807" s="106">
        <v>0</v>
      </c>
      <c r="I1807" s="106">
        <v>30450.67</v>
      </c>
      <c r="J1807" s="106">
        <v>10669.2</v>
      </c>
      <c r="K1807" s="106">
        <v>32542.92</v>
      </c>
      <c r="L1807" s="106">
        <v>0</v>
      </c>
    </row>
    <row r="1808" spans="1:12">
      <c r="A1808" t="s">
        <v>939</v>
      </c>
      <c r="B1808" s="93">
        <v>41364</v>
      </c>
      <c r="C1808" t="s">
        <v>264</v>
      </c>
      <c r="D1808" t="s">
        <v>279</v>
      </c>
      <c r="E1808" s="105">
        <v>816042</v>
      </c>
      <c r="F1808" s="105" t="s">
        <v>697</v>
      </c>
      <c r="G1808" s="106">
        <v>722.34</v>
      </c>
      <c r="H1808" s="106">
        <v>0</v>
      </c>
      <c r="I1808" s="106">
        <v>1219.3900000000001</v>
      </c>
      <c r="J1808" s="106">
        <v>160.44999999999999</v>
      </c>
      <c r="K1808" s="106">
        <v>1781.28</v>
      </c>
      <c r="L1808" s="106">
        <v>0</v>
      </c>
    </row>
    <row r="1809" spans="1:12">
      <c r="A1809" t="s">
        <v>939</v>
      </c>
      <c r="B1809" s="93">
        <v>41364</v>
      </c>
      <c r="C1809" t="s">
        <v>264</v>
      </c>
      <c r="D1809" t="s">
        <v>279</v>
      </c>
      <c r="E1809" s="105">
        <v>816047</v>
      </c>
      <c r="F1809" s="105" t="s">
        <v>1062</v>
      </c>
      <c r="G1809" s="106">
        <v>0</v>
      </c>
      <c r="H1809" s="106">
        <v>0</v>
      </c>
      <c r="I1809" s="106">
        <v>89489.14</v>
      </c>
      <c r="J1809" s="106">
        <v>89489.14</v>
      </c>
      <c r="K1809" s="106">
        <v>0</v>
      </c>
      <c r="L1809" s="106">
        <v>0</v>
      </c>
    </row>
    <row r="1810" spans="1:12">
      <c r="A1810" t="s">
        <v>939</v>
      </c>
      <c r="B1810" s="93">
        <v>41364</v>
      </c>
      <c r="C1810" t="s">
        <v>264</v>
      </c>
      <c r="D1810" t="s">
        <v>279</v>
      </c>
      <c r="E1810" s="105">
        <v>816061</v>
      </c>
      <c r="F1810" s="105" t="s">
        <v>903</v>
      </c>
      <c r="G1810" s="106">
        <v>716179</v>
      </c>
      <c r="H1810" s="106">
        <v>0</v>
      </c>
      <c r="I1810" s="106">
        <v>112076</v>
      </c>
      <c r="J1810" s="106">
        <v>112076</v>
      </c>
      <c r="K1810" s="106">
        <v>716179</v>
      </c>
      <c r="L1810" s="106">
        <v>0</v>
      </c>
    </row>
    <row r="1811" spans="1:12">
      <c r="A1811" t="s">
        <v>939</v>
      </c>
      <c r="B1811" s="93">
        <v>41364</v>
      </c>
      <c r="C1811" t="s">
        <v>264</v>
      </c>
      <c r="D1811" t="s">
        <v>279</v>
      </c>
      <c r="E1811" s="105">
        <v>816080</v>
      </c>
      <c r="F1811" s="105" t="s">
        <v>1063</v>
      </c>
      <c r="G1811" s="106">
        <v>0</v>
      </c>
      <c r="H1811" s="106">
        <v>0</v>
      </c>
      <c r="I1811" s="106">
        <v>748821.94</v>
      </c>
      <c r="J1811" s="106">
        <v>27340.76</v>
      </c>
      <c r="K1811" s="106">
        <v>721481.18</v>
      </c>
      <c r="L1811" s="106">
        <v>0</v>
      </c>
    </row>
    <row r="1812" spans="1:12">
      <c r="A1812" t="s">
        <v>939</v>
      </c>
      <c r="B1812" s="93">
        <v>41364</v>
      </c>
      <c r="C1812" t="s">
        <v>274</v>
      </c>
      <c r="D1812" t="s">
        <v>666</v>
      </c>
      <c r="E1812" s="105" t="s">
        <v>766</v>
      </c>
      <c r="F1812" s="105" t="s">
        <v>767</v>
      </c>
      <c r="G1812" s="106">
        <v>0</v>
      </c>
      <c r="H1812" s="106">
        <v>0</v>
      </c>
      <c r="I1812" s="106">
        <v>3082030557.02</v>
      </c>
      <c r="J1812" s="106">
        <v>3039950332.1799998</v>
      </c>
      <c r="K1812" s="106">
        <v>42080224.840000004</v>
      </c>
      <c r="L1812" s="106">
        <v>0</v>
      </c>
    </row>
    <row r="1813" spans="1:12">
      <c r="A1813" t="s">
        <v>939</v>
      </c>
      <c r="B1813" s="93">
        <v>41364</v>
      </c>
      <c r="C1813" t="s">
        <v>274</v>
      </c>
      <c r="D1813" t="s">
        <v>666</v>
      </c>
      <c r="E1813" s="105" t="s">
        <v>429</v>
      </c>
      <c r="F1813" s="105" t="s">
        <v>430</v>
      </c>
      <c r="G1813" s="106">
        <v>55195057.329999998</v>
      </c>
      <c r="H1813" s="106">
        <v>0</v>
      </c>
      <c r="I1813" s="106">
        <v>109864025</v>
      </c>
      <c r="J1813" s="106">
        <v>165059082.33000001</v>
      </c>
      <c r="K1813" s="106">
        <v>0</v>
      </c>
      <c r="L1813" s="106">
        <v>0</v>
      </c>
    </row>
    <row r="1814" spans="1:12">
      <c r="A1814" t="s">
        <v>939</v>
      </c>
      <c r="B1814" s="93">
        <v>41364</v>
      </c>
      <c r="C1814" t="s">
        <v>274</v>
      </c>
      <c r="D1814" t="s">
        <v>666</v>
      </c>
      <c r="E1814" s="105" t="s">
        <v>431</v>
      </c>
      <c r="F1814" s="105" t="s">
        <v>432</v>
      </c>
      <c r="G1814" s="106">
        <v>72750900</v>
      </c>
      <c r="H1814" s="106">
        <v>0</v>
      </c>
      <c r="I1814" s="106">
        <v>73671675</v>
      </c>
      <c r="J1814" s="106">
        <v>146422575</v>
      </c>
      <c r="K1814" s="106">
        <v>0</v>
      </c>
      <c r="L1814" s="106">
        <v>0</v>
      </c>
    </row>
    <row r="1815" spans="1:12">
      <c r="A1815" t="s">
        <v>939</v>
      </c>
      <c r="B1815" s="93">
        <v>41364</v>
      </c>
      <c r="C1815" t="s">
        <v>274</v>
      </c>
      <c r="D1815" t="s">
        <v>666</v>
      </c>
      <c r="E1815" s="105" t="s">
        <v>282</v>
      </c>
      <c r="F1815" s="105" t="s">
        <v>283</v>
      </c>
      <c r="G1815" s="106">
        <v>183679231.44999999</v>
      </c>
      <c r="H1815" s="106">
        <v>0</v>
      </c>
      <c r="I1815" s="106">
        <v>362573624.93000001</v>
      </c>
      <c r="J1815" s="106">
        <v>355054964.83999997</v>
      </c>
      <c r="K1815" s="106">
        <v>191197891.53999999</v>
      </c>
      <c r="L1815" s="106">
        <v>0</v>
      </c>
    </row>
    <row r="1816" spans="1:12">
      <c r="A1816" t="s">
        <v>939</v>
      </c>
      <c r="B1816" s="93">
        <v>41364</v>
      </c>
      <c r="C1816" t="s">
        <v>274</v>
      </c>
      <c r="D1816" t="s">
        <v>666</v>
      </c>
      <c r="E1816" s="105" t="s">
        <v>623</v>
      </c>
      <c r="F1816" s="105" t="s">
        <v>624</v>
      </c>
      <c r="G1816" s="106">
        <v>49348656.07</v>
      </c>
      <c r="H1816" s="106">
        <v>0</v>
      </c>
      <c r="I1816" s="106">
        <v>11482890.310000001</v>
      </c>
      <c r="J1816" s="106">
        <v>11442815.15</v>
      </c>
      <c r="K1816" s="106">
        <v>49388731.229999997</v>
      </c>
      <c r="L1816" s="106">
        <v>0</v>
      </c>
    </row>
    <row r="1817" spans="1:12">
      <c r="A1817" t="s">
        <v>939</v>
      </c>
      <c r="B1817" s="93">
        <v>41364</v>
      </c>
      <c r="C1817" t="s">
        <v>274</v>
      </c>
      <c r="D1817" t="s">
        <v>666</v>
      </c>
      <c r="E1817" s="105" t="s">
        <v>740</v>
      </c>
      <c r="F1817" s="105" t="s">
        <v>741</v>
      </c>
      <c r="G1817" s="106">
        <v>102576620.70999999</v>
      </c>
      <c r="H1817" s="106">
        <v>0</v>
      </c>
      <c r="I1817" s="106">
        <v>255767500</v>
      </c>
      <c r="J1817" s="106">
        <v>154190000</v>
      </c>
      <c r="K1817" s="106">
        <v>204154120.71000001</v>
      </c>
      <c r="L1817" s="106">
        <v>0</v>
      </c>
    </row>
    <row r="1818" spans="1:12">
      <c r="A1818" t="s">
        <v>939</v>
      </c>
      <c r="B1818" s="93">
        <v>41364</v>
      </c>
      <c r="C1818" t="s">
        <v>274</v>
      </c>
      <c r="D1818" t="s">
        <v>666</v>
      </c>
      <c r="E1818" s="105" t="s">
        <v>467</v>
      </c>
      <c r="F1818" s="105" t="s">
        <v>468</v>
      </c>
      <c r="G1818" s="106">
        <v>319701290</v>
      </c>
      <c r="H1818" s="106">
        <v>0</v>
      </c>
      <c r="I1818" s="106">
        <v>288087235</v>
      </c>
      <c r="J1818" s="106">
        <v>249355150</v>
      </c>
      <c r="K1818" s="106">
        <v>358433375</v>
      </c>
      <c r="L1818" s="106">
        <v>0</v>
      </c>
    </row>
    <row r="1819" spans="1:12">
      <c r="A1819" t="s">
        <v>939</v>
      </c>
      <c r="B1819" s="93">
        <v>41364</v>
      </c>
      <c r="C1819" t="s">
        <v>274</v>
      </c>
      <c r="D1819" t="s">
        <v>666</v>
      </c>
      <c r="E1819" s="105" t="s">
        <v>774</v>
      </c>
      <c r="F1819" s="105" t="s">
        <v>775</v>
      </c>
      <c r="G1819" s="106">
        <v>2464625</v>
      </c>
      <c r="H1819" s="106">
        <v>0</v>
      </c>
      <c r="I1819" s="106">
        <v>7405632.5</v>
      </c>
      <c r="J1819" s="106">
        <v>7401717.5</v>
      </c>
      <c r="K1819" s="106">
        <v>2468540</v>
      </c>
      <c r="L1819" s="106">
        <v>0</v>
      </c>
    </row>
    <row r="1820" spans="1:12">
      <c r="A1820" t="s">
        <v>939</v>
      </c>
      <c r="B1820" s="93">
        <v>41364</v>
      </c>
      <c r="C1820" t="s">
        <v>274</v>
      </c>
      <c r="D1820" t="s">
        <v>666</v>
      </c>
      <c r="E1820" s="105" t="s">
        <v>433</v>
      </c>
      <c r="F1820" s="105" t="s">
        <v>434</v>
      </c>
      <c r="G1820" s="106">
        <v>397960.21</v>
      </c>
      <c r="H1820" s="106">
        <v>0</v>
      </c>
      <c r="I1820" s="106">
        <v>0</v>
      </c>
      <c r="J1820" s="106">
        <v>397960.21</v>
      </c>
      <c r="K1820" s="106">
        <v>0</v>
      </c>
      <c r="L1820" s="106">
        <v>0</v>
      </c>
    </row>
    <row r="1821" spans="1:12">
      <c r="A1821" t="s">
        <v>939</v>
      </c>
      <c r="B1821" s="93">
        <v>41364</v>
      </c>
      <c r="C1821" t="s">
        <v>274</v>
      </c>
      <c r="D1821" t="s">
        <v>666</v>
      </c>
      <c r="E1821" s="105" t="s">
        <v>435</v>
      </c>
      <c r="F1821" s="105" t="s">
        <v>436</v>
      </c>
      <c r="G1821" s="106">
        <v>0.03</v>
      </c>
      <c r="H1821" s="106">
        <v>0</v>
      </c>
      <c r="I1821" s="106">
        <v>0</v>
      </c>
      <c r="J1821" s="106">
        <v>0.03</v>
      </c>
      <c r="K1821" s="106">
        <v>0</v>
      </c>
      <c r="L1821" s="106">
        <v>0</v>
      </c>
    </row>
    <row r="1822" spans="1:12">
      <c r="A1822" t="s">
        <v>939</v>
      </c>
      <c r="B1822" s="93">
        <v>41364</v>
      </c>
      <c r="C1822" t="s">
        <v>274</v>
      </c>
      <c r="D1822" t="s">
        <v>666</v>
      </c>
      <c r="E1822" s="105" t="s">
        <v>284</v>
      </c>
      <c r="F1822" s="105" t="s">
        <v>285</v>
      </c>
      <c r="G1822" s="106">
        <v>13887031.119999999</v>
      </c>
      <c r="H1822" s="106">
        <v>0</v>
      </c>
      <c r="I1822" s="106">
        <v>0</v>
      </c>
      <c r="J1822" s="106">
        <v>24309894.690000001</v>
      </c>
      <c r="K1822" s="106">
        <v>0</v>
      </c>
      <c r="L1822" s="106">
        <v>10422863.57</v>
      </c>
    </row>
    <row r="1823" spans="1:12">
      <c r="A1823" t="s">
        <v>939</v>
      </c>
      <c r="B1823" s="93">
        <v>41364</v>
      </c>
      <c r="C1823" t="s">
        <v>274</v>
      </c>
      <c r="D1823" t="s">
        <v>666</v>
      </c>
      <c r="E1823" s="105" t="s">
        <v>627</v>
      </c>
      <c r="F1823" s="105" t="s">
        <v>628</v>
      </c>
      <c r="G1823" s="106">
        <v>12232461.65</v>
      </c>
      <c r="H1823" s="106">
        <v>0</v>
      </c>
      <c r="I1823" s="106">
        <v>0</v>
      </c>
      <c r="J1823" s="106">
        <v>6248436.4400000004</v>
      </c>
      <c r="K1823" s="106">
        <v>5984025.21</v>
      </c>
      <c r="L1823" s="106">
        <v>0</v>
      </c>
    </row>
    <row r="1824" spans="1:12">
      <c r="A1824" t="s">
        <v>939</v>
      </c>
      <c r="B1824" s="93">
        <v>41364</v>
      </c>
      <c r="C1824" t="s">
        <v>274</v>
      </c>
      <c r="D1824" t="s">
        <v>666</v>
      </c>
      <c r="E1824" s="105" t="s">
        <v>742</v>
      </c>
      <c r="F1824" s="105" t="s">
        <v>743</v>
      </c>
      <c r="G1824" s="106">
        <v>403379.29</v>
      </c>
      <c r="H1824" s="106">
        <v>0</v>
      </c>
      <c r="I1824" s="106">
        <v>1591250</v>
      </c>
      <c r="J1824" s="106">
        <v>0</v>
      </c>
      <c r="K1824" s="106">
        <v>1994629.29</v>
      </c>
      <c r="L1824" s="106">
        <v>0</v>
      </c>
    </row>
    <row r="1825" spans="1:12">
      <c r="A1825" t="s">
        <v>939</v>
      </c>
      <c r="B1825" s="93">
        <v>41364</v>
      </c>
      <c r="C1825" t="s">
        <v>274</v>
      </c>
      <c r="D1825" t="s">
        <v>666</v>
      </c>
      <c r="E1825" s="105" t="s">
        <v>471</v>
      </c>
      <c r="F1825" s="105" t="s">
        <v>472</v>
      </c>
      <c r="G1825" s="106">
        <v>2096541.8</v>
      </c>
      <c r="H1825" s="106">
        <v>0</v>
      </c>
      <c r="I1825" s="106">
        <v>0</v>
      </c>
      <c r="J1825" s="106">
        <v>1730992.7</v>
      </c>
      <c r="K1825" s="106">
        <v>365549.1</v>
      </c>
      <c r="L1825" s="106">
        <v>0</v>
      </c>
    </row>
    <row r="1826" spans="1:12">
      <c r="A1826" t="s">
        <v>939</v>
      </c>
      <c r="B1826" s="93">
        <v>41364</v>
      </c>
      <c r="C1826" t="s">
        <v>274</v>
      </c>
      <c r="D1826" t="s">
        <v>666</v>
      </c>
      <c r="E1826" s="105" t="s">
        <v>776</v>
      </c>
      <c r="F1826" s="105" t="s">
        <v>777</v>
      </c>
      <c r="G1826" s="106">
        <v>3.78</v>
      </c>
      <c r="H1826" s="106">
        <v>0</v>
      </c>
      <c r="I1826" s="106">
        <v>978.27</v>
      </c>
      <c r="J1826" s="106">
        <v>0</v>
      </c>
      <c r="K1826" s="106">
        <v>982.05</v>
      </c>
      <c r="L1826" s="106">
        <v>0</v>
      </c>
    </row>
    <row r="1827" spans="1:12">
      <c r="A1827" t="s">
        <v>939</v>
      </c>
      <c r="B1827" s="93">
        <v>41364</v>
      </c>
      <c r="C1827" t="s">
        <v>274</v>
      </c>
      <c r="D1827" t="s">
        <v>666</v>
      </c>
      <c r="E1827" s="105">
        <v>110014</v>
      </c>
      <c r="F1827" s="105" t="s">
        <v>289</v>
      </c>
      <c r="G1827" s="106">
        <v>101000</v>
      </c>
      <c r="H1827" s="106">
        <v>0</v>
      </c>
      <c r="I1827" s="106">
        <v>222975170.52000001</v>
      </c>
      <c r="J1827" s="106">
        <v>222975168.71000001</v>
      </c>
      <c r="K1827" s="106">
        <v>101001.81</v>
      </c>
      <c r="L1827" s="106">
        <v>0</v>
      </c>
    </row>
    <row r="1828" spans="1:12">
      <c r="A1828" t="s">
        <v>939</v>
      </c>
      <c r="B1828" s="93">
        <v>41364</v>
      </c>
      <c r="C1828" t="s">
        <v>274</v>
      </c>
      <c r="D1828" t="s">
        <v>666</v>
      </c>
      <c r="E1828" s="105">
        <v>110031</v>
      </c>
      <c r="F1828" s="105" t="s">
        <v>291</v>
      </c>
      <c r="G1828" s="106">
        <v>735.05</v>
      </c>
      <c r="H1828" s="106">
        <v>0</v>
      </c>
      <c r="I1828" s="106">
        <v>39.340000000000003</v>
      </c>
      <c r="J1828" s="106">
        <v>84.3</v>
      </c>
      <c r="K1828" s="106">
        <v>690.09</v>
      </c>
      <c r="L1828" s="106">
        <v>0</v>
      </c>
    </row>
    <row r="1829" spans="1:12">
      <c r="A1829" t="s">
        <v>939</v>
      </c>
      <c r="B1829" s="93">
        <v>41364</v>
      </c>
      <c r="C1829" t="s">
        <v>274</v>
      </c>
      <c r="D1829" t="s">
        <v>666</v>
      </c>
      <c r="E1829" s="105">
        <v>110047</v>
      </c>
      <c r="F1829" s="105" t="s">
        <v>293</v>
      </c>
      <c r="G1829" s="106">
        <v>15504050.789999999</v>
      </c>
      <c r="H1829" s="106">
        <v>0</v>
      </c>
      <c r="I1829" s="106">
        <v>4301213216.9799995</v>
      </c>
      <c r="J1829" s="106">
        <v>4313237229.7700005</v>
      </c>
      <c r="K1829" s="106">
        <v>3480038</v>
      </c>
      <c r="L1829" s="106">
        <v>0</v>
      </c>
    </row>
    <row r="1830" spans="1:12">
      <c r="A1830" t="s">
        <v>939</v>
      </c>
      <c r="B1830" s="93">
        <v>41364</v>
      </c>
      <c r="C1830" t="s">
        <v>274</v>
      </c>
      <c r="D1830" t="s">
        <v>666</v>
      </c>
      <c r="E1830" s="105">
        <v>110049</v>
      </c>
      <c r="F1830" s="105" t="s">
        <v>295</v>
      </c>
      <c r="G1830" s="106">
        <v>0</v>
      </c>
      <c r="H1830" s="106">
        <v>0.01</v>
      </c>
      <c r="I1830" s="106">
        <v>0</v>
      </c>
      <c r="J1830" s="106">
        <v>0</v>
      </c>
      <c r="K1830" s="106">
        <v>0</v>
      </c>
      <c r="L1830" s="106">
        <v>0.01</v>
      </c>
    </row>
    <row r="1831" spans="1:12">
      <c r="A1831" t="s">
        <v>939</v>
      </c>
      <c r="B1831" s="93">
        <v>41364</v>
      </c>
      <c r="C1831" t="s">
        <v>274</v>
      </c>
      <c r="D1831" t="s">
        <v>666</v>
      </c>
      <c r="E1831" s="105">
        <v>110052</v>
      </c>
      <c r="F1831" s="105" t="s">
        <v>297</v>
      </c>
      <c r="G1831" s="106">
        <v>0</v>
      </c>
      <c r="H1831" s="106">
        <v>0</v>
      </c>
      <c r="I1831" s="106">
        <v>1709714.82</v>
      </c>
      <c r="J1831" s="106">
        <v>1194226.95</v>
      </c>
      <c r="K1831" s="106">
        <v>515487.87</v>
      </c>
      <c r="L1831" s="106">
        <v>0</v>
      </c>
    </row>
    <row r="1832" spans="1:12">
      <c r="A1832" t="s">
        <v>939</v>
      </c>
      <c r="B1832" s="93">
        <v>41364</v>
      </c>
      <c r="C1832" t="s">
        <v>274</v>
      </c>
      <c r="D1832" t="s">
        <v>666</v>
      </c>
      <c r="E1832" s="105">
        <v>110074</v>
      </c>
      <c r="F1832" s="105" t="s">
        <v>301</v>
      </c>
      <c r="G1832" s="106">
        <v>1000</v>
      </c>
      <c r="H1832" s="106">
        <v>0</v>
      </c>
      <c r="I1832" s="106">
        <v>223300200</v>
      </c>
      <c r="J1832" s="106">
        <v>223301200</v>
      </c>
      <c r="K1832" s="106">
        <v>0</v>
      </c>
      <c r="L1832" s="106">
        <v>0</v>
      </c>
    </row>
    <row r="1833" spans="1:12">
      <c r="A1833" t="s">
        <v>939</v>
      </c>
      <c r="B1833" s="93">
        <v>41364</v>
      </c>
      <c r="C1833" t="s">
        <v>274</v>
      </c>
      <c r="D1833" t="s">
        <v>666</v>
      </c>
      <c r="E1833" s="105">
        <v>110079</v>
      </c>
      <c r="F1833" s="105" t="s">
        <v>303</v>
      </c>
      <c r="G1833" s="106">
        <v>0</v>
      </c>
      <c r="H1833" s="106">
        <v>0</v>
      </c>
      <c r="I1833" s="106">
        <v>338500</v>
      </c>
      <c r="J1833" s="106">
        <v>338500</v>
      </c>
      <c r="K1833" s="106">
        <v>0</v>
      </c>
      <c r="L1833" s="106">
        <v>0</v>
      </c>
    </row>
    <row r="1834" spans="1:12">
      <c r="A1834" t="s">
        <v>939</v>
      </c>
      <c r="B1834" s="93">
        <v>41364</v>
      </c>
      <c r="C1834" t="s">
        <v>274</v>
      </c>
      <c r="D1834" t="s">
        <v>666</v>
      </c>
      <c r="E1834" s="105">
        <v>110081</v>
      </c>
      <c r="F1834" s="105" t="s">
        <v>715</v>
      </c>
      <c r="G1834" s="106">
        <v>0</v>
      </c>
      <c r="H1834" s="106">
        <v>0</v>
      </c>
      <c r="I1834" s="106">
        <v>1000000</v>
      </c>
      <c r="J1834" s="106">
        <v>1000000</v>
      </c>
      <c r="K1834" s="106">
        <v>0</v>
      </c>
      <c r="L1834" s="106">
        <v>0</v>
      </c>
    </row>
    <row r="1835" spans="1:12">
      <c r="A1835" t="s">
        <v>939</v>
      </c>
      <c r="B1835" s="93">
        <v>41364</v>
      </c>
      <c r="C1835" t="s">
        <v>274</v>
      </c>
      <c r="D1835" t="s">
        <v>666</v>
      </c>
      <c r="E1835" s="105">
        <v>110120</v>
      </c>
      <c r="F1835" s="105" t="s">
        <v>304</v>
      </c>
      <c r="G1835" s="106">
        <v>3466587.03</v>
      </c>
      <c r="H1835" s="106">
        <v>0</v>
      </c>
      <c r="I1835" s="106">
        <v>1318924762.47</v>
      </c>
      <c r="J1835" s="106">
        <v>1319657210.24</v>
      </c>
      <c r="K1835" s="106">
        <v>2734139.26</v>
      </c>
      <c r="L1835" s="106">
        <v>0</v>
      </c>
    </row>
    <row r="1836" spans="1:12">
      <c r="A1836" t="s">
        <v>939</v>
      </c>
      <c r="B1836" s="93">
        <v>41364</v>
      </c>
      <c r="C1836" t="s">
        <v>274</v>
      </c>
      <c r="D1836" t="s">
        <v>666</v>
      </c>
      <c r="E1836" s="105">
        <v>110156</v>
      </c>
      <c r="F1836" s="105" t="s">
        <v>685</v>
      </c>
      <c r="G1836" s="106">
        <v>0</v>
      </c>
      <c r="H1836" s="106">
        <v>293378.46999999997</v>
      </c>
      <c r="I1836" s="106">
        <v>2553478.36</v>
      </c>
      <c r="J1836" s="106">
        <v>2026436.91</v>
      </c>
      <c r="K1836" s="106">
        <v>233662.98</v>
      </c>
      <c r="L1836" s="106">
        <v>0</v>
      </c>
    </row>
    <row r="1837" spans="1:12">
      <c r="A1837" t="s">
        <v>939</v>
      </c>
      <c r="B1837" s="93">
        <v>41364</v>
      </c>
      <c r="C1837" t="s">
        <v>274</v>
      </c>
      <c r="D1837" t="s">
        <v>666</v>
      </c>
      <c r="E1837" s="105">
        <v>110200</v>
      </c>
      <c r="F1837" s="105" t="s">
        <v>305</v>
      </c>
      <c r="G1837" s="106">
        <v>15675722.560000001</v>
      </c>
      <c r="H1837" s="106">
        <v>0</v>
      </c>
      <c r="I1837" s="106">
        <v>1065638501.5</v>
      </c>
      <c r="J1837" s="106">
        <v>1070293131.9</v>
      </c>
      <c r="K1837" s="106">
        <v>11021092.16</v>
      </c>
      <c r="L1837" s="106">
        <v>0</v>
      </c>
    </row>
    <row r="1838" spans="1:12">
      <c r="A1838" t="s">
        <v>939</v>
      </c>
      <c r="B1838" s="93">
        <v>41364</v>
      </c>
      <c r="C1838" t="s">
        <v>274</v>
      </c>
      <c r="D1838" t="s">
        <v>666</v>
      </c>
      <c r="E1838" s="105" t="s">
        <v>768</v>
      </c>
      <c r="F1838" s="105" t="s">
        <v>769</v>
      </c>
      <c r="G1838" s="106">
        <v>0</v>
      </c>
      <c r="H1838" s="106">
        <v>0</v>
      </c>
      <c r="I1838" s="106">
        <v>2995590749</v>
      </c>
      <c r="J1838" s="106">
        <v>2995590749</v>
      </c>
      <c r="K1838" s="106">
        <v>0</v>
      </c>
      <c r="L1838" s="106">
        <v>0</v>
      </c>
    </row>
    <row r="1839" spans="1:12">
      <c r="A1839" t="s">
        <v>939</v>
      </c>
      <c r="B1839" s="93">
        <v>41364</v>
      </c>
      <c r="C1839" t="s">
        <v>274</v>
      </c>
      <c r="D1839" t="s">
        <v>666</v>
      </c>
      <c r="E1839" s="105" t="s">
        <v>698</v>
      </c>
      <c r="F1839" s="105" t="s">
        <v>699</v>
      </c>
      <c r="G1839" s="106">
        <v>0</v>
      </c>
      <c r="H1839" s="106">
        <v>0</v>
      </c>
      <c r="I1839" s="106">
        <v>50000000</v>
      </c>
      <c r="J1839" s="106">
        <v>50000000</v>
      </c>
      <c r="K1839" s="106">
        <v>0</v>
      </c>
      <c r="L1839" s="106">
        <v>0</v>
      </c>
    </row>
    <row r="1840" spans="1:12">
      <c r="A1840" t="s">
        <v>939</v>
      </c>
      <c r="B1840" s="93">
        <v>41364</v>
      </c>
      <c r="C1840" t="s">
        <v>274</v>
      </c>
      <c r="D1840" t="s">
        <v>666</v>
      </c>
      <c r="E1840" s="105" t="s">
        <v>991</v>
      </c>
      <c r="F1840" s="105" t="s">
        <v>992</v>
      </c>
      <c r="G1840" s="106">
        <v>0</v>
      </c>
      <c r="H1840" s="106">
        <v>0</v>
      </c>
      <c r="I1840" s="106">
        <v>7500000</v>
      </c>
      <c r="J1840" s="106">
        <v>7500000</v>
      </c>
      <c r="K1840" s="106">
        <v>0</v>
      </c>
      <c r="L1840" s="106">
        <v>0</v>
      </c>
    </row>
    <row r="1841" spans="1:12">
      <c r="A1841" t="s">
        <v>939</v>
      </c>
      <c r="B1841" s="93">
        <v>41364</v>
      </c>
      <c r="C1841" t="s">
        <v>274</v>
      </c>
      <c r="D1841" t="s">
        <v>666</v>
      </c>
      <c r="E1841" s="105">
        <v>110800</v>
      </c>
      <c r="F1841" s="105" t="s">
        <v>308</v>
      </c>
      <c r="G1841" s="106">
        <v>29951600.25</v>
      </c>
      <c r="H1841" s="106">
        <v>0</v>
      </c>
      <c r="I1841" s="106">
        <v>201556992.13</v>
      </c>
      <c r="J1841" s="106">
        <v>230955092.43000001</v>
      </c>
      <c r="K1841" s="106">
        <v>553499.94999999995</v>
      </c>
      <c r="L1841" s="106">
        <v>0</v>
      </c>
    </row>
    <row r="1842" spans="1:12">
      <c r="A1842" t="s">
        <v>939</v>
      </c>
      <c r="B1842" s="93">
        <v>41364</v>
      </c>
      <c r="C1842" t="s">
        <v>274</v>
      </c>
      <c r="D1842" t="s">
        <v>666</v>
      </c>
      <c r="E1842" s="105" t="s">
        <v>309</v>
      </c>
      <c r="F1842" s="105" t="s">
        <v>310</v>
      </c>
      <c r="G1842" s="106">
        <v>387574.26</v>
      </c>
      <c r="H1842" s="106">
        <v>0</v>
      </c>
      <c r="I1842" s="106">
        <v>1778226.36</v>
      </c>
      <c r="J1842" s="106">
        <v>1920256.62</v>
      </c>
      <c r="K1842" s="106">
        <v>245544</v>
      </c>
      <c r="L1842" s="106">
        <v>0</v>
      </c>
    </row>
    <row r="1843" spans="1:12" ht="22.5">
      <c r="A1843" t="s">
        <v>939</v>
      </c>
      <c r="B1843" s="93">
        <v>41364</v>
      </c>
      <c r="C1843" t="s">
        <v>274</v>
      </c>
      <c r="D1843" t="s">
        <v>666</v>
      </c>
      <c r="E1843" s="105" t="s">
        <v>420</v>
      </c>
      <c r="F1843" s="105" t="s">
        <v>421</v>
      </c>
      <c r="G1843" s="106">
        <v>2986180.56</v>
      </c>
      <c r="H1843" s="106">
        <v>0</v>
      </c>
      <c r="I1843" s="106">
        <v>735571930.54999995</v>
      </c>
      <c r="J1843" s="106">
        <v>733770111.11000001</v>
      </c>
      <c r="K1843" s="106">
        <v>4788000</v>
      </c>
      <c r="L1843" s="106">
        <v>0</v>
      </c>
    </row>
    <row r="1844" spans="1:12">
      <c r="A1844" t="s">
        <v>939</v>
      </c>
      <c r="B1844" s="93">
        <v>41364</v>
      </c>
      <c r="C1844" t="s">
        <v>274</v>
      </c>
      <c r="D1844" t="s">
        <v>666</v>
      </c>
      <c r="E1844" s="105" t="s">
        <v>311</v>
      </c>
      <c r="F1844" s="105" t="s">
        <v>312</v>
      </c>
      <c r="G1844" s="106">
        <v>7590301.3700000001</v>
      </c>
      <c r="H1844" s="106">
        <v>0</v>
      </c>
      <c r="I1844" s="106">
        <v>2083544731.49</v>
      </c>
      <c r="J1844" s="106">
        <v>2079615978.05</v>
      </c>
      <c r="K1844" s="106">
        <v>11519054.810000001</v>
      </c>
      <c r="L1844" s="106">
        <v>0</v>
      </c>
    </row>
    <row r="1845" spans="1:12" ht="22.5">
      <c r="A1845" t="s">
        <v>939</v>
      </c>
      <c r="B1845" s="93">
        <v>41364</v>
      </c>
      <c r="C1845" t="s">
        <v>274</v>
      </c>
      <c r="D1845" t="s">
        <v>666</v>
      </c>
      <c r="E1845" s="105" t="s">
        <v>746</v>
      </c>
      <c r="F1845" s="105" t="s">
        <v>747</v>
      </c>
      <c r="G1845" s="106">
        <v>0</v>
      </c>
      <c r="H1845" s="106">
        <v>0</v>
      </c>
      <c r="I1845" s="106">
        <v>7413750</v>
      </c>
      <c r="J1845" s="106">
        <v>7413750</v>
      </c>
      <c r="K1845" s="106">
        <v>0</v>
      </c>
      <c r="L1845" s="106">
        <v>0</v>
      </c>
    </row>
    <row r="1846" spans="1:12">
      <c r="A1846" t="s">
        <v>939</v>
      </c>
      <c r="B1846" s="93">
        <v>41364</v>
      </c>
      <c r="C1846" t="s">
        <v>274</v>
      </c>
      <c r="D1846" t="s">
        <v>666</v>
      </c>
      <c r="E1846" s="105" t="s">
        <v>706</v>
      </c>
      <c r="F1846" s="105" t="s">
        <v>707</v>
      </c>
      <c r="G1846" s="106">
        <v>0</v>
      </c>
      <c r="H1846" s="106">
        <v>0</v>
      </c>
      <c r="I1846" s="106">
        <v>9550000</v>
      </c>
      <c r="J1846" s="106">
        <v>9550000</v>
      </c>
      <c r="K1846" s="106">
        <v>0</v>
      </c>
      <c r="L1846" s="106">
        <v>0</v>
      </c>
    </row>
    <row r="1847" spans="1:12">
      <c r="A1847" t="s">
        <v>939</v>
      </c>
      <c r="B1847" s="93">
        <v>41364</v>
      </c>
      <c r="C1847" t="s">
        <v>274</v>
      </c>
      <c r="D1847" t="s">
        <v>666</v>
      </c>
      <c r="E1847" s="105">
        <v>111520</v>
      </c>
      <c r="F1847" s="105" t="s">
        <v>686</v>
      </c>
      <c r="G1847" s="106">
        <v>0</v>
      </c>
      <c r="H1847" s="106">
        <v>1133946.8</v>
      </c>
      <c r="I1847" s="106">
        <v>128855176.55</v>
      </c>
      <c r="J1847" s="106">
        <v>127721235.29000001</v>
      </c>
      <c r="K1847" s="106">
        <v>0</v>
      </c>
      <c r="L1847" s="106">
        <v>5.54</v>
      </c>
    </row>
    <row r="1848" spans="1:12">
      <c r="A1848" t="s">
        <v>939</v>
      </c>
      <c r="B1848" s="93">
        <v>41364</v>
      </c>
      <c r="C1848" t="s">
        <v>274</v>
      </c>
      <c r="D1848" t="s">
        <v>666</v>
      </c>
      <c r="E1848" s="105" t="s">
        <v>770</v>
      </c>
      <c r="F1848" s="105" t="s">
        <v>771</v>
      </c>
      <c r="G1848" s="106">
        <v>0</v>
      </c>
      <c r="H1848" s="106">
        <v>0</v>
      </c>
      <c r="I1848" s="106">
        <v>1045192.57</v>
      </c>
      <c r="J1848" s="106">
        <v>978687.64</v>
      </c>
      <c r="K1848" s="106">
        <v>66504.929999999993</v>
      </c>
      <c r="L1848" s="106">
        <v>0</v>
      </c>
    </row>
    <row r="1849" spans="1:12">
      <c r="A1849" t="s">
        <v>939</v>
      </c>
      <c r="B1849" s="93">
        <v>41364</v>
      </c>
      <c r="C1849" t="s">
        <v>274</v>
      </c>
      <c r="D1849" t="s">
        <v>666</v>
      </c>
      <c r="E1849" s="105" t="s">
        <v>441</v>
      </c>
      <c r="F1849" s="105" t="s">
        <v>442</v>
      </c>
      <c r="G1849" s="106">
        <v>3012747.5</v>
      </c>
      <c r="H1849" s="106">
        <v>0</v>
      </c>
      <c r="I1849" s="106">
        <v>1964763.82</v>
      </c>
      <c r="J1849" s="106">
        <v>4977511.32</v>
      </c>
      <c r="K1849" s="106">
        <v>0</v>
      </c>
      <c r="L1849" s="106">
        <v>0</v>
      </c>
    </row>
    <row r="1850" spans="1:12">
      <c r="A1850" t="s">
        <v>939</v>
      </c>
      <c r="B1850" s="93">
        <v>41364</v>
      </c>
      <c r="C1850" t="s">
        <v>274</v>
      </c>
      <c r="D1850" t="s">
        <v>666</v>
      </c>
      <c r="E1850" s="105" t="s">
        <v>443</v>
      </c>
      <c r="F1850" s="105" t="s">
        <v>444</v>
      </c>
      <c r="G1850" s="106">
        <v>321299.96999999997</v>
      </c>
      <c r="H1850" s="106">
        <v>0</v>
      </c>
      <c r="I1850" s="106">
        <v>732776.53</v>
      </c>
      <c r="J1850" s="106">
        <v>1054076.5</v>
      </c>
      <c r="K1850" s="106">
        <v>0</v>
      </c>
      <c r="L1850" s="106">
        <v>0</v>
      </c>
    </row>
    <row r="1851" spans="1:12">
      <c r="A1851" t="s">
        <v>939</v>
      </c>
      <c r="B1851" s="93">
        <v>41364</v>
      </c>
      <c r="C1851" t="s">
        <v>274</v>
      </c>
      <c r="D1851" t="s">
        <v>666</v>
      </c>
      <c r="E1851" s="105" t="s">
        <v>1072</v>
      </c>
      <c r="F1851" s="105" t="s">
        <v>1073</v>
      </c>
      <c r="G1851" s="106">
        <v>0</v>
      </c>
      <c r="H1851" s="106">
        <v>0</v>
      </c>
      <c r="I1851" s="106">
        <v>154190000</v>
      </c>
      <c r="J1851" s="106">
        <v>154190000</v>
      </c>
      <c r="K1851" s="106">
        <v>0</v>
      </c>
      <c r="L1851" s="106">
        <v>0</v>
      </c>
    </row>
    <row r="1852" spans="1:12">
      <c r="A1852" t="s">
        <v>939</v>
      </c>
      <c r="B1852" s="93">
        <v>41364</v>
      </c>
      <c r="C1852" t="s">
        <v>274</v>
      </c>
      <c r="D1852" t="s">
        <v>666</v>
      </c>
      <c r="E1852" s="105" t="s">
        <v>1068</v>
      </c>
      <c r="F1852" s="105" t="s">
        <v>1069</v>
      </c>
      <c r="G1852" s="106">
        <v>0</v>
      </c>
      <c r="H1852" s="106">
        <v>0</v>
      </c>
      <c r="I1852" s="106">
        <v>209208030</v>
      </c>
      <c r="J1852" s="106">
        <v>209208030</v>
      </c>
      <c r="K1852" s="106">
        <v>0</v>
      </c>
      <c r="L1852" s="106">
        <v>0</v>
      </c>
    </row>
    <row r="1853" spans="1:12">
      <c r="A1853" t="s">
        <v>939</v>
      </c>
      <c r="B1853" s="93">
        <v>41364</v>
      </c>
      <c r="C1853" t="s">
        <v>274</v>
      </c>
      <c r="D1853" t="s">
        <v>666</v>
      </c>
      <c r="E1853" s="105" t="s">
        <v>779</v>
      </c>
      <c r="F1853" s="105" t="s">
        <v>780</v>
      </c>
      <c r="G1853" s="106">
        <v>2721.15</v>
      </c>
      <c r="H1853" s="106">
        <v>0</v>
      </c>
      <c r="I1853" s="106">
        <v>102612.68</v>
      </c>
      <c r="J1853" s="106">
        <v>98282.5</v>
      </c>
      <c r="K1853" s="106">
        <v>7051.33</v>
      </c>
      <c r="L1853" s="106">
        <v>0</v>
      </c>
    </row>
    <row r="1854" spans="1:12">
      <c r="A1854" t="s">
        <v>939</v>
      </c>
      <c r="B1854" s="93">
        <v>41364</v>
      </c>
      <c r="C1854" t="s">
        <v>274</v>
      </c>
      <c r="D1854" t="s">
        <v>666</v>
      </c>
      <c r="E1854" s="105">
        <v>112000</v>
      </c>
      <c r="F1854" s="105" t="s">
        <v>314</v>
      </c>
      <c r="G1854" s="106">
        <v>14.07</v>
      </c>
      <c r="H1854" s="106">
        <v>0</v>
      </c>
      <c r="I1854" s="106">
        <v>2462.0100000000002</v>
      </c>
      <c r="J1854" s="106">
        <v>5012.3599999999997</v>
      </c>
      <c r="K1854" s="106">
        <v>0</v>
      </c>
      <c r="L1854" s="106">
        <v>2536.2800000000002</v>
      </c>
    </row>
    <row r="1855" spans="1:12">
      <c r="A1855" t="s">
        <v>939</v>
      </c>
      <c r="B1855" s="93">
        <v>41364</v>
      </c>
      <c r="C1855" t="s">
        <v>274</v>
      </c>
      <c r="D1855" t="s">
        <v>666</v>
      </c>
      <c r="E1855" s="105">
        <v>112011</v>
      </c>
      <c r="F1855" s="105" t="s">
        <v>529</v>
      </c>
      <c r="G1855" s="106">
        <v>0</v>
      </c>
      <c r="H1855" s="106">
        <v>0</v>
      </c>
      <c r="I1855" s="106">
        <v>1741.3</v>
      </c>
      <c r="J1855" s="106">
        <v>1741.3</v>
      </c>
      <c r="K1855" s="106">
        <v>0</v>
      </c>
      <c r="L1855" s="106">
        <v>0</v>
      </c>
    </row>
    <row r="1856" spans="1:12">
      <c r="A1856" t="s">
        <v>939</v>
      </c>
      <c r="B1856" s="93">
        <v>41364</v>
      </c>
      <c r="C1856" t="s">
        <v>274</v>
      </c>
      <c r="D1856" t="s">
        <v>666</v>
      </c>
      <c r="E1856" s="105">
        <v>112020</v>
      </c>
      <c r="F1856" s="105" t="s">
        <v>316</v>
      </c>
      <c r="G1856" s="106">
        <v>9600000</v>
      </c>
      <c r="H1856" s="106">
        <v>0</v>
      </c>
      <c r="I1856" s="106">
        <v>6000000</v>
      </c>
      <c r="J1856" s="106">
        <v>7141000</v>
      </c>
      <c r="K1856" s="106">
        <v>8459000</v>
      </c>
      <c r="L1856" s="106">
        <v>0</v>
      </c>
    </row>
    <row r="1857" spans="1:12">
      <c r="A1857" t="s">
        <v>939</v>
      </c>
      <c r="B1857" s="93">
        <v>41364</v>
      </c>
      <c r="C1857" t="s">
        <v>274</v>
      </c>
      <c r="D1857" t="s">
        <v>666</v>
      </c>
      <c r="E1857" s="105">
        <v>112021</v>
      </c>
      <c r="F1857" s="105" t="s">
        <v>478</v>
      </c>
      <c r="G1857" s="106">
        <v>122.09</v>
      </c>
      <c r="H1857" s="106">
        <v>0</v>
      </c>
      <c r="I1857" s="106">
        <v>320677.07</v>
      </c>
      <c r="J1857" s="106">
        <v>832.16</v>
      </c>
      <c r="K1857" s="106">
        <v>319967</v>
      </c>
      <c r="L1857" s="106">
        <v>0</v>
      </c>
    </row>
    <row r="1858" spans="1:12">
      <c r="A1858" t="s">
        <v>939</v>
      </c>
      <c r="B1858" s="93">
        <v>41364</v>
      </c>
      <c r="C1858" t="s">
        <v>274</v>
      </c>
      <c r="D1858" t="s">
        <v>666</v>
      </c>
      <c r="E1858" s="105">
        <v>112062</v>
      </c>
      <c r="F1858" s="105" t="s">
        <v>988</v>
      </c>
      <c r="G1858" s="106">
        <v>3003</v>
      </c>
      <c r="H1858" s="106">
        <v>0</v>
      </c>
      <c r="I1858" s="106">
        <v>7813</v>
      </c>
      <c r="J1858" s="106">
        <v>10816</v>
      </c>
      <c r="K1858" s="106">
        <v>0</v>
      </c>
      <c r="L1858" s="106">
        <v>0</v>
      </c>
    </row>
    <row r="1859" spans="1:12">
      <c r="A1859" t="s">
        <v>939</v>
      </c>
      <c r="B1859" s="93">
        <v>41364</v>
      </c>
      <c r="C1859" t="s">
        <v>274</v>
      </c>
      <c r="D1859" t="s">
        <v>666</v>
      </c>
      <c r="E1859" s="105" t="s">
        <v>689</v>
      </c>
      <c r="F1859" s="105" t="s">
        <v>690</v>
      </c>
      <c r="G1859" s="106">
        <v>1133949.8999999999</v>
      </c>
      <c r="H1859" s="106">
        <v>0</v>
      </c>
      <c r="I1859" s="106">
        <v>133599647.81999999</v>
      </c>
      <c r="J1859" s="106">
        <v>134733597.72</v>
      </c>
      <c r="K1859" s="106">
        <v>0</v>
      </c>
      <c r="L1859" s="106">
        <v>0</v>
      </c>
    </row>
    <row r="1860" spans="1:12">
      <c r="A1860" t="s">
        <v>939</v>
      </c>
      <c r="B1860" s="93">
        <v>41364</v>
      </c>
      <c r="C1860" t="s">
        <v>274</v>
      </c>
      <c r="D1860" t="s">
        <v>666</v>
      </c>
      <c r="E1860" s="105">
        <v>210100</v>
      </c>
      <c r="F1860" s="105" t="s">
        <v>424</v>
      </c>
      <c r="G1860" s="106">
        <v>0</v>
      </c>
      <c r="H1860" s="106">
        <v>9740755.3800000008</v>
      </c>
      <c r="I1860" s="106">
        <v>4244372960.7800002</v>
      </c>
      <c r="J1860" s="106">
        <v>4237835202.1900001</v>
      </c>
      <c r="K1860" s="106">
        <v>0</v>
      </c>
      <c r="L1860" s="106">
        <v>3202996.79</v>
      </c>
    </row>
    <row r="1861" spans="1:12">
      <c r="A1861" t="s">
        <v>939</v>
      </c>
      <c r="B1861" s="93">
        <v>41364</v>
      </c>
      <c r="C1861" t="s">
        <v>274</v>
      </c>
      <c r="D1861" t="s">
        <v>666</v>
      </c>
      <c r="E1861" s="105">
        <v>210800</v>
      </c>
      <c r="F1861" s="105" t="s">
        <v>317</v>
      </c>
      <c r="G1861" s="106">
        <v>0</v>
      </c>
      <c r="H1861" s="106">
        <v>20596.990000000002</v>
      </c>
      <c r="I1861" s="106">
        <v>227699686.44999999</v>
      </c>
      <c r="J1861" s="106">
        <v>227805964.21000001</v>
      </c>
      <c r="K1861" s="106">
        <v>0</v>
      </c>
      <c r="L1861" s="106">
        <v>126874.75</v>
      </c>
    </row>
    <row r="1862" spans="1:12">
      <c r="A1862" t="s">
        <v>939</v>
      </c>
      <c r="B1862" s="93">
        <v>41364</v>
      </c>
      <c r="C1862" t="s">
        <v>274</v>
      </c>
      <c r="D1862" t="s">
        <v>666</v>
      </c>
      <c r="E1862" s="105">
        <v>211002</v>
      </c>
      <c r="F1862" s="105" t="s">
        <v>460</v>
      </c>
      <c r="G1862" s="106">
        <v>3031083.85</v>
      </c>
      <c r="H1862" s="106">
        <v>0</v>
      </c>
      <c r="I1862" s="106">
        <v>4068484.64</v>
      </c>
      <c r="J1862" s="106">
        <v>135504.57999999999</v>
      </c>
      <c r="K1862" s="106">
        <v>6964063.9100000001</v>
      </c>
      <c r="L1862" s="106">
        <v>0</v>
      </c>
    </row>
    <row r="1863" spans="1:12">
      <c r="A1863" t="s">
        <v>939</v>
      </c>
      <c r="B1863" s="93">
        <v>41364</v>
      </c>
      <c r="C1863" t="s">
        <v>274</v>
      </c>
      <c r="D1863" t="s">
        <v>666</v>
      </c>
      <c r="E1863" s="105">
        <v>211014</v>
      </c>
      <c r="F1863" s="105" t="s">
        <v>498</v>
      </c>
      <c r="G1863" s="106">
        <v>0</v>
      </c>
      <c r="H1863" s="106">
        <v>351604.85</v>
      </c>
      <c r="I1863" s="106">
        <v>2049619</v>
      </c>
      <c r="J1863" s="106">
        <v>2052178</v>
      </c>
      <c r="K1863" s="106">
        <v>0</v>
      </c>
      <c r="L1863" s="106">
        <v>354163.85</v>
      </c>
    </row>
    <row r="1864" spans="1:12">
      <c r="A1864" t="s">
        <v>939</v>
      </c>
      <c r="B1864" s="93">
        <v>41364</v>
      </c>
      <c r="C1864" t="s">
        <v>274</v>
      </c>
      <c r="D1864" t="s">
        <v>666</v>
      </c>
      <c r="E1864" s="105">
        <v>211024</v>
      </c>
      <c r="F1864" s="105" t="s">
        <v>325</v>
      </c>
      <c r="G1864" s="106">
        <v>0</v>
      </c>
      <c r="H1864" s="106">
        <v>2045885.45</v>
      </c>
      <c r="I1864" s="106">
        <v>1485806.96</v>
      </c>
      <c r="J1864" s="106">
        <v>1485806.96</v>
      </c>
      <c r="K1864" s="106">
        <v>0</v>
      </c>
      <c r="L1864" s="106">
        <v>2045885.45</v>
      </c>
    </row>
    <row r="1865" spans="1:12">
      <c r="A1865" t="s">
        <v>939</v>
      </c>
      <c r="B1865" s="93">
        <v>41364</v>
      </c>
      <c r="C1865" t="s">
        <v>274</v>
      </c>
      <c r="D1865" t="s">
        <v>666</v>
      </c>
      <c r="E1865" s="105">
        <v>211028</v>
      </c>
      <c r="F1865" s="105" t="s">
        <v>329</v>
      </c>
      <c r="G1865" s="106">
        <v>0</v>
      </c>
      <c r="H1865" s="106">
        <v>6914.9</v>
      </c>
      <c r="I1865" s="106">
        <v>0</v>
      </c>
      <c r="J1865" s="106">
        <v>0</v>
      </c>
      <c r="K1865" s="106">
        <v>0</v>
      </c>
      <c r="L1865" s="106">
        <v>6914.9</v>
      </c>
    </row>
    <row r="1866" spans="1:12">
      <c r="A1866" t="s">
        <v>939</v>
      </c>
      <c r="B1866" s="93">
        <v>41364</v>
      </c>
      <c r="C1866" t="s">
        <v>274</v>
      </c>
      <c r="D1866" t="s">
        <v>666</v>
      </c>
      <c r="E1866" s="105">
        <v>211032</v>
      </c>
      <c r="F1866" s="105" t="s">
        <v>331</v>
      </c>
      <c r="G1866" s="106">
        <v>0</v>
      </c>
      <c r="H1866" s="106">
        <v>108015.01</v>
      </c>
      <c r="I1866" s="106">
        <v>108051.31</v>
      </c>
      <c r="J1866" s="106">
        <v>36.29</v>
      </c>
      <c r="K1866" s="106">
        <v>0.01</v>
      </c>
      <c r="L1866" s="106">
        <v>0</v>
      </c>
    </row>
    <row r="1867" spans="1:12">
      <c r="A1867" t="s">
        <v>939</v>
      </c>
      <c r="B1867" s="93">
        <v>41364</v>
      </c>
      <c r="C1867" t="s">
        <v>274</v>
      </c>
      <c r="D1867" t="s">
        <v>666</v>
      </c>
      <c r="E1867" s="105">
        <v>211035</v>
      </c>
      <c r="F1867" s="105" t="s">
        <v>333</v>
      </c>
      <c r="G1867" s="106">
        <v>0</v>
      </c>
      <c r="H1867" s="106">
        <v>16937</v>
      </c>
      <c r="I1867" s="106">
        <v>111703</v>
      </c>
      <c r="J1867" s="106">
        <v>119249</v>
      </c>
      <c r="K1867" s="106">
        <v>0</v>
      </c>
      <c r="L1867" s="106">
        <v>24483</v>
      </c>
    </row>
    <row r="1868" spans="1:12">
      <c r="A1868" t="s">
        <v>939</v>
      </c>
      <c r="B1868" s="93">
        <v>41364</v>
      </c>
      <c r="C1868" t="s">
        <v>274</v>
      </c>
      <c r="D1868" t="s">
        <v>666</v>
      </c>
      <c r="E1868" s="105">
        <v>211037</v>
      </c>
      <c r="F1868" s="105" t="s">
        <v>901</v>
      </c>
      <c r="G1868" s="106">
        <v>252033.64</v>
      </c>
      <c r="H1868" s="106">
        <v>0</v>
      </c>
      <c r="I1868" s="106">
        <v>1194226.95</v>
      </c>
      <c r="J1868" s="106">
        <v>2009637.81</v>
      </c>
      <c r="K1868" s="106">
        <v>0</v>
      </c>
      <c r="L1868" s="106">
        <v>563377.22</v>
      </c>
    </row>
    <row r="1869" spans="1:12">
      <c r="A1869" t="s">
        <v>939</v>
      </c>
      <c r="B1869" s="93">
        <v>41364</v>
      </c>
      <c r="C1869" t="s">
        <v>274</v>
      </c>
      <c r="D1869" t="s">
        <v>666</v>
      </c>
      <c r="E1869" s="105">
        <v>211040</v>
      </c>
      <c r="F1869" s="105" t="s">
        <v>1046</v>
      </c>
      <c r="G1869" s="106">
        <v>0</v>
      </c>
      <c r="H1869" s="106">
        <v>0</v>
      </c>
      <c r="I1869" s="106">
        <v>8089.3</v>
      </c>
      <c r="J1869" s="106">
        <v>8089.3</v>
      </c>
      <c r="K1869" s="106">
        <v>0</v>
      </c>
      <c r="L1869" s="106">
        <v>0</v>
      </c>
    </row>
    <row r="1870" spans="1:12">
      <c r="A1870" t="s">
        <v>939</v>
      </c>
      <c r="B1870" s="93">
        <v>41364</v>
      </c>
      <c r="C1870" t="s">
        <v>274</v>
      </c>
      <c r="D1870" t="s">
        <v>666</v>
      </c>
      <c r="E1870" s="105">
        <v>211070</v>
      </c>
      <c r="F1870" s="105" t="s">
        <v>902</v>
      </c>
      <c r="G1870" s="106">
        <v>0</v>
      </c>
      <c r="H1870" s="106">
        <v>4014.39</v>
      </c>
      <c r="I1870" s="106">
        <v>11837.5</v>
      </c>
      <c r="J1870" s="106">
        <v>7987.5</v>
      </c>
      <c r="K1870" s="106">
        <v>0</v>
      </c>
      <c r="L1870" s="106">
        <v>164.39</v>
      </c>
    </row>
    <row r="1871" spans="1:12">
      <c r="A1871" t="s">
        <v>939</v>
      </c>
      <c r="B1871" s="93">
        <v>41364</v>
      </c>
      <c r="C1871" t="s">
        <v>274</v>
      </c>
      <c r="D1871" t="s">
        <v>666</v>
      </c>
      <c r="E1871" s="105">
        <v>211078</v>
      </c>
      <c r="F1871" s="105" t="s">
        <v>1047</v>
      </c>
      <c r="G1871" s="106">
        <v>0</v>
      </c>
      <c r="H1871" s="106">
        <v>0</v>
      </c>
      <c r="I1871" s="106">
        <v>152029.43</v>
      </c>
      <c r="J1871" s="106">
        <v>152029.43</v>
      </c>
      <c r="K1871" s="106">
        <v>0</v>
      </c>
      <c r="L1871" s="106">
        <v>0</v>
      </c>
    </row>
    <row r="1872" spans="1:12">
      <c r="A1872" t="s">
        <v>939</v>
      </c>
      <c r="B1872" s="93">
        <v>41364</v>
      </c>
      <c r="C1872" t="s">
        <v>274</v>
      </c>
      <c r="D1872" t="s">
        <v>666</v>
      </c>
      <c r="E1872" s="105">
        <v>212010</v>
      </c>
      <c r="F1872" s="105" t="s">
        <v>336</v>
      </c>
      <c r="G1872" s="106">
        <v>0</v>
      </c>
      <c r="H1872" s="106">
        <v>922023.64</v>
      </c>
      <c r="I1872" s="106">
        <v>7013003.6500000004</v>
      </c>
      <c r="J1872" s="106">
        <v>7194702.8799999999</v>
      </c>
      <c r="K1872" s="106">
        <v>0</v>
      </c>
      <c r="L1872" s="106">
        <v>1103722.8700000001</v>
      </c>
    </row>
    <row r="1873" spans="1:16">
      <c r="A1873" t="s">
        <v>939</v>
      </c>
      <c r="B1873" s="93">
        <v>41364</v>
      </c>
      <c r="C1873" t="s">
        <v>274</v>
      </c>
      <c r="D1873" t="s">
        <v>666</v>
      </c>
      <c r="E1873" s="105">
        <v>212021</v>
      </c>
      <c r="F1873" s="105" t="s">
        <v>337</v>
      </c>
      <c r="G1873" s="106">
        <v>0</v>
      </c>
      <c r="H1873" s="106">
        <v>23023.95</v>
      </c>
      <c r="I1873" s="106">
        <v>6397864.3200000003</v>
      </c>
      <c r="J1873" s="106">
        <v>6375716.7699999996</v>
      </c>
      <c r="K1873" s="106">
        <v>0</v>
      </c>
      <c r="L1873" s="106">
        <v>876.4</v>
      </c>
    </row>
    <row r="1874" spans="1:16">
      <c r="A1874" t="s">
        <v>939</v>
      </c>
      <c r="B1874" s="93">
        <v>41364</v>
      </c>
      <c r="C1874" t="s">
        <v>274</v>
      </c>
      <c r="D1874" t="s">
        <v>666</v>
      </c>
      <c r="E1874" s="105">
        <v>212026</v>
      </c>
      <c r="F1874" s="105" t="s">
        <v>339</v>
      </c>
      <c r="G1874" s="106">
        <v>0</v>
      </c>
      <c r="H1874" s="106">
        <v>3614189.28</v>
      </c>
      <c r="I1874" s="106">
        <v>351469.2</v>
      </c>
      <c r="J1874" s="106">
        <v>4604680.84</v>
      </c>
      <c r="K1874" s="106">
        <v>0</v>
      </c>
      <c r="L1874" s="106">
        <v>7867400.9199999999</v>
      </c>
    </row>
    <row r="1875" spans="1:16">
      <c r="A1875" t="s">
        <v>939</v>
      </c>
      <c r="B1875" s="93">
        <v>41364</v>
      </c>
      <c r="C1875" t="s">
        <v>274</v>
      </c>
      <c r="D1875" t="s">
        <v>666</v>
      </c>
      <c r="E1875" s="105">
        <v>212027</v>
      </c>
      <c r="F1875" s="105" t="s">
        <v>340</v>
      </c>
      <c r="G1875" s="106">
        <v>0</v>
      </c>
      <c r="H1875" s="106">
        <v>0</v>
      </c>
      <c r="I1875" s="106">
        <v>109677</v>
      </c>
      <c r="J1875" s="106">
        <v>109677</v>
      </c>
      <c r="K1875" s="106">
        <v>0</v>
      </c>
      <c r="L1875" s="106">
        <v>0</v>
      </c>
    </row>
    <row r="1876" spans="1:16">
      <c r="A1876" t="s">
        <v>939</v>
      </c>
      <c r="B1876" s="93">
        <v>41364</v>
      </c>
      <c r="C1876" t="s">
        <v>274</v>
      </c>
      <c r="D1876" t="s">
        <v>666</v>
      </c>
      <c r="E1876" s="105">
        <v>212029</v>
      </c>
      <c r="F1876" s="105" t="s">
        <v>341</v>
      </c>
      <c r="G1876" s="106">
        <v>0</v>
      </c>
      <c r="H1876" s="106">
        <v>0</v>
      </c>
      <c r="I1876" s="106">
        <v>38843.65</v>
      </c>
      <c r="J1876" s="106">
        <v>38843.65</v>
      </c>
      <c r="K1876" s="106">
        <v>0</v>
      </c>
      <c r="L1876" s="106">
        <v>0</v>
      </c>
    </row>
    <row r="1877" spans="1:16">
      <c r="A1877" t="s">
        <v>939</v>
      </c>
      <c r="B1877" s="93">
        <v>41364</v>
      </c>
      <c r="C1877" t="s">
        <v>274</v>
      </c>
      <c r="D1877" t="s">
        <v>666</v>
      </c>
      <c r="E1877" s="105">
        <v>212030</v>
      </c>
      <c r="F1877" s="105" t="s">
        <v>1048</v>
      </c>
      <c r="G1877" s="106">
        <v>0</v>
      </c>
      <c r="H1877" s="106">
        <v>0</v>
      </c>
      <c r="I1877" s="106">
        <v>14363.09</v>
      </c>
      <c r="J1877" s="106">
        <v>14363.09</v>
      </c>
      <c r="K1877" s="106">
        <v>0</v>
      </c>
      <c r="L1877" s="106">
        <v>0</v>
      </c>
    </row>
    <row r="1878" spans="1:16">
      <c r="A1878" t="s">
        <v>939</v>
      </c>
      <c r="B1878" s="93">
        <v>41364</v>
      </c>
      <c r="C1878" t="s">
        <v>274</v>
      </c>
      <c r="D1878" t="s">
        <v>666</v>
      </c>
      <c r="E1878" s="105">
        <v>212080</v>
      </c>
      <c r="F1878" s="105" t="s">
        <v>1049</v>
      </c>
      <c r="G1878" s="106">
        <v>0</v>
      </c>
      <c r="H1878" s="106">
        <v>0</v>
      </c>
      <c r="I1878" s="106">
        <v>6077.64</v>
      </c>
      <c r="J1878" s="106">
        <v>91173.71</v>
      </c>
      <c r="K1878" s="106">
        <v>0</v>
      </c>
      <c r="L1878" s="106">
        <v>85096.07</v>
      </c>
    </row>
    <row r="1879" spans="1:16">
      <c r="A1879" t="s">
        <v>939</v>
      </c>
      <c r="B1879" s="93">
        <v>41364</v>
      </c>
      <c r="C1879" t="s">
        <v>274</v>
      </c>
      <c r="D1879" t="s">
        <v>666</v>
      </c>
      <c r="E1879" s="105">
        <v>212085</v>
      </c>
      <c r="F1879" s="105" t="s">
        <v>342</v>
      </c>
      <c r="G1879" s="106">
        <v>3100060.31</v>
      </c>
      <c r="H1879" s="106">
        <v>0</v>
      </c>
      <c r="I1879" s="106">
        <v>149704961.06</v>
      </c>
      <c r="J1879" s="106">
        <v>152805021.28</v>
      </c>
      <c r="K1879" s="106">
        <v>0.09</v>
      </c>
      <c r="L1879" s="106">
        <v>0</v>
      </c>
    </row>
    <row r="1880" spans="1:16">
      <c r="A1880" t="s">
        <v>939</v>
      </c>
      <c r="B1880" s="93">
        <v>41364</v>
      </c>
      <c r="C1880" t="s">
        <v>274</v>
      </c>
      <c r="D1880" t="s">
        <v>666</v>
      </c>
      <c r="E1880" s="105">
        <v>212086</v>
      </c>
      <c r="F1880" s="105" t="s">
        <v>343</v>
      </c>
      <c r="G1880" s="106">
        <v>0</v>
      </c>
      <c r="H1880" s="106">
        <v>6094918.04</v>
      </c>
      <c r="I1880" s="106">
        <v>116949648.72</v>
      </c>
      <c r="J1880" s="106">
        <v>110869230.59999999</v>
      </c>
      <c r="K1880" s="106">
        <v>0</v>
      </c>
      <c r="L1880" s="106">
        <v>14499.92</v>
      </c>
    </row>
    <row r="1881" spans="1:16">
      <c r="A1881" t="s">
        <v>939</v>
      </c>
      <c r="B1881" s="93">
        <v>41364</v>
      </c>
      <c r="C1881" t="s">
        <v>274</v>
      </c>
      <c r="D1881" t="s">
        <v>666</v>
      </c>
      <c r="E1881" s="105">
        <v>213100</v>
      </c>
      <c r="F1881" s="105" t="s">
        <v>499</v>
      </c>
      <c r="G1881" s="106">
        <v>0</v>
      </c>
      <c r="H1881" s="106">
        <v>1435291.26</v>
      </c>
      <c r="I1881" s="106">
        <v>12098537</v>
      </c>
      <c r="J1881" s="106">
        <v>12282912.460000001</v>
      </c>
      <c r="K1881" s="106">
        <v>0</v>
      </c>
      <c r="L1881" s="106">
        <v>1619666.72</v>
      </c>
    </row>
    <row r="1882" spans="1:16">
      <c r="A1882" t="s">
        <v>939</v>
      </c>
      <c r="B1882" s="93">
        <v>41364</v>
      </c>
      <c r="C1882" t="s">
        <v>274</v>
      </c>
      <c r="D1882" t="s">
        <v>666</v>
      </c>
      <c r="E1882" s="105" t="s">
        <v>344</v>
      </c>
      <c r="F1882" s="105" t="s">
        <v>345</v>
      </c>
      <c r="G1882" s="106">
        <v>0</v>
      </c>
      <c r="H1882" s="106">
        <v>387097045.25</v>
      </c>
      <c r="I1882" s="106">
        <v>241164107.97</v>
      </c>
      <c r="J1882" s="106">
        <v>230121340.53</v>
      </c>
      <c r="K1882" s="106">
        <v>0</v>
      </c>
      <c r="L1882" s="106">
        <v>376054277.81</v>
      </c>
      <c r="M1882" t="s">
        <v>15</v>
      </c>
      <c r="N1882" t="str">
        <f>+C1882&amp;M1882</f>
        <v>TMIPADVUnit Capital at the end of the period</v>
      </c>
      <c r="O1882" s="95">
        <f>L1882-K1882</f>
        <v>376054277.81</v>
      </c>
      <c r="P1882" s="95">
        <f>O1882/10000000</f>
        <v>37.605427781000003</v>
      </c>
    </row>
    <row r="1883" spans="1:16">
      <c r="A1883" t="s">
        <v>939</v>
      </c>
      <c r="B1883" s="93">
        <v>41364</v>
      </c>
      <c r="C1883" t="s">
        <v>274</v>
      </c>
      <c r="D1883" t="s">
        <v>666</v>
      </c>
      <c r="E1883" s="105" t="s">
        <v>346</v>
      </c>
      <c r="F1883" s="105" t="s">
        <v>347</v>
      </c>
      <c r="G1883" s="106">
        <v>0</v>
      </c>
      <c r="H1883" s="106">
        <v>389509019.67000002</v>
      </c>
      <c r="I1883" s="106">
        <v>150058470.41</v>
      </c>
      <c r="J1883" s="106">
        <v>164304394.78</v>
      </c>
      <c r="K1883" s="106">
        <v>0</v>
      </c>
      <c r="L1883" s="106">
        <v>403754944.04000002</v>
      </c>
      <c r="M1883" t="s">
        <v>15</v>
      </c>
      <c r="N1883" t="str">
        <f>+C1883&amp;M1883</f>
        <v>TMIPADVUnit Capital at the end of the period</v>
      </c>
      <c r="O1883" s="95">
        <f>L1883-K1883</f>
        <v>403754944.04000002</v>
      </c>
      <c r="P1883" s="95">
        <f>O1883/10000000</f>
        <v>40.375494404000001</v>
      </c>
    </row>
    <row r="1884" spans="1:16">
      <c r="A1884" t="s">
        <v>939</v>
      </c>
      <c r="B1884" s="93">
        <v>41364</v>
      </c>
      <c r="C1884" t="s">
        <v>274</v>
      </c>
      <c r="D1884" t="s">
        <v>666</v>
      </c>
      <c r="E1884" s="105" t="s">
        <v>1050</v>
      </c>
      <c r="F1884" s="105" t="s">
        <v>1051</v>
      </c>
      <c r="G1884" s="106">
        <v>0</v>
      </c>
      <c r="H1884" s="106">
        <v>0</v>
      </c>
      <c r="I1884" s="106">
        <v>1960008.69</v>
      </c>
      <c r="J1884" s="106">
        <v>2164342.3199999998</v>
      </c>
      <c r="K1884" s="106">
        <v>0</v>
      </c>
      <c r="L1884" s="106">
        <v>204333.63</v>
      </c>
      <c r="M1884" t="s">
        <v>15</v>
      </c>
      <c r="N1884" t="str">
        <f>+C1884&amp;M1884</f>
        <v>TMIPADVUnit Capital at the end of the period</v>
      </c>
      <c r="O1884" s="95">
        <f>L1884-K1884</f>
        <v>204333.63</v>
      </c>
      <c r="P1884" s="95">
        <f>O1884/10000000</f>
        <v>2.0433363E-2</v>
      </c>
    </row>
    <row r="1885" spans="1:16">
      <c r="A1885" t="s">
        <v>939</v>
      </c>
      <c r="B1885" s="93">
        <v>41364</v>
      </c>
      <c r="C1885" t="s">
        <v>274</v>
      </c>
      <c r="D1885" t="s">
        <v>666</v>
      </c>
      <c r="E1885" s="105" t="s">
        <v>1052</v>
      </c>
      <c r="F1885" s="105" t="s">
        <v>1053</v>
      </c>
      <c r="G1885" s="106">
        <v>0</v>
      </c>
      <c r="H1885" s="106">
        <v>0</v>
      </c>
      <c r="I1885" s="106">
        <v>732933.33</v>
      </c>
      <c r="J1885" s="106">
        <v>1021967.07</v>
      </c>
      <c r="K1885" s="106">
        <v>0</v>
      </c>
      <c r="L1885" s="106">
        <v>289033.74</v>
      </c>
      <c r="M1885" t="s">
        <v>15</v>
      </c>
      <c r="N1885" t="str">
        <f>+C1885&amp;M1885</f>
        <v>TMIPADVUnit Capital at the end of the period</v>
      </c>
      <c r="O1885" s="95">
        <f>L1885-K1885</f>
        <v>289033.74</v>
      </c>
      <c r="P1885" s="95">
        <f>O1885/10000000</f>
        <v>2.8903373999999999E-2</v>
      </c>
    </row>
    <row r="1886" spans="1:16">
      <c r="A1886" t="s">
        <v>939</v>
      </c>
      <c r="B1886" s="93">
        <v>41364</v>
      </c>
      <c r="C1886" t="s">
        <v>274</v>
      </c>
      <c r="D1886" t="s">
        <v>666</v>
      </c>
      <c r="E1886" s="105" t="s">
        <v>348</v>
      </c>
      <c r="F1886" s="105" t="s">
        <v>349</v>
      </c>
      <c r="G1886" s="106">
        <v>0</v>
      </c>
      <c r="H1886" s="106">
        <v>3749085.22</v>
      </c>
      <c r="I1886" s="106">
        <v>25295933.780000001</v>
      </c>
      <c r="J1886" s="106">
        <v>23065279.91</v>
      </c>
      <c r="K1886" s="106">
        <v>0</v>
      </c>
      <c r="L1886" s="106">
        <v>1518431.35</v>
      </c>
    </row>
    <row r="1887" spans="1:16">
      <c r="A1887" t="s">
        <v>939</v>
      </c>
      <c r="B1887" s="93">
        <v>41364</v>
      </c>
      <c r="C1887" t="s">
        <v>274</v>
      </c>
      <c r="D1887" t="s">
        <v>666</v>
      </c>
      <c r="E1887" s="105" t="s">
        <v>350</v>
      </c>
      <c r="F1887" s="105" t="s">
        <v>351</v>
      </c>
      <c r="G1887" s="106">
        <v>0</v>
      </c>
      <c r="H1887" s="106">
        <v>22400205.809999999</v>
      </c>
      <c r="I1887" s="106">
        <v>59596096.909999996</v>
      </c>
      <c r="J1887" s="106">
        <v>36697358.030000001</v>
      </c>
      <c r="K1887" s="106">
        <v>498533.07</v>
      </c>
      <c r="L1887" s="106">
        <v>0</v>
      </c>
    </row>
    <row r="1888" spans="1:16">
      <c r="A1888" t="s">
        <v>939</v>
      </c>
      <c r="B1888" s="93">
        <v>41364</v>
      </c>
      <c r="C1888" t="s">
        <v>274</v>
      </c>
      <c r="D1888" t="s">
        <v>666</v>
      </c>
      <c r="E1888" s="105" t="s">
        <v>1054</v>
      </c>
      <c r="F1888" s="105" t="s">
        <v>1055</v>
      </c>
      <c r="G1888" s="106">
        <v>0</v>
      </c>
      <c r="H1888" s="106">
        <v>0</v>
      </c>
      <c r="I1888" s="106">
        <v>199957.18</v>
      </c>
      <c r="J1888" s="106">
        <v>192006.11</v>
      </c>
      <c r="K1888" s="106">
        <v>7951.07</v>
      </c>
      <c r="L1888" s="106">
        <v>0</v>
      </c>
    </row>
    <row r="1889" spans="1:12">
      <c r="A1889" t="s">
        <v>939</v>
      </c>
      <c r="B1889" s="93">
        <v>41364</v>
      </c>
      <c r="C1889" t="s">
        <v>274</v>
      </c>
      <c r="D1889" t="s">
        <v>666</v>
      </c>
      <c r="E1889" s="105" t="s">
        <v>1056</v>
      </c>
      <c r="F1889" s="105" t="s">
        <v>1057</v>
      </c>
      <c r="G1889" s="106">
        <v>0</v>
      </c>
      <c r="H1889" s="106">
        <v>0</v>
      </c>
      <c r="I1889" s="106">
        <v>193319.75</v>
      </c>
      <c r="J1889" s="106">
        <v>224815.98</v>
      </c>
      <c r="K1889" s="106">
        <v>0</v>
      </c>
      <c r="L1889" s="106">
        <v>31496.23</v>
      </c>
    </row>
    <row r="1890" spans="1:12">
      <c r="A1890" t="s">
        <v>939</v>
      </c>
      <c r="B1890" s="93">
        <v>41364</v>
      </c>
      <c r="C1890" t="s">
        <v>274</v>
      </c>
      <c r="D1890" t="s">
        <v>666</v>
      </c>
      <c r="E1890" s="105" t="s">
        <v>352</v>
      </c>
      <c r="F1890" s="105" t="s">
        <v>353</v>
      </c>
      <c r="G1890" s="106">
        <v>0</v>
      </c>
      <c r="H1890" s="106">
        <v>0</v>
      </c>
      <c r="I1890" s="106">
        <v>6864356.9299999997</v>
      </c>
      <c r="J1890" s="106">
        <v>8988368.4399999995</v>
      </c>
      <c r="K1890" s="106">
        <v>0</v>
      </c>
      <c r="L1890" s="106">
        <v>2124011.5099999998</v>
      </c>
    </row>
    <row r="1891" spans="1:12">
      <c r="A1891" t="s">
        <v>939</v>
      </c>
      <c r="B1891" s="93">
        <v>41364</v>
      </c>
      <c r="C1891" t="s">
        <v>274</v>
      </c>
      <c r="D1891" t="s">
        <v>666</v>
      </c>
      <c r="E1891" s="105" t="s">
        <v>354</v>
      </c>
      <c r="F1891" s="105" t="s">
        <v>355</v>
      </c>
      <c r="G1891" s="106">
        <v>0</v>
      </c>
      <c r="H1891" s="106">
        <v>0</v>
      </c>
      <c r="I1891" s="106">
        <v>11796051.210000001</v>
      </c>
      <c r="J1891" s="106">
        <v>37227047.689999998</v>
      </c>
      <c r="K1891" s="106">
        <v>0</v>
      </c>
      <c r="L1891" s="106">
        <v>25430996.48</v>
      </c>
    </row>
    <row r="1892" spans="1:12">
      <c r="A1892" t="s">
        <v>939</v>
      </c>
      <c r="B1892" s="93">
        <v>41364</v>
      </c>
      <c r="C1892" t="s">
        <v>274</v>
      </c>
      <c r="D1892" t="s">
        <v>666</v>
      </c>
      <c r="E1892" s="105" t="s">
        <v>1058</v>
      </c>
      <c r="F1892" s="105" t="s">
        <v>1059</v>
      </c>
      <c r="G1892" s="106">
        <v>0</v>
      </c>
      <c r="H1892" s="106">
        <v>0</v>
      </c>
      <c r="I1892" s="106">
        <v>31997.42</v>
      </c>
      <c r="J1892" s="106">
        <v>59172.74</v>
      </c>
      <c r="K1892" s="106">
        <v>0</v>
      </c>
      <c r="L1892" s="106">
        <v>27175.32</v>
      </c>
    </row>
    <row r="1893" spans="1:12">
      <c r="A1893" t="s">
        <v>939</v>
      </c>
      <c r="B1893" s="93">
        <v>41364</v>
      </c>
      <c r="C1893" t="s">
        <v>274</v>
      </c>
      <c r="D1893" t="s">
        <v>666</v>
      </c>
      <c r="E1893" s="105" t="s">
        <v>1060</v>
      </c>
      <c r="F1893" s="105" t="s">
        <v>1061</v>
      </c>
      <c r="G1893" s="106">
        <v>0</v>
      </c>
      <c r="H1893" s="106">
        <v>0</v>
      </c>
      <c r="I1893" s="106">
        <v>44357.61</v>
      </c>
      <c r="J1893" s="106">
        <v>92347.41</v>
      </c>
      <c r="K1893" s="106">
        <v>0</v>
      </c>
      <c r="L1893" s="106">
        <v>47989.8</v>
      </c>
    </row>
    <row r="1894" spans="1:12">
      <c r="A1894" t="s">
        <v>939</v>
      </c>
      <c r="B1894" s="93">
        <v>41364</v>
      </c>
      <c r="C1894" t="s">
        <v>274</v>
      </c>
      <c r="D1894" t="s">
        <v>666</v>
      </c>
      <c r="E1894" s="105">
        <v>310200</v>
      </c>
      <c r="F1894" s="105" t="s">
        <v>356</v>
      </c>
      <c r="G1894" s="106">
        <v>0</v>
      </c>
      <c r="H1894" s="106">
        <v>44429300.719999999</v>
      </c>
      <c r="I1894" s="106">
        <v>0</v>
      </c>
      <c r="J1894" s="106">
        <v>0</v>
      </c>
      <c r="K1894" s="106">
        <v>0</v>
      </c>
      <c r="L1894" s="106">
        <v>44429300.719999999</v>
      </c>
    </row>
    <row r="1895" spans="1:12">
      <c r="A1895" t="s">
        <v>939</v>
      </c>
      <c r="B1895" s="93">
        <v>41364</v>
      </c>
      <c r="C1895" t="s">
        <v>274</v>
      </c>
      <c r="D1895" t="s">
        <v>666</v>
      </c>
      <c r="E1895" s="105" t="s">
        <v>500</v>
      </c>
      <c r="F1895" s="105" t="s">
        <v>501</v>
      </c>
      <c r="G1895" s="106">
        <v>11335283.25</v>
      </c>
      <c r="H1895" s="106">
        <v>0</v>
      </c>
      <c r="I1895" s="106">
        <v>12280613.470000001</v>
      </c>
      <c r="J1895" s="106">
        <v>0</v>
      </c>
      <c r="K1895" s="106">
        <v>23615896.719999999</v>
      </c>
      <c r="L1895" s="106">
        <v>0</v>
      </c>
    </row>
    <row r="1896" spans="1:12">
      <c r="A1896" t="s">
        <v>939</v>
      </c>
      <c r="B1896" s="93">
        <v>41364</v>
      </c>
      <c r="C1896" t="s">
        <v>274</v>
      </c>
      <c r="D1896" t="s">
        <v>666</v>
      </c>
      <c r="E1896" s="105" t="s">
        <v>1064</v>
      </c>
      <c r="F1896" s="105" t="s">
        <v>1065</v>
      </c>
      <c r="G1896" s="106">
        <v>0</v>
      </c>
      <c r="H1896" s="106">
        <v>0</v>
      </c>
      <c r="I1896" s="106">
        <v>2298.9899999999998</v>
      </c>
      <c r="J1896" s="106">
        <v>0</v>
      </c>
      <c r="K1896" s="106">
        <v>2298.9899999999998</v>
      </c>
      <c r="L1896" s="106">
        <v>0</v>
      </c>
    </row>
    <row r="1897" spans="1:12">
      <c r="A1897" t="s">
        <v>939</v>
      </c>
      <c r="B1897" s="93">
        <v>41364</v>
      </c>
      <c r="C1897" t="s">
        <v>274</v>
      </c>
      <c r="D1897" t="s">
        <v>666</v>
      </c>
      <c r="E1897" s="105" t="s">
        <v>502</v>
      </c>
      <c r="F1897" s="105" t="s">
        <v>503</v>
      </c>
      <c r="G1897" s="106">
        <v>1804053</v>
      </c>
      <c r="H1897" s="106">
        <v>0</v>
      </c>
      <c r="I1897" s="106">
        <v>2051822</v>
      </c>
      <c r="J1897" s="106">
        <v>0</v>
      </c>
      <c r="K1897" s="106">
        <v>3855875</v>
      </c>
      <c r="L1897" s="106">
        <v>0</v>
      </c>
    </row>
    <row r="1898" spans="1:12">
      <c r="A1898" t="s">
        <v>939</v>
      </c>
      <c r="B1898" s="93">
        <v>41364</v>
      </c>
      <c r="C1898" t="s">
        <v>274</v>
      </c>
      <c r="D1898" t="s">
        <v>666</v>
      </c>
      <c r="E1898" s="105" t="s">
        <v>1066</v>
      </c>
      <c r="F1898" s="105" t="s">
        <v>1067</v>
      </c>
      <c r="G1898" s="106">
        <v>0</v>
      </c>
      <c r="H1898" s="106">
        <v>0</v>
      </c>
      <c r="I1898" s="106">
        <v>356</v>
      </c>
      <c r="J1898" s="106">
        <v>0</v>
      </c>
      <c r="K1898" s="106">
        <v>356</v>
      </c>
      <c r="L1898" s="106">
        <v>0</v>
      </c>
    </row>
    <row r="1899" spans="1:12">
      <c r="A1899" t="s">
        <v>939</v>
      </c>
      <c r="B1899" s="93">
        <v>41364</v>
      </c>
      <c r="C1899" t="s">
        <v>274</v>
      </c>
      <c r="D1899" t="s">
        <v>666</v>
      </c>
      <c r="E1899" s="105" t="s">
        <v>445</v>
      </c>
      <c r="F1899" s="105" t="s">
        <v>446</v>
      </c>
      <c r="G1899" s="106">
        <v>0</v>
      </c>
      <c r="H1899" s="106">
        <v>397960.21</v>
      </c>
      <c r="I1899" s="106">
        <v>397960.21</v>
      </c>
      <c r="J1899" s="106">
        <v>0</v>
      </c>
      <c r="K1899" s="106">
        <v>0</v>
      </c>
      <c r="L1899" s="106">
        <v>0</v>
      </c>
    </row>
    <row r="1900" spans="1:12">
      <c r="A1900" t="s">
        <v>939</v>
      </c>
      <c r="B1900" s="93">
        <v>41364</v>
      </c>
      <c r="C1900" t="s">
        <v>274</v>
      </c>
      <c r="D1900" t="s">
        <v>666</v>
      </c>
      <c r="E1900" s="105" t="s">
        <v>447</v>
      </c>
      <c r="F1900" s="105" t="s">
        <v>448</v>
      </c>
      <c r="G1900" s="106">
        <v>0</v>
      </c>
      <c r="H1900" s="106">
        <v>0.03</v>
      </c>
      <c r="I1900" s="106">
        <v>0.03</v>
      </c>
      <c r="J1900" s="106">
        <v>0</v>
      </c>
      <c r="K1900" s="106">
        <v>0</v>
      </c>
      <c r="L1900" s="106">
        <v>0</v>
      </c>
    </row>
    <row r="1901" spans="1:12">
      <c r="A1901" t="s">
        <v>939</v>
      </c>
      <c r="B1901" s="93">
        <v>41364</v>
      </c>
      <c r="C1901" t="s">
        <v>274</v>
      </c>
      <c r="D1901" t="s">
        <v>666</v>
      </c>
      <c r="E1901" s="105" t="s">
        <v>357</v>
      </c>
      <c r="F1901" s="105" t="s">
        <v>358</v>
      </c>
      <c r="G1901" s="106">
        <v>0</v>
      </c>
      <c r="H1901" s="106">
        <v>13887031.119999999</v>
      </c>
      <c r="I1901" s="106">
        <v>24309894.690000001</v>
      </c>
      <c r="J1901" s="106">
        <v>0</v>
      </c>
      <c r="K1901" s="106">
        <v>10422863.57</v>
      </c>
      <c r="L1901" s="106">
        <v>0</v>
      </c>
    </row>
    <row r="1902" spans="1:12">
      <c r="A1902" t="s">
        <v>939</v>
      </c>
      <c r="B1902" s="93">
        <v>41364</v>
      </c>
      <c r="C1902" t="s">
        <v>274</v>
      </c>
      <c r="D1902" t="s">
        <v>666</v>
      </c>
      <c r="E1902" s="105" t="s">
        <v>633</v>
      </c>
      <c r="F1902" s="105" t="s">
        <v>634</v>
      </c>
      <c r="G1902" s="106">
        <v>0</v>
      </c>
      <c r="H1902" s="106">
        <v>12232461.65</v>
      </c>
      <c r="I1902" s="106">
        <v>6248436.4400000004</v>
      </c>
      <c r="J1902" s="106">
        <v>0</v>
      </c>
      <c r="K1902" s="106">
        <v>0</v>
      </c>
      <c r="L1902" s="106">
        <v>5984025.21</v>
      </c>
    </row>
    <row r="1903" spans="1:12">
      <c r="A1903" t="s">
        <v>939</v>
      </c>
      <c r="B1903" s="93">
        <v>41364</v>
      </c>
      <c r="C1903" t="s">
        <v>274</v>
      </c>
      <c r="D1903" t="s">
        <v>666</v>
      </c>
      <c r="E1903" s="105" t="s">
        <v>748</v>
      </c>
      <c r="F1903" s="105" t="s">
        <v>749</v>
      </c>
      <c r="G1903" s="106">
        <v>0</v>
      </c>
      <c r="H1903" s="106">
        <v>403379.29</v>
      </c>
      <c r="I1903" s="106">
        <v>0</v>
      </c>
      <c r="J1903" s="106">
        <v>1591250</v>
      </c>
      <c r="K1903" s="106">
        <v>0</v>
      </c>
      <c r="L1903" s="106">
        <v>1994629.29</v>
      </c>
    </row>
    <row r="1904" spans="1:12">
      <c r="A1904" t="s">
        <v>939</v>
      </c>
      <c r="B1904" s="93">
        <v>41364</v>
      </c>
      <c r="C1904" t="s">
        <v>274</v>
      </c>
      <c r="D1904" t="s">
        <v>666</v>
      </c>
      <c r="E1904" s="105" t="s">
        <v>481</v>
      </c>
      <c r="F1904" s="105" t="s">
        <v>482</v>
      </c>
      <c r="G1904" s="106">
        <v>0</v>
      </c>
      <c r="H1904" s="106">
        <v>2096541.8</v>
      </c>
      <c r="I1904" s="106">
        <v>1730992.7</v>
      </c>
      <c r="J1904" s="106">
        <v>0</v>
      </c>
      <c r="K1904" s="106">
        <v>0</v>
      </c>
      <c r="L1904" s="106">
        <v>365549.1</v>
      </c>
    </row>
    <row r="1905" spans="1:12">
      <c r="A1905" t="s">
        <v>939</v>
      </c>
      <c r="B1905" s="93">
        <v>41364</v>
      </c>
      <c r="C1905" t="s">
        <v>274</v>
      </c>
      <c r="D1905" t="s">
        <v>666</v>
      </c>
      <c r="E1905" s="105" t="s">
        <v>781</v>
      </c>
      <c r="F1905" s="105" t="s">
        <v>782</v>
      </c>
      <c r="G1905" s="106">
        <v>0</v>
      </c>
      <c r="H1905" s="106">
        <v>3.78</v>
      </c>
      <c r="I1905" s="106">
        <v>0</v>
      </c>
      <c r="J1905" s="106">
        <v>978.27</v>
      </c>
      <c r="K1905" s="106">
        <v>0</v>
      </c>
      <c r="L1905" s="106">
        <v>982.05</v>
      </c>
    </row>
    <row r="1906" spans="1:12">
      <c r="A1906" t="s">
        <v>939</v>
      </c>
      <c r="B1906" s="93">
        <v>41364</v>
      </c>
      <c r="C1906" t="s">
        <v>274</v>
      </c>
      <c r="D1906" t="s">
        <v>666</v>
      </c>
      <c r="E1906" s="105" t="s">
        <v>359</v>
      </c>
      <c r="F1906" s="105" t="s">
        <v>360</v>
      </c>
      <c r="G1906" s="106">
        <v>0</v>
      </c>
      <c r="H1906" s="106">
        <v>953934.06</v>
      </c>
      <c r="I1906" s="106">
        <v>885115</v>
      </c>
      <c r="J1906" s="106">
        <v>1464059.36</v>
      </c>
      <c r="K1906" s="106">
        <v>0</v>
      </c>
      <c r="L1906" s="106">
        <v>1532878.42</v>
      </c>
    </row>
    <row r="1907" spans="1:12">
      <c r="A1907" t="s">
        <v>939</v>
      </c>
      <c r="B1907" s="93">
        <v>41364</v>
      </c>
      <c r="C1907" t="s">
        <v>274</v>
      </c>
      <c r="D1907" t="s">
        <v>666</v>
      </c>
      <c r="E1907" s="105" t="s">
        <v>637</v>
      </c>
      <c r="F1907" s="105" t="s">
        <v>638</v>
      </c>
      <c r="G1907" s="106">
        <v>0</v>
      </c>
      <c r="H1907" s="106">
        <v>2998000.01</v>
      </c>
      <c r="I1907" s="106">
        <v>736971729.15999997</v>
      </c>
      <c r="J1907" s="106">
        <v>745896145.82000005</v>
      </c>
      <c r="K1907" s="106">
        <v>0</v>
      </c>
      <c r="L1907" s="106">
        <v>11922416.67</v>
      </c>
    </row>
    <row r="1908" spans="1:12">
      <c r="A1908" t="s">
        <v>939</v>
      </c>
      <c r="B1908" s="93">
        <v>41364</v>
      </c>
      <c r="C1908" t="s">
        <v>274</v>
      </c>
      <c r="D1908" t="s">
        <v>666</v>
      </c>
      <c r="E1908" s="105" t="s">
        <v>361</v>
      </c>
      <c r="F1908" s="105" t="s">
        <v>362</v>
      </c>
      <c r="G1908" s="106">
        <v>0</v>
      </c>
      <c r="H1908" s="106">
        <v>11137528.6</v>
      </c>
      <c r="I1908" s="106">
        <v>2088747941.0599999</v>
      </c>
      <c r="J1908" s="106">
        <v>2101721306.8299999</v>
      </c>
      <c r="K1908" s="106">
        <v>0</v>
      </c>
      <c r="L1908" s="106">
        <v>24110894.370000001</v>
      </c>
    </row>
    <row r="1909" spans="1:12">
      <c r="A1909" t="s">
        <v>939</v>
      </c>
      <c r="B1909" s="93">
        <v>41364</v>
      </c>
      <c r="C1909" t="s">
        <v>274</v>
      </c>
      <c r="D1909" t="s">
        <v>666</v>
      </c>
      <c r="E1909" s="105">
        <v>610520</v>
      </c>
      <c r="F1909" s="105" t="s">
        <v>691</v>
      </c>
      <c r="G1909" s="106">
        <v>0</v>
      </c>
      <c r="H1909" s="106">
        <v>14600.1</v>
      </c>
      <c r="I1909" s="106">
        <v>14600.1</v>
      </c>
      <c r="J1909" s="106">
        <v>0</v>
      </c>
      <c r="K1909" s="106">
        <v>0</v>
      </c>
      <c r="L1909" s="106">
        <v>0</v>
      </c>
    </row>
    <row r="1910" spans="1:12">
      <c r="A1910" t="s">
        <v>939</v>
      </c>
      <c r="B1910" s="93">
        <v>41364</v>
      </c>
      <c r="C1910" t="s">
        <v>274</v>
      </c>
      <c r="D1910" t="s">
        <v>666</v>
      </c>
      <c r="E1910" s="105" t="s">
        <v>569</v>
      </c>
      <c r="F1910" s="105" t="s">
        <v>570</v>
      </c>
      <c r="G1910" s="106">
        <v>0</v>
      </c>
      <c r="H1910" s="106">
        <v>155080.43</v>
      </c>
      <c r="I1910" s="106">
        <v>0</v>
      </c>
      <c r="J1910" s="106">
        <v>0</v>
      </c>
      <c r="K1910" s="106">
        <v>0</v>
      </c>
      <c r="L1910" s="106">
        <v>155080.43</v>
      </c>
    </row>
    <row r="1911" spans="1:12">
      <c r="A1911" t="s">
        <v>939</v>
      </c>
      <c r="B1911" s="93">
        <v>41364</v>
      </c>
      <c r="C1911" t="s">
        <v>274</v>
      </c>
      <c r="D1911" t="s">
        <v>666</v>
      </c>
      <c r="E1911" s="105" t="s">
        <v>485</v>
      </c>
      <c r="F1911" s="105" t="s">
        <v>486</v>
      </c>
      <c r="G1911" s="106">
        <v>0</v>
      </c>
      <c r="H1911" s="106">
        <v>39473.33</v>
      </c>
      <c r="I1911" s="106">
        <v>0</v>
      </c>
      <c r="J1911" s="106">
        <v>0</v>
      </c>
      <c r="K1911" s="106">
        <v>0</v>
      </c>
      <c r="L1911" s="106">
        <v>39473.33</v>
      </c>
    </row>
    <row r="1912" spans="1:12">
      <c r="A1912" t="s">
        <v>939</v>
      </c>
      <c r="B1912" s="93">
        <v>41364</v>
      </c>
      <c r="C1912" t="s">
        <v>274</v>
      </c>
      <c r="D1912" t="s">
        <v>666</v>
      </c>
      <c r="E1912" s="105" t="s">
        <v>365</v>
      </c>
      <c r="F1912" s="105" t="s">
        <v>366</v>
      </c>
      <c r="G1912" s="106">
        <v>0</v>
      </c>
      <c r="H1912" s="106">
        <v>14234825.65</v>
      </c>
      <c r="I1912" s="106">
        <v>0</v>
      </c>
      <c r="J1912" s="106">
        <v>23154543.039999999</v>
      </c>
      <c r="K1912" s="106">
        <v>0</v>
      </c>
      <c r="L1912" s="106">
        <v>37389368.689999998</v>
      </c>
    </row>
    <row r="1913" spans="1:12">
      <c r="A1913" t="s">
        <v>939</v>
      </c>
      <c r="B1913" s="93">
        <v>41364</v>
      </c>
      <c r="C1913" t="s">
        <v>274</v>
      </c>
      <c r="D1913" t="s">
        <v>666</v>
      </c>
      <c r="E1913" s="105" t="s">
        <v>750</v>
      </c>
      <c r="F1913" s="105" t="s">
        <v>751</v>
      </c>
      <c r="G1913" s="106">
        <v>0</v>
      </c>
      <c r="H1913" s="106">
        <v>1266337</v>
      </c>
      <c r="I1913" s="106">
        <v>0</v>
      </c>
      <c r="J1913" s="106">
        <v>1642736.9</v>
      </c>
      <c r="K1913" s="106">
        <v>0</v>
      </c>
      <c r="L1913" s="106">
        <v>2909073.9</v>
      </c>
    </row>
    <row r="1914" spans="1:12">
      <c r="A1914" t="s">
        <v>939</v>
      </c>
      <c r="B1914" s="93">
        <v>41364</v>
      </c>
      <c r="C1914" t="s">
        <v>274</v>
      </c>
      <c r="D1914" t="s">
        <v>666</v>
      </c>
      <c r="E1914" s="105" t="s">
        <v>639</v>
      </c>
      <c r="F1914" s="105" t="s">
        <v>640</v>
      </c>
      <c r="G1914" s="106">
        <v>0</v>
      </c>
      <c r="H1914" s="106">
        <v>671896.45</v>
      </c>
      <c r="I1914" s="106">
        <v>0</v>
      </c>
      <c r="J1914" s="106">
        <v>1463750</v>
      </c>
      <c r="K1914" s="106">
        <v>0</v>
      </c>
      <c r="L1914" s="106">
        <v>2135646.4500000002</v>
      </c>
    </row>
    <row r="1915" spans="1:12">
      <c r="A1915" t="s">
        <v>939</v>
      </c>
      <c r="B1915" s="93">
        <v>41364</v>
      </c>
      <c r="C1915" t="s">
        <v>274</v>
      </c>
      <c r="D1915" t="s">
        <v>666</v>
      </c>
      <c r="E1915" s="105" t="s">
        <v>571</v>
      </c>
      <c r="F1915" s="105" t="s">
        <v>572</v>
      </c>
      <c r="G1915" s="106">
        <v>0</v>
      </c>
      <c r="H1915" s="106">
        <v>0</v>
      </c>
      <c r="I1915" s="106">
        <v>0</v>
      </c>
      <c r="J1915" s="106">
        <v>2490800</v>
      </c>
      <c r="K1915" s="106">
        <v>0</v>
      </c>
      <c r="L1915" s="106">
        <v>2490800</v>
      </c>
    </row>
    <row r="1916" spans="1:12">
      <c r="A1916" t="s">
        <v>939</v>
      </c>
      <c r="B1916" s="93">
        <v>41364</v>
      </c>
      <c r="C1916" t="s">
        <v>274</v>
      </c>
      <c r="D1916" t="s">
        <v>666</v>
      </c>
      <c r="E1916" s="105" t="s">
        <v>487</v>
      </c>
      <c r="F1916" s="105" t="s">
        <v>488</v>
      </c>
      <c r="G1916" s="106">
        <v>0</v>
      </c>
      <c r="H1916" s="106">
        <v>275976.94</v>
      </c>
      <c r="I1916" s="106">
        <v>0</v>
      </c>
      <c r="J1916" s="106">
        <v>203986.85</v>
      </c>
      <c r="K1916" s="106">
        <v>0</v>
      </c>
      <c r="L1916" s="106">
        <v>479963.79</v>
      </c>
    </row>
    <row r="1917" spans="1:12">
      <c r="A1917" t="s">
        <v>939</v>
      </c>
      <c r="B1917" s="93">
        <v>41364</v>
      </c>
      <c r="C1917" t="s">
        <v>274</v>
      </c>
      <c r="D1917" t="s">
        <v>666</v>
      </c>
      <c r="E1917" s="105" t="s">
        <v>461</v>
      </c>
      <c r="F1917" s="105" t="s">
        <v>462</v>
      </c>
      <c r="G1917" s="106">
        <v>0</v>
      </c>
      <c r="H1917" s="106">
        <v>8.35</v>
      </c>
      <c r="I1917" s="106">
        <v>0</v>
      </c>
      <c r="J1917" s="106">
        <v>5007.13</v>
      </c>
      <c r="K1917" s="106">
        <v>0</v>
      </c>
      <c r="L1917" s="106">
        <v>5015.4799999999996</v>
      </c>
    </row>
    <row r="1918" spans="1:12">
      <c r="A1918" t="s">
        <v>939</v>
      </c>
      <c r="B1918" s="93">
        <v>41364</v>
      </c>
      <c r="C1918" t="s">
        <v>274</v>
      </c>
      <c r="D1918" t="s">
        <v>666</v>
      </c>
      <c r="E1918" s="105" t="s">
        <v>613</v>
      </c>
      <c r="F1918" s="105" t="s">
        <v>614</v>
      </c>
      <c r="G1918" s="106">
        <v>0</v>
      </c>
      <c r="H1918" s="106">
        <v>0</v>
      </c>
      <c r="I1918" s="106">
        <v>0</v>
      </c>
      <c r="J1918" s="106">
        <v>680340</v>
      </c>
      <c r="K1918" s="106">
        <v>0</v>
      </c>
      <c r="L1918" s="106">
        <v>680340</v>
      </c>
    </row>
    <row r="1919" spans="1:12">
      <c r="A1919" t="s">
        <v>939</v>
      </c>
      <c r="B1919" s="93">
        <v>41364</v>
      </c>
      <c r="C1919" t="s">
        <v>274</v>
      </c>
      <c r="D1919" t="s">
        <v>666</v>
      </c>
      <c r="E1919" s="105">
        <v>611100</v>
      </c>
      <c r="F1919" s="105" t="s">
        <v>367</v>
      </c>
      <c r="G1919" s="106">
        <v>287459.5</v>
      </c>
      <c r="H1919" s="106">
        <v>0</v>
      </c>
      <c r="I1919" s="106">
        <v>1820199</v>
      </c>
      <c r="J1919" s="106">
        <v>2131215.46</v>
      </c>
      <c r="K1919" s="106">
        <v>0</v>
      </c>
      <c r="L1919" s="106">
        <v>23556.959999999999</v>
      </c>
    </row>
    <row r="1920" spans="1:12">
      <c r="A1920" t="s">
        <v>939</v>
      </c>
      <c r="B1920" s="93">
        <v>41364</v>
      </c>
      <c r="C1920" t="s">
        <v>274</v>
      </c>
      <c r="D1920" t="s">
        <v>666</v>
      </c>
      <c r="E1920" s="105" t="s">
        <v>724</v>
      </c>
      <c r="F1920" s="105" t="s">
        <v>725</v>
      </c>
      <c r="G1920" s="106">
        <v>0</v>
      </c>
      <c r="H1920" s="106">
        <v>1663611.08</v>
      </c>
      <c r="I1920" s="106">
        <v>12690.22</v>
      </c>
      <c r="J1920" s="106">
        <v>1045192.57</v>
      </c>
      <c r="K1920" s="106">
        <v>0</v>
      </c>
      <c r="L1920" s="106">
        <v>2696113.43</v>
      </c>
    </row>
    <row r="1921" spans="1:12">
      <c r="A1921" t="s">
        <v>939</v>
      </c>
      <c r="B1921" s="93">
        <v>41364</v>
      </c>
      <c r="C1921" t="s">
        <v>274</v>
      </c>
      <c r="D1921" t="s">
        <v>666</v>
      </c>
      <c r="E1921" s="105" t="s">
        <v>368</v>
      </c>
      <c r="F1921" s="105" t="s">
        <v>369</v>
      </c>
      <c r="G1921" s="106">
        <v>0</v>
      </c>
      <c r="H1921" s="106">
        <v>7162036.3499999996</v>
      </c>
      <c r="I1921" s="106">
        <v>0</v>
      </c>
      <c r="J1921" s="106">
        <v>1964763.82</v>
      </c>
      <c r="K1921" s="106">
        <v>0</v>
      </c>
      <c r="L1921" s="106">
        <v>9126800.1699999999</v>
      </c>
    </row>
    <row r="1922" spans="1:12">
      <c r="A1922" t="s">
        <v>939</v>
      </c>
      <c r="B1922" s="93">
        <v>41364</v>
      </c>
      <c r="C1922" t="s">
        <v>274</v>
      </c>
      <c r="D1922" t="s">
        <v>666</v>
      </c>
      <c r="E1922" s="105" t="s">
        <v>449</v>
      </c>
      <c r="F1922" s="105" t="s">
        <v>450</v>
      </c>
      <c r="G1922" s="106">
        <v>0</v>
      </c>
      <c r="H1922" s="106">
        <v>2692211.32</v>
      </c>
      <c r="I1922" s="106">
        <v>0</v>
      </c>
      <c r="J1922" s="106">
        <v>732776.53</v>
      </c>
      <c r="K1922" s="106">
        <v>0</v>
      </c>
      <c r="L1922" s="106">
        <v>3424987.85</v>
      </c>
    </row>
    <row r="1923" spans="1:12">
      <c r="A1923" t="s">
        <v>939</v>
      </c>
      <c r="B1923" s="93">
        <v>41364</v>
      </c>
      <c r="C1923" t="s">
        <v>274</v>
      </c>
      <c r="D1923" t="s">
        <v>666</v>
      </c>
      <c r="E1923" s="105" t="s">
        <v>787</v>
      </c>
      <c r="F1923" s="105" t="s">
        <v>788</v>
      </c>
      <c r="G1923" s="106">
        <v>0</v>
      </c>
      <c r="H1923" s="106">
        <v>103358.71</v>
      </c>
      <c r="I1923" s="106">
        <v>0</v>
      </c>
      <c r="J1923" s="106">
        <v>102612.68</v>
      </c>
      <c r="K1923" s="106">
        <v>0</v>
      </c>
      <c r="L1923" s="106">
        <v>205971.39</v>
      </c>
    </row>
    <row r="1924" spans="1:12">
      <c r="A1924" t="s">
        <v>939</v>
      </c>
      <c r="B1924" s="93">
        <v>41364</v>
      </c>
      <c r="C1924" t="s">
        <v>274</v>
      </c>
      <c r="D1924" t="s">
        <v>666</v>
      </c>
      <c r="E1924" s="105" t="s">
        <v>489</v>
      </c>
      <c r="F1924" s="105" t="s">
        <v>490</v>
      </c>
      <c r="G1924" s="106">
        <v>0</v>
      </c>
      <c r="H1924" s="106">
        <v>570929.42000000004</v>
      </c>
      <c r="I1924" s="106">
        <v>0</v>
      </c>
      <c r="J1924" s="106">
        <v>0</v>
      </c>
      <c r="K1924" s="106">
        <v>0</v>
      </c>
      <c r="L1924" s="106">
        <v>570929.42000000004</v>
      </c>
    </row>
    <row r="1925" spans="1:12">
      <c r="A1925" t="s">
        <v>939</v>
      </c>
      <c r="B1925" s="93">
        <v>41364</v>
      </c>
      <c r="C1925" t="s">
        <v>274</v>
      </c>
      <c r="D1925" t="s">
        <v>666</v>
      </c>
      <c r="E1925" s="105">
        <v>620002</v>
      </c>
      <c r="F1925" s="105" t="s">
        <v>753</v>
      </c>
      <c r="G1925" s="106">
        <v>0</v>
      </c>
      <c r="H1925" s="106">
        <v>0</v>
      </c>
      <c r="I1925" s="106">
        <v>21355.86</v>
      </c>
      <c r="J1925" s="106">
        <v>1425542.48</v>
      </c>
      <c r="K1925" s="106">
        <v>0</v>
      </c>
      <c r="L1925" s="106">
        <v>1404186.62</v>
      </c>
    </row>
    <row r="1926" spans="1:12">
      <c r="A1926" t="s">
        <v>939</v>
      </c>
      <c r="B1926" s="93">
        <v>41364</v>
      </c>
      <c r="C1926" t="s">
        <v>274</v>
      </c>
      <c r="D1926" t="s">
        <v>666</v>
      </c>
      <c r="E1926" s="105">
        <v>620004</v>
      </c>
      <c r="F1926" s="105" t="s">
        <v>426</v>
      </c>
      <c r="G1926" s="106">
        <v>0</v>
      </c>
      <c r="H1926" s="106">
        <v>0</v>
      </c>
      <c r="I1926" s="106">
        <v>1741.3</v>
      </c>
      <c r="J1926" s="106">
        <v>1741.3</v>
      </c>
      <c r="K1926" s="106">
        <v>0</v>
      </c>
      <c r="L1926" s="106">
        <v>0</v>
      </c>
    </row>
    <row r="1927" spans="1:12">
      <c r="A1927" t="s">
        <v>939</v>
      </c>
      <c r="B1927" s="93">
        <v>41364</v>
      </c>
      <c r="C1927" t="s">
        <v>274</v>
      </c>
      <c r="D1927" t="s">
        <v>666</v>
      </c>
      <c r="E1927" s="105">
        <v>810000</v>
      </c>
      <c r="F1927" s="105" t="s">
        <v>371</v>
      </c>
      <c r="G1927" s="106">
        <v>54924.24</v>
      </c>
      <c r="H1927" s="106">
        <v>0</v>
      </c>
      <c r="I1927" s="106">
        <v>6371966.7699999996</v>
      </c>
      <c r="J1927" s="106">
        <v>6282450.5199999996</v>
      </c>
      <c r="K1927" s="106">
        <v>144440.49</v>
      </c>
      <c r="L1927" s="106">
        <v>0</v>
      </c>
    </row>
    <row r="1928" spans="1:12">
      <c r="A1928" t="s">
        <v>939</v>
      </c>
      <c r="B1928" s="93">
        <v>41364</v>
      </c>
      <c r="C1928" t="s">
        <v>274</v>
      </c>
      <c r="D1928" t="s">
        <v>666</v>
      </c>
      <c r="E1928" s="105" t="s">
        <v>510</v>
      </c>
      <c r="F1928" s="105" t="s">
        <v>511</v>
      </c>
      <c r="G1928" s="106">
        <v>2554.13</v>
      </c>
      <c r="H1928" s="106">
        <v>0</v>
      </c>
      <c r="I1928" s="106">
        <v>0</v>
      </c>
      <c r="J1928" s="106">
        <v>0</v>
      </c>
      <c r="K1928" s="106">
        <v>2554.13</v>
      </c>
      <c r="L1928" s="106">
        <v>0</v>
      </c>
    </row>
    <row r="1929" spans="1:12">
      <c r="A1929" t="s">
        <v>939</v>
      </c>
      <c r="B1929" s="93">
        <v>41364</v>
      </c>
      <c r="C1929" t="s">
        <v>274</v>
      </c>
      <c r="D1929" t="s">
        <v>666</v>
      </c>
      <c r="E1929" s="105" t="s">
        <v>372</v>
      </c>
      <c r="F1929" s="105" t="s">
        <v>373</v>
      </c>
      <c r="G1929" s="106">
        <v>13325154.630000001</v>
      </c>
      <c r="H1929" s="106">
        <v>0</v>
      </c>
      <c r="I1929" s="106">
        <v>12959619.539999999</v>
      </c>
      <c r="J1929" s="106">
        <v>0</v>
      </c>
      <c r="K1929" s="106">
        <v>26284774.170000002</v>
      </c>
      <c r="L1929" s="106">
        <v>0</v>
      </c>
    </row>
    <row r="1930" spans="1:12">
      <c r="A1930" t="s">
        <v>939</v>
      </c>
      <c r="B1930" s="93">
        <v>41364</v>
      </c>
      <c r="C1930" t="s">
        <v>274</v>
      </c>
      <c r="D1930" t="s">
        <v>666</v>
      </c>
      <c r="E1930" s="105" t="s">
        <v>641</v>
      </c>
      <c r="F1930" s="105" t="s">
        <v>642</v>
      </c>
      <c r="G1930" s="106">
        <v>253241.42</v>
      </c>
      <c r="H1930" s="106">
        <v>0</v>
      </c>
      <c r="I1930" s="106">
        <v>136250</v>
      </c>
      <c r="J1930" s="106">
        <v>0</v>
      </c>
      <c r="K1930" s="106">
        <v>389491.42</v>
      </c>
      <c r="L1930" s="106">
        <v>0</v>
      </c>
    </row>
    <row r="1931" spans="1:12">
      <c r="A1931" t="s">
        <v>939</v>
      </c>
      <c r="B1931" s="93">
        <v>41364</v>
      </c>
      <c r="C1931" t="s">
        <v>274</v>
      </c>
      <c r="D1931" t="s">
        <v>666</v>
      </c>
      <c r="E1931" s="105" t="s">
        <v>573</v>
      </c>
      <c r="F1931" s="105" t="s">
        <v>574</v>
      </c>
      <c r="G1931" s="106">
        <v>198050</v>
      </c>
      <c r="H1931" s="106">
        <v>0</v>
      </c>
      <c r="I1931" s="106">
        <v>0</v>
      </c>
      <c r="J1931" s="106">
        <v>0</v>
      </c>
      <c r="K1931" s="106">
        <v>198050</v>
      </c>
      <c r="L1931" s="106">
        <v>0</v>
      </c>
    </row>
    <row r="1932" spans="1:12">
      <c r="A1932" t="s">
        <v>939</v>
      </c>
      <c r="B1932" s="93">
        <v>41364</v>
      </c>
      <c r="C1932" t="s">
        <v>274</v>
      </c>
      <c r="D1932" t="s">
        <v>666</v>
      </c>
      <c r="E1932" s="105" t="s">
        <v>463</v>
      </c>
      <c r="F1932" s="105" t="s">
        <v>464</v>
      </c>
      <c r="G1932" s="106">
        <v>3.03</v>
      </c>
      <c r="H1932" s="106">
        <v>0</v>
      </c>
      <c r="I1932" s="106">
        <v>8.6300000000000008</v>
      </c>
      <c r="J1932" s="106">
        <v>0</v>
      </c>
      <c r="K1932" s="106">
        <v>11.66</v>
      </c>
      <c r="L1932" s="106">
        <v>0</v>
      </c>
    </row>
    <row r="1933" spans="1:12">
      <c r="A1933" t="s">
        <v>939</v>
      </c>
      <c r="B1933" s="93">
        <v>41364</v>
      </c>
      <c r="C1933" t="s">
        <v>274</v>
      </c>
      <c r="D1933" t="s">
        <v>666</v>
      </c>
      <c r="E1933" s="105" t="s">
        <v>708</v>
      </c>
      <c r="F1933" s="105" t="s">
        <v>709</v>
      </c>
      <c r="G1933" s="106">
        <v>62146.73</v>
      </c>
      <c r="H1933" s="106">
        <v>0</v>
      </c>
      <c r="I1933" s="106">
        <v>0</v>
      </c>
      <c r="J1933" s="106">
        <v>0</v>
      </c>
      <c r="K1933" s="106">
        <v>62146.73</v>
      </c>
      <c r="L1933" s="106">
        <v>0</v>
      </c>
    </row>
    <row r="1934" spans="1:12">
      <c r="A1934" t="s">
        <v>939</v>
      </c>
      <c r="B1934" s="93">
        <v>41364</v>
      </c>
      <c r="C1934" t="s">
        <v>274</v>
      </c>
      <c r="D1934" t="s">
        <v>666</v>
      </c>
      <c r="E1934" s="105">
        <v>810300</v>
      </c>
      <c r="F1934" s="105" t="s">
        <v>378</v>
      </c>
      <c r="G1934" s="106">
        <v>4160732.77</v>
      </c>
      <c r="H1934" s="106">
        <v>0</v>
      </c>
      <c r="I1934" s="106">
        <v>6182778.2699999996</v>
      </c>
      <c r="J1934" s="106">
        <v>476158.15</v>
      </c>
      <c r="K1934" s="106">
        <v>9867352.8900000006</v>
      </c>
      <c r="L1934" s="106">
        <v>0</v>
      </c>
    </row>
    <row r="1935" spans="1:12">
      <c r="A1935" t="s">
        <v>939</v>
      </c>
      <c r="B1935" s="93">
        <v>41364</v>
      </c>
      <c r="C1935" t="s">
        <v>274</v>
      </c>
      <c r="D1935" t="s">
        <v>666</v>
      </c>
      <c r="E1935" s="105">
        <v>810325</v>
      </c>
      <c r="F1935" s="105" t="s">
        <v>379</v>
      </c>
      <c r="G1935" s="106">
        <v>3614189.28</v>
      </c>
      <c r="H1935" s="106">
        <v>0</v>
      </c>
      <c r="I1935" s="106">
        <v>4604680.84</v>
      </c>
      <c r="J1935" s="106">
        <v>351469.2</v>
      </c>
      <c r="K1935" s="106">
        <v>7867400.9199999999</v>
      </c>
      <c r="L1935" s="106">
        <v>0</v>
      </c>
    </row>
    <row r="1936" spans="1:12">
      <c r="A1936" t="s">
        <v>939</v>
      </c>
      <c r="B1936" s="93">
        <v>41364</v>
      </c>
      <c r="C1936" t="s">
        <v>274</v>
      </c>
      <c r="D1936" t="s">
        <v>666</v>
      </c>
      <c r="E1936" s="105">
        <v>810701</v>
      </c>
      <c r="F1936" s="105" t="s">
        <v>381</v>
      </c>
      <c r="G1936" s="106">
        <v>0</v>
      </c>
      <c r="H1936" s="106">
        <v>0</v>
      </c>
      <c r="I1936" s="106">
        <v>764191.45</v>
      </c>
      <c r="J1936" s="106">
        <v>58853.15</v>
      </c>
      <c r="K1936" s="106">
        <v>705338.3</v>
      </c>
      <c r="L1936" s="106">
        <v>0</v>
      </c>
    </row>
    <row r="1937" spans="1:12">
      <c r="A1937" t="s">
        <v>939</v>
      </c>
      <c r="B1937" s="93">
        <v>41364</v>
      </c>
      <c r="C1937" t="s">
        <v>274</v>
      </c>
      <c r="D1937" t="s">
        <v>666</v>
      </c>
      <c r="E1937" s="105">
        <v>816000</v>
      </c>
      <c r="F1937" s="105" t="s">
        <v>466</v>
      </c>
      <c r="G1937" s="106">
        <v>0</v>
      </c>
      <c r="H1937" s="106">
        <v>3031083.85</v>
      </c>
      <c r="I1937" s="106">
        <v>138590.69</v>
      </c>
      <c r="J1937" s="106">
        <v>4071570.75</v>
      </c>
      <c r="K1937" s="106">
        <v>0</v>
      </c>
      <c r="L1937" s="106">
        <v>6964063.9100000001</v>
      </c>
    </row>
    <row r="1938" spans="1:12">
      <c r="A1938" t="s">
        <v>939</v>
      </c>
      <c r="B1938" s="93">
        <v>41364</v>
      </c>
      <c r="C1938" t="s">
        <v>274</v>
      </c>
      <c r="D1938" t="s">
        <v>666</v>
      </c>
      <c r="E1938" s="105">
        <v>816001</v>
      </c>
      <c r="F1938" s="105" t="s">
        <v>428</v>
      </c>
      <c r="G1938" s="106">
        <v>1236301.6299999999</v>
      </c>
      <c r="H1938" s="106">
        <v>0</v>
      </c>
      <c r="I1938" s="106">
        <v>1984328.31</v>
      </c>
      <c r="J1938" s="106">
        <v>0</v>
      </c>
      <c r="K1938" s="106">
        <v>3220629.94</v>
      </c>
      <c r="L1938" s="106">
        <v>0</v>
      </c>
    </row>
    <row r="1939" spans="1:12">
      <c r="A1939" t="s">
        <v>939</v>
      </c>
      <c r="B1939" s="93">
        <v>41364</v>
      </c>
      <c r="C1939" t="s">
        <v>274</v>
      </c>
      <c r="D1939" t="s">
        <v>666</v>
      </c>
      <c r="E1939" s="105">
        <v>816003</v>
      </c>
      <c r="F1939" s="105" t="s">
        <v>383</v>
      </c>
      <c r="G1939" s="106">
        <v>226533.47</v>
      </c>
      <c r="H1939" s="106">
        <v>0</v>
      </c>
      <c r="I1939" s="106">
        <v>469183.27</v>
      </c>
      <c r="J1939" s="106">
        <v>7813</v>
      </c>
      <c r="K1939" s="106">
        <v>687903.74</v>
      </c>
      <c r="L1939" s="106">
        <v>0</v>
      </c>
    </row>
    <row r="1940" spans="1:12">
      <c r="A1940" t="s">
        <v>939</v>
      </c>
      <c r="B1940" s="93">
        <v>41364</v>
      </c>
      <c r="C1940" t="s">
        <v>274</v>
      </c>
      <c r="D1940" t="s">
        <v>666</v>
      </c>
      <c r="E1940" s="105">
        <v>816007</v>
      </c>
      <c r="F1940" s="105" t="s">
        <v>385</v>
      </c>
      <c r="G1940" s="106">
        <v>842850.22</v>
      </c>
      <c r="H1940" s="106">
        <v>0</v>
      </c>
      <c r="I1940" s="106">
        <v>224340.3</v>
      </c>
      <c r="J1940" s="106">
        <v>0</v>
      </c>
      <c r="K1940" s="106">
        <v>1067190.52</v>
      </c>
      <c r="L1940" s="106">
        <v>0</v>
      </c>
    </row>
    <row r="1941" spans="1:12">
      <c r="A1941" t="s">
        <v>939</v>
      </c>
      <c r="B1941" s="93">
        <v>41364</v>
      </c>
      <c r="C1941" t="s">
        <v>274</v>
      </c>
      <c r="D1941" t="s">
        <v>666</v>
      </c>
      <c r="E1941" s="105">
        <v>816008</v>
      </c>
      <c r="F1941" s="105" t="s">
        <v>387</v>
      </c>
      <c r="G1941" s="106">
        <v>26532.95</v>
      </c>
      <c r="H1941" s="106">
        <v>0</v>
      </c>
      <c r="I1941" s="106">
        <v>60858.31</v>
      </c>
      <c r="J1941" s="106">
        <v>0</v>
      </c>
      <c r="K1941" s="106">
        <v>87391.26</v>
      </c>
      <c r="L1941" s="106">
        <v>0</v>
      </c>
    </row>
    <row r="1942" spans="1:12">
      <c r="A1942" t="s">
        <v>939</v>
      </c>
      <c r="B1942" s="93">
        <v>41364</v>
      </c>
      <c r="C1942" t="s">
        <v>274</v>
      </c>
      <c r="D1942" t="s">
        <v>666</v>
      </c>
      <c r="E1942" s="105">
        <v>816012</v>
      </c>
      <c r="F1942" s="105" t="s">
        <v>389</v>
      </c>
      <c r="G1942" s="106">
        <v>56261.81</v>
      </c>
      <c r="H1942" s="106">
        <v>0</v>
      </c>
      <c r="I1942" s="106">
        <v>34473.69</v>
      </c>
      <c r="J1942" s="106">
        <v>661.9</v>
      </c>
      <c r="K1942" s="106">
        <v>90073.600000000006</v>
      </c>
      <c r="L1942" s="106">
        <v>0</v>
      </c>
    </row>
    <row r="1943" spans="1:12">
      <c r="A1943" t="s">
        <v>939</v>
      </c>
      <c r="B1943" s="93">
        <v>41364</v>
      </c>
      <c r="C1943" t="s">
        <v>274</v>
      </c>
      <c r="D1943" t="s">
        <v>666</v>
      </c>
      <c r="E1943" s="105">
        <v>816013</v>
      </c>
      <c r="F1943" s="105" t="s">
        <v>391</v>
      </c>
      <c r="G1943" s="106">
        <v>0</v>
      </c>
      <c r="H1943" s="106">
        <v>44672.71</v>
      </c>
      <c r="I1943" s="106">
        <v>8440</v>
      </c>
      <c r="J1943" s="106">
        <v>2703.41</v>
      </c>
      <c r="K1943" s="106">
        <v>0</v>
      </c>
      <c r="L1943" s="106">
        <v>38936.120000000003</v>
      </c>
    </row>
    <row r="1944" spans="1:12">
      <c r="A1944" t="s">
        <v>939</v>
      </c>
      <c r="B1944" s="93">
        <v>41364</v>
      </c>
      <c r="C1944" t="s">
        <v>274</v>
      </c>
      <c r="D1944" t="s">
        <v>666</v>
      </c>
      <c r="E1944" s="105">
        <v>816015</v>
      </c>
      <c r="F1944" s="105" t="s">
        <v>393</v>
      </c>
      <c r="G1944" s="106">
        <v>17978.48</v>
      </c>
      <c r="H1944" s="106">
        <v>0</v>
      </c>
      <c r="I1944" s="106">
        <v>16500.14</v>
      </c>
      <c r="J1944" s="106">
        <v>36.29</v>
      </c>
      <c r="K1944" s="106">
        <v>34442.33</v>
      </c>
      <c r="L1944" s="106">
        <v>0</v>
      </c>
    </row>
    <row r="1945" spans="1:12">
      <c r="A1945" t="s">
        <v>939</v>
      </c>
      <c r="B1945" s="93">
        <v>41364</v>
      </c>
      <c r="C1945" t="s">
        <v>274</v>
      </c>
      <c r="D1945" t="s">
        <v>666</v>
      </c>
      <c r="E1945" s="105">
        <v>816016</v>
      </c>
      <c r="F1945" s="105" t="s">
        <v>395</v>
      </c>
      <c r="G1945" s="106">
        <v>0</v>
      </c>
      <c r="H1945" s="106">
        <v>130866.34</v>
      </c>
      <c r="I1945" s="106">
        <v>171316.38</v>
      </c>
      <c r="J1945" s="106">
        <v>0</v>
      </c>
      <c r="K1945" s="106">
        <v>40450.04</v>
      </c>
      <c r="L1945" s="106">
        <v>0</v>
      </c>
    </row>
    <row r="1946" spans="1:12">
      <c r="A1946" t="s">
        <v>939</v>
      </c>
      <c r="B1946" s="93">
        <v>41364</v>
      </c>
      <c r="C1946" t="s">
        <v>274</v>
      </c>
      <c r="D1946" t="s">
        <v>666</v>
      </c>
      <c r="E1946" s="105">
        <v>816017</v>
      </c>
      <c r="F1946" s="105" t="s">
        <v>397</v>
      </c>
      <c r="G1946" s="106">
        <v>241680.59</v>
      </c>
      <c r="H1946" s="106">
        <v>0</v>
      </c>
      <c r="I1946" s="106">
        <v>824491.33</v>
      </c>
      <c r="J1946" s="106">
        <v>0</v>
      </c>
      <c r="K1946" s="106">
        <v>1066171.92</v>
      </c>
      <c r="L1946" s="106">
        <v>0</v>
      </c>
    </row>
    <row r="1947" spans="1:12">
      <c r="A1947" t="s">
        <v>939</v>
      </c>
      <c r="B1947" s="93">
        <v>41364</v>
      </c>
      <c r="C1947" t="s">
        <v>274</v>
      </c>
      <c r="D1947" t="s">
        <v>666</v>
      </c>
      <c r="E1947" s="105">
        <v>816021</v>
      </c>
      <c r="F1947" s="105" t="s">
        <v>399</v>
      </c>
      <c r="G1947" s="106">
        <v>63692.77</v>
      </c>
      <c r="H1947" s="106">
        <v>0</v>
      </c>
      <c r="I1947" s="106">
        <v>0</v>
      </c>
      <c r="J1947" s="106">
        <v>0</v>
      </c>
      <c r="K1947" s="106">
        <v>63692.77</v>
      </c>
      <c r="L1947" s="106">
        <v>0</v>
      </c>
    </row>
    <row r="1948" spans="1:12">
      <c r="A1948" t="s">
        <v>939</v>
      </c>
      <c r="B1948" s="93">
        <v>41364</v>
      </c>
      <c r="C1948" t="s">
        <v>274</v>
      </c>
      <c r="D1948" t="s">
        <v>666</v>
      </c>
      <c r="E1948" s="105">
        <v>816033</v>
      </c>
      <c r="F1948" s="105" t="s">
        <v>405</v>
      </c>
      <c r="G1948" s="106">
        <v>5813.46</v>
      </c>
      <c r="H1948" s="106">
        <v>0</v>
      </c>
      <c r="I1948" s="106">
        <v>0</v>
      </c>
      <c r="J1948" s="106">
        <v>0</v>
      </c>
      <c r="K1948" s="106">
        <v>5813.46</v>
      </c>
      <c r="L1948" s="106">
        <v>0</v>
      </c>
    </row>
    <row r="1949" spans="1:12">
      <c r="A1949" t="s">
        <v>939</v>
      </c>
      <c r="B1949" s="93">
        <v>41364</v>
      </c>
      <c r="C1949" t="s">
        <v>274</v>
      </c>
      <c r="D1949" t="s">
        <v>666</v>
      </c>
      <c r="E1949" s="105">
        <v>816034</v>
      </c>
      <c r="F1949" s="105" t="s">
        <v>407</v>
      </c>
      <c r="G1949" s="106">
        <v>37459.120000000003</v>
      </c>
      <c r="H1949" s="106">
        <v>0</v>
      </c>
      <c r="I1949" s="106">
        <v>35620.43</v>
      </c>
      <c r="J1949" s="106">
        <v>84.3</v>
      </c>
      <c r="K1949" s="106">
        <v>72995.25</v>
      </c>
      <c r="L1949" s="106">
        <v>0</v>
      </c>
    </row>
    <row r="1950" spans="1:12">
      <c r="A1950" t="s">
        <v>939</v>
      </c>
      <c r="B1950" s="93">
        <v>41364</v>
      </c>
      <c r="C1950" t="s">
        <v>274</v>
      </c>
      <c r="D1950" t="s">
        <v>666</v>
      </c>
      <c r="E1950" s="105">
        <v>816036</v>
      </c>
      <c r="F1950" s="105" t="s">
        <v>695</v>
      </c>
      <c r="G1950" s="106">
        <v>10097.049999999999</v>
      </c>
      <c r="H1950" s="106">
        <v>0</v>
      </c>
      <c r="I1950" s="106">
        <v>5428.75</v>
      </c>
      <c r="J1950" s="106">
        <v>79.37</v>
      </c>
      <c r="K1950" s="106">
        <v>15446.43</v>
      </c>
      <c r="L1950" s="106">
        <v>0</v>
      </c>
    </row>
    <row r="1951" spans="1:12">
      <c r="A1951" t="s">
        <v>939</v>
      </c>
      <c r="B1951" s="93">
        <v>41364</v>
      </c>
      <c r="C1951" t="s">
        <v>274</v>
      </c>
      <c r="D1951" t="s">
        <v>666</v>
      </c>
      <c r="E1951" s="105">
        <v>816039</v>
      </c>
      <c r="F1951" s="105" t="s">
        <v>411</v>
      </c>
      <c r="G1951" s="106">
        <v>6742.91</v>
      </c>
      <c r="H1951" s="106">
        <v>0</v>
      </c>
      <c r="I1951" s="106">
        <v>4788.9399999999996</v>
      </c>
      <c r="J1951" s="106">
        <v>1280.8800000000001</v>
      </c>
      <c r="K1951" s="106">
        <v>10250.969999999999</v>
      </c>
      <c r="L1951" s="106">
        <v>0</v>
      </c>
    </row>
    <row r="1952" spans="1:12">
      <c r="A1952" t="s">
        <v>939</v>
      </c>
      <c r="B1952" s="93">
        <v>41364</v>
      </c>
      <c r="C1952" t="s">
        <v>274</v>
      </c>
      <c r="D1952" t="s">
        <v>666</v>
      </c>
      <c r="E1952" s="105">
        <v>816042</v>
      </c>
      <c r="F1952" s="105" t="s">
        <v>697</v>
      </c>
      <c r="G1952" s="106">
        <v>5682.44</v>
      </c>
      <c r="H1952" s="106">
        <v>0</v>
      </c>
      <c r="I1952" s="106">
        <v>21434.19</v>
      </c>
      <c r="J1952" s="106">
        <v>660.9</v>
      </c>
      <c r="K1952" s="106">
        <v>26455.73</v>
      </c>
      <c r="L1952" s="106">
        <v>0</v>
      </c>
    </row>
    <row r="1953" spans="1:12">
      <c r="A1953" t="s">
        <v>939</v>
      </c>
      <c r="B1953" s="93">
        <v>41364</v>
      </c>
      <c r="C1953" t="s">
        <v>274</v>
      </c>
      <c r="D1953" t="s">
        <v>666</v>
      </c>
      <c r="E1953" s="105">
        <v>816047</v>
      </c>
      <c r="F1953" s="105" t="s">
        <v>1062</v>
      </c>
      <c r="G1953" s="106">
        <v>0</v>
      </c>
      <c r="H1953" s="106">
        <v>0</v>
      </c>
      <c r="I1953" s="106">
        <v>14363.09</v>
      </c>
      <c r="J1953" s="106">
        <v>14363.09</v>
      </c>
      <c r="K1953" s="106">
        <v>0</v>
      </c>
      <c r="L1953" s="106">
        <v>0</v>
      </c>
    </row>
    <row r="1954" spans="1:12">
      <c r="A1954" t="s">
        <v>939</v>
      </c>
      <c r="B1954" s="93">
        <v>41364</v>
      </c>
      <c r="C1954" t="s">
        <v>274</v>
      </c>
      <c r="D1954" t="s">
        <v>666</v>
      </c>
      <c r="E1954" s="105">
        <v>816061</v>
      </c>
      <c r="F1954" s="105" t="s">
        <v>903</v>
      </c>
      <c r="G1954" s="106">
        <v>428996</v>
      </c>
      <c r="H1954" s="106">
        <v>0</v>
      </c>
      <c r="I1954" s="106">
        <v>119193</v>
      </c>
      <c r="J1954" s="106">
        <v>119193</v>
      </c>
      <c r="K1954" s="106">
        <v>428996</v>
      </c>
      <c r="L1954" s="106">
        <v>0</v>
      </c>
    </row>
    <row r="1955" spans="1:12">
      <c r="A1955" t="s">
        <v>939</v>
      </c>
      <c r="B1955" s="93">
        <v>41364</v>
      </c>
      <c r="C1955" t="s">
        <v>274</v>
      </c>
      <c r="D1955" t="s">
        <v>666</v>
      </c>
      <c r="E1955" s="105">
        <v>816080</v>
      </c>
      <c r="F1955" s="105" t="s">
        <v>1063</v>
      </c>
      <c r="G1955" s="106">
        <v>0</v>
      </c>
      <c r="H1955" s="106">
        <v>0</v>
      </c>
      <c r="I1955" s="106">
        <v>91173.71</v>
      </c>
      <c r="J1955" s="106">
        <v>6077.64</v>
      </c>
      <c r="K1955" s="106">
        <v>85096.07</v>
      </c>
      <c r="L1955" s="106">
        <v>0</v>
      </c>
    </row>
    <row r="1956" spans="1:12">
      <c r="A1956" t="s">
        <v>939</v>
      </c>
      <c r="B1956" s="93">
        <v>41364</v>
      </c>
      <c r="C1956" t="s">
        <v>270</v>
      </c>
      <c r="D1956" t="s">
        <v>664</v>
      </c>
      <c r="E1956" s="105" t="s">
        <v>282</v>
      </c>
      <c r="F1956" s="105" t="s">
        <v>283</v>
      </c>
      <c r="G1956" s="106">
        <v>7881688.4199999999</v>
      </c>
      <c r="H1956" s="106">
        <v>0</v>
      </c>
      <c r="I1956" s="106">
        <v>1299697.0900000001</v>
      </c>
      <c r="J1956" s="106">
        <v>1671186</v>
      </c>
      <c r="K1956" s="106">
        <v>7510199.5099999998</v>
      </c>
      <c r="L1956" s="106">
        <v>0</v>
      </c>
    </row>
    <row r="1957" spans="1:12">
      <c r="A1957" t="s">
        <v>939</v>
      </c>
      <c r="B1957" s="93">
        <v>41364</v>
      </c>
      <c r="C1957" t="s">
        <v>270</v>
      </c>
      <c r="D1957" t="s">
        <v>664</v>
      </c>
      <c r="E1957" s="105" t="s">
        <v>284</v>
      </c>
      <c r="F1957" s="105" t="s">
        <v>285</v>
      </c>
      <c r="G1957" s="106">
        <v>726502.73</v>
      </c>
      <c r="H1957" s="106">
        <v>0</v>
      </c>
      <c r="I1957" s="106">
        <v>0</v>
      </c>
      <c r="J1957" s="106">
        <v>187649.69</v>
      </c>
      <c r="K1957" s="106">
        <v>538853.04</v>
      </c>
      <c r="L1957" s="106">
        <v>0</v>
      </c>
    </row>
    <row r="1958" spans="1:12">
      <c r="A1958" t="s">
        <v>939</v>
      </c>
      <c r="B1958" s="93">
        <v>41364</v>
      </c>
      <c r="C1958" t="s">
        <v>270</v>
      </c>
      <c r="D1958" t="s">
        <v>664</v>
      </c>
      <c r="E1958" s="105">
        <v>110014</v>
      </c>
      <c r="F1958" s="105" t="s">
        <v>289</v>
      </c>
      <c r="G1958" s="106">
        <v>1000</v>
      </c>
      <c r="H1958" s="106">
        <v>0</v>
      </c>
      <c r="I1958" s="106">
        <v>1820950.24</v>
      </c>
      <c r="J1958" s="106">
        <v>1820950.24</v>
      </c>
      <c r="K1958" s="106">
        <v>1000</v>
      </c>
      <c r="L1958" s="106">
        <v>0</v>
      </c>
    </row>
    <row r="1959" spans="1:12">
      <c r="A1959" t="s">
        <v>939</v>
      </c>
      <c r="B1959" s="93">
        <v>41364</v>
      </c>
      <c r="C1959" t="s">
        <v>270</v>
      </c>
      <c r="D1959" t="s">
        <v>664</v>
      </c>
      <c r="E1959" s="105">
        <v>110047</v>
      </c>
      <c r="F1959" s="105" t="s">
        <v>293</v>
      </c>
      <c r="G1959" s="106">
        <v>34329.43</v>
      </c>
      <c r="H1959" s="106">
        <v>0</v>
      </c>
      <c r="I1959" s="106">
        <v>3350645.05</v>
      </c>
      <c r="J1959" s="106">
        <v>3384536.4</v>
      </c>
      <c r="K1959" s="106">
        <v>438.08</v>
      </c>
      <c r="L1959" s="106">
        <v>0</v>
      </c>
    </row>
    <row r="1960" spans="1:12">
      <c r="A1960" t="s">
        <v>939</v>
      </c>
      <c r="B1960" s="93">
        <v>41364</v>
      </c>
      <c r="C1960" t="s">
        <v>270</v>
      </c>
      <c r="D1960" t="s">
        <v>664</v>
      </c>
      <c r="E1960" s="105">
        <v>110049</v>
      </c>
      <c r="F1960" s="105" t="s">
        <v>295</v>
      </c>
      <c r="G1960" s="106">
        <v>0</v>
      </c>
      <c r="H1960" s="106">
        <v>0.02</v>
      </c>
      <c r="I1960" s="106">
        <v>0</v>
      </c>
      <c r="J1960" s="106">
        <v>0</v>
      </c>
      <c r="K1960" s="106">
        <v>0</v>
      </c>
      <c r="L1960" s="106">
        <v>0.02</v>
      </c>
    </row>
    <row r="1961" spans="1:12">
      <c r="A1961" t="s">
        <v>939</v>
      </c>
      <c r="B1961" s="93">
        <v>41364</v>
      </c>
      <c r="C1961" t="s">
        <v>270</v>
      </c>
      <c r="D1961" t="s">
        <v>664</v>
      </c>
      <c r="E1961" s="105">
        <v>110052</v>
      </c>
      <c r="F1961" s="105" t="s">
        <v>297</v>
      </c>
      <c r="G1961" s="106">
        <v>0</v>
      </c>
      <c r="H1961" s="106">
        <v>0</v>
      </c>
      <c r="I1961" s="106">
        <v>16438.169999999998</v>
      </c>
      <c r="J1961" s="106">
        <v>11122.73</v>
      </c>
      <c r="K1961" s="106">
        <v>5315.44</v>
      </c>
      <c r="L1961" s="106">
        <v>0</v>
      </c>
    </row>
    <row r="1962" spans="1:12">
      <c r="A1962" t="s">
        <v>939</v>
      </c>
      <c r="B1962" s="93">
        <v>41364</v>
      </c>
      <c r="C1962" t="s">
        <v>270</v>
      </c>
      <c r="D1962" t="s">
        <v>664</v>
      </c>
      <c r="E1962" s="105">
        <v>110074</v>
      </c>
      <c r="F1962" s="105" t="s">
        <v>301</v>
      </c>
      <c r="G1962" s="106">
        <v>1000</v>
      </c>
      <c r="H1962" s="106">
        <v>0</v>
      </c>
      <c r="I1962" s="106">
        <v>1597500</v>
      </c>
      <c r="J1962" s="106">
        <v>1598500</v>
      </c>
      <c r="K1962" s="106">
        <v>0</v>
      </c>
      <c r="L1962" s="106">
        <v>0</v>
      </c>
    </row>
    <row r="1963" spans="1:12">
      <c r="A1963" t="s">
        <v>939</v>
      </c>
      <c r="B1963" s="93">
        <v>41364</v>
      </c>
      <c r="C1963" t="s">
        <v>270</v>
      </c>
      <c r="D1963" t="s">
        <v>664</v>
      </c>
      <c r="E1963" s="105">
        <v>110079</v>
      </c>
      <c r="F1963" s="105" t="s">
        <v>303</v>
      </c>
      <c r="G1963" s="106">
        <v>0</v>
      </c>
      <c r="H1963" s="106">
        <v>0</v>
      </c>
      <c r="I1963" s="106">
        <v>17000</v>
      </c>
      <c r="J1963" s="106">
        <v>17000</v>
      </c>
      <c r="K1963" s="106">
        <v>0</v>
      </c>
      <c r="L1963" s="106">
        <v>0</v>
      </c>
    </row>
    <row r="1964" spans="1:12">
      <c r="A1964" t="s">
        <v>939</v>
      </c>
      <c r="B1964" s="93">
        <v>41364</v>
      </c>
      <c r="C1964" t="s">
        <v>270</v>
      </c>
      <c r="D1964" t="s">
        <v>664</v>
      </c>
      <c r="E1964" s="105">
        <v>110120</v>
      </c>
      <c r="F1964" s="105" t="s">
        <v>304</v>
      </c>
      <c r="G1964" s="106">
        <v>7371.57</v>
      </c>
      <c r="H1964" s="106">
        <v>0</v>
      </c>
      <c r="I1964" s="106">
        <v>3207842.54</v>
      </c>
      <c r="J1964" s="106">
        <v>3211682.6</v>
      </c>
      <c r="K1964" s="106">
        <v>3531.51</v>
      </c>
      <c r="L1964" s="106">
        <v>0</v>
      </c>
    </row>
    <row r="1965" spans="1:12">
      <c r="A1965" t="s">
        <v>939</v>
      </c>
      <c r="B1965" s="93">
        <v>41364</v>
      </c>
      <c r="C1965" t="s">
        <v>270</v>
      </c>
      <c r="D1965" t="s">
        <v>664</v>
      </c>
      <c r="E1965" s="105">
        <v>110156</v>
      </c>
      <c r="F1965" s="105" t="s">
        <v>685</v>
      </c>
      <c r="G1965" s="106">
        <v>0</v>
      </c>
      <c r="H1965" s="106">
        <v>1712.05</v>
      </c>
      <c r="I1965" s="106">
        <v>36061.81</v>
      </c>
      <c r="J1965" s="106">
        <v>35465.72</v>
      </c>
      <c r="K1965" s="106">
        <v>0</v>
      </c>
      <c r="L1965" s="106">
        <v>1115.96</v>
      </c>
    </row>
    <row r="1966" spans="1:12">
      <c r="A1966" t="s">
        <v>939</v>
      </c>
      <c r="B1966" s="93">
        <v>41364</v>
      </c>
      <c r="C1966" t="s">
        <v>270</v>
      </c>
      <c r="D1966" t="s">
        <v>664</v>
      </c>
      <c r="E1966" s="105">
        <v>110200</v>
      </c>
      <c r="F1966" s="105" t="s">
        <v>305</v>
      </c>
      <c r="G1966" s="106">
        <v>178266.51</v>
      </c>
      <c r="H1966" s="106">
        <v>0</v>
      </c>
      <c r="I1966" s="106">
        <v>1853548.29</v>
      </c>
      <c r="J1966" s="106">
        <v>1907604.5</v>
      </c>
      <c r="K1966" s="106">
        <v>124210.3</v>
      </c>
      <c r="L1966" s="106">
        <v>0</v>
      </c>
    </row>
    <row r="1967" spans="1:12">
      <c r="A1967" t="s">
        <v>939</v>
      </c>
      <c r="B1967" s="93">
        <v>41364</v>
      </c>
      <c r="C1967" t="s">
        <v>270</v>
      </c>
      <c r="D1967" t="s">
        <v>664</v>
      </c>
      <c r="E1967" s="105">
        <v>110800</v>
      </c>
      <c r="F1967" s="105" t="s">
        <v>308</v>
      </c>
      <c r="G1967" s="106">
        <v>40999.96</v>
      </c>
      <c r="H1967" s="106">
        <v>0</v>
      </c>
      <c r="I1967" s="106">
        <v>1497499.93</v>
      </c>
      <c r="J1967" s="106">
        <v>1530000</v>
      </c>
      <c r="K1967" s="106">
        <v>8499.89</v>
      </c>
      <c r="L1967" s="106">
        <v>0</v>
      </c>
    </row>
    <row r="1968" spans="1:12">
      <c r="A1968" t="s">
        <v>939</v>
      </c>
      <c r="B1968" s="93">
        <v>41364</v>
      </c>
      <c r="C1968" t="s">
        <v>270</v>
      </c>
      <c r="D1968" t="s">
        <v>664</v>
      </c>
      <c r="E1968" s="105" t="s">
        <v>309</v>
      </c>
      <c r="F1968" s="105" t="s">
        <v>310</v>
      </c>
      <c r="G1968" s="106">
        <v>4894.8900000000003</v>
      </c>
      <c r="H1968" s="106">
        <v>0</v>
      </c>
      <c r="I1968" s="106">
        <v>59793.15</v>
      </c>
      <c r="J1968" s="106">
        <v>60030.64</v>
      </c>
      <c r="K1968" s="106">
        <v>4657.3999999999996</v>
      </c>
      <c r="L1968" s="106">
        <v>0</v>
      </c>
    </row>
    <row r="1969" spans="1:12">
      <c r="A1969" t="s">
        <v>939</v>
      </c>
      <c r="B1969" s="93">
        <v>41364</v>
      </c>
      <c r="C1969" t="s">
        <v>270</v>
      </c>
      <c r="D1969" t="s">
        <v>664</v>
      </c>
      <c r="E1969" s="105">
        <v>112000</v>
      </c>
      <c r="F1969" s="105" t="s">
        <v>314</v>
      </c>
      <c r="G1969" s="106">
        <v>0</v>
      </c>
      <c r="H1969" s="106">
        <v>1499.54</v>
      </c>
      <c r="I1969" s="106">
        <v>39432.82</v>
      </c>
      <c r="J1969" s="106">
        <v>37933.279999999999</v>
      </c>
      <c r="K1969" s="106">
        <v>0</v>
      </c>
      <c r="L1969" s="106">
        <v>0</v>
      </c>
    </row>
    <row r="1970" spans="1:12">
      <c r="A1970" t="s">
        <v>939</v>
      </c>
      <c r="B1970" s="93">
        <v>41364</v>
      </c>
      <c r="C1970" t="s">
        <v>270</v>
      </c>
      <c r="D1970" t="s">
        <v>664</v>
      </c>
      <c r="E1970" s="105">
        <v>112011</v>
      </c>
      <c r="F1970" s="105" t="s">
        <v>529</v>
      </c>
      <c r="G1970" s="106">
        <v>0</v>
      </c>
      <c r="H1970" s="106">
        <v>0</v>
      </c>
      <c r="I1970" s="106">
        <v>3.9</v>
      </c>
      <c r="J1970" s="106">
        <v>3.9</v>
      </c>
      <c r="K1970" s="106">
        <v>0</v>
      </c>
      <c r="L1970" s="106">
        <v>0</v>
      </c>
    </row>
    <row r="1971" spans="1:12">
      <c r="A1971" t="s">
        <v>939</v>
      </c>
      <c r="B1971" s="93">
        <v>41364</v>
      </c>
      <c r="C1971" t="s">
        <v>270</v>
      </c>
      <c r="D1971" t="s">
        <v>664</v>
      </c>
      <c r="E1971" s="105">
        <v>112021</v>
      </c>
      <c r="F1971" s="105" t="s">
        <v>478</v>
      </c>
      <c r="G1971" s="106">
        <v>22.69</v>
      </c>
      <c r="H1971" s="106">
        <v>0</v>
      </c>
      <c r="I1971" s="106">
        <v>98.17</v>
      </c>
      <c r="J1971" s="106">
        <v>120.86</v>
      </c>
      <c r="K1971" s="106">
        <v>0</v>
      </c>
      <c r="L1971" s="106">
        <v>0</v>
      </c>
    </row>
    <row r="1972" spans="1:12">
      <c r="A1972" t="s">
        <v>939</v>
      </c>
      <c r="B1972" s="93">
        <v>41364</v>
      </c>
      <c r="C1972" t="s">
        <v>270</v>
      </c>
      <c r="D1972" t="s">
        <v>664</v>
      </c>
      <c r="E1972" s="105">
        <v>112062</v>
      </c>
      <c r="F1972" s="105" t="s">
        <v>988</v>
      </c>
      <c r="G1972" s="106">
        <v>387</v>
      </c>
      <c r="H1972" s="106">
        <v>0</v>
      </c>
      <c r="I1972" s="106">
        <v>0</v>
      </c>
      <c r="J1972" s="106">
        <v>100.22</v>
      </c>
      <c r="K1972" s="106">
        <v>286.77999999999997</v>
      </c>
      <c r="L1972" s="106">
        <v>0</v>
      </c>
    </row>
    <row r="1973" spans="1:12">
      <c r="A1973" t="s">
        <v>939</v>
      </c>
      <c r="B1973" s="93">
        <v>41364</v>
      </c>
      <c r="C1973" t="s">
        <v>270</v>
      </c>
      <c r="D1973" t="s">
        <v>664</v>
      </c>
      <c r="E1973" s="105">
        <v>210100</v>
      </c>
      <c r="F1973" s="105" t="s">
        <v>424</v>
      </c>
      <c r="G1973" s="106">
        <v>0</v>
      </c>
      <c r="H1973" s="106">
        <v>134652.51</v>
      </c>
      <c r="I1973" s="106">
        <v>1434349.6</v>
      </c>
      <c r="J1973" s="106">
        <v>1299697.0900000001</v>
      </c>
      <c r="K1973" s="106">
        <v>0</v>
      </c>
      <c r="L1973" s="106">
        <v>0</v>
      </c>
    </row>
    <row r="1974" spans="1:12">
      <c r="A1974" t="s">
        <v>939</v>
      </c>
      <c r="B1974" s="93">
        <v>41364</v>
      </c>
      <c r="C1974" t="s">
        <v>270</v>
      </c>
      <c r="D1974" t="s">
        <v>664</v>
      </c>
      <c r="E1974" s="105">
        <v>210800</v>
      </c>
      <c r="F1974" s="105" t="s">
        <v>317</v>
      </c>
      <c r="G1974" s="106">
        <v>0</v>
      </c>
      <c r="H1974" s="106">
        <v>10691.27</v>
      </c>
      <c r="I1974" s="106">
        <v>1956436.29</v>
      </c>
      <c r="J1974" s="106">
        <v>1945744.7</v>
      </c>
      <c r="K1974" s="106">
        <v>0.32</v>
      </c>
      <c r="L1974" s="106">
        <v>0</v>
      </c>
    </row>
    <row r="1975" spans="1:12">
      <c r="A1975" t="s">
        <v>939</v>
      </c>
      <c r="B1975" s="93">
        <v>41364</v>
      </c>
      <c r="C1975" t="s">
        <v>270</v>
      </c>
      <c r="D1975" t="s">
        <v>664</v>
      </c>
      <c r="E1975" s="105">
        <v>211002</v>
      </c>
      <c r="F1975" s="105" t="s">
        <v>460</v>
      </c>
      <c r="G1975" s="106">
        <v>77478.539999999994</v>
      </c>
      <c r="H1975" s="106">
        <v>0</v>
      </c>
      <c r="I1975" s="106">
        <v>45670.16</v>
      </c>
      <c r="J1975" s="106">
        <v>47160.82</v>
      </c>
      <c r="K1975" s="106">
        <v>75987.88</v>
      </c>
      <c r="L1975" s="106">
        <v>0</v>
      </c>
    </row>
    <row r="1976" spans="1:12">
      <c r="A1976" t="s">
        <v>939</v>
      </c>
      <c r="B1976" s="93">
        <v>41364</v>
      </c>
      <c r="C1976" t="s">
        <v>270</v>
      </c>
      <c r="D1976" t="s">
        <v>664</v>
      </c>
      <c r="E1976" s="105">
        <v>211024</v>
      </c>
      <c r="F1976" s="105" t="s">
        <v>325</v>
      </c>
      <c r="G1976" s="106">
        <v>0</v>
      </c>
      <c r="H1976" s="106">
        <v>14486.37</v>
      </c>
      <c r="I1976" s="106">
        <v>15318.18</v>
      </c>
      <c r="J1976" s="106">
        <v>831.81</v>
      </c>
      <c r="K1976" s="106">
        <v>0</v>
      </c>
      <c r="L1976" s="106">
        <v>0</v>
      </c>
    </row>
    <row r="1977" spans="1:12">
      <c r="A1977" t="s">
        <v>939</v>
      </c>
      <c r="B1977" s="93">
        <v>41364</v>
      </c>
      <c r="C1977" t="s">
        <v>270</v>
      </c>
      <c r="D1977" t="s">
        <v>664</v>
      </c>
      <c r="E1977" s="105">
        <v>211028</v>
      </c>
      <c r="F1977" s="105" t="s">
        <v>329</v>
      </c>
      <c r="G1977" s="106">
        <v>0</v>
      </c>
      <c r="H1977" s="106">
        <v>223.56</v>
      </c>
      <c r="I1977" s="106">
        <v>0</v>
      </c>
      <c r="J1977" s="106">
        <v>0</v>
      </c>
      <c r="K1977" s="106">
        <v>0</v>
      </c>
      <c r="L1977" s="106">
        <v>223.56</v>
      </c>
    </row>
    <row r="1978" spans="1:12">
      <c r="A1978" t="s">
        <v>939</v>
      </c>
      <c r="B1978" s="93">
        <v>41364</v>
      </c>
      <c r="C1978" t="s">
        <v>270</v>
      </c>
      <c r="D1978" t="s">
        <v>664</v>
      </c>
      <c r="E1978" s="105">
        <v>211032</v>
      </c>
      <c r="F1978" s="105" t="s">
        <v>331</v>
      </c>
      <c r="G1978" s="106">
        <v>0</v>
      </c>
      <c r="H1978" s="106">
        <v>8950.19</v>
      </c>
      <c r="I1978" s="106">
        <v>11384.78</v>
      </c>
      <c r="J1978" s="106">
        <v>2434.59</v>
      </c>
      <c r="K1978" s="106">
        <v>0</v>
      </c>
      <c r="L1978" s="106">
        <v>0</v>
      </c>
    </row>
    <row r="1979" spans="1:12">
      <c r="A1979" t="s">
        <v>939</v>
      </c>
      <c r="B1979" s="93">
        <v>41364</v>
      </c>
      <c r="C1979" t="s">
        <v>270</v>
      </c>
      <c r="D1979" t="s">
        <v>664</v>
      </c>
      <c r="E1979" s="105">
        <v>211035</v>
      </c>
      <c r="F1979" s="105" t="s">
        <v>333</v>
      </c>
      <c r="G1979" s="106">
        <v>0</v>
      </c>
      <c r="H1979" s="106">
        <v>213</v>
      </c>
      <c r="I1979" s="106">
        <v>1516</v>
      </c>
      <c r="J1979" s="106">
        <v>1606</v>
      </c>
      <c r="K1979" s="106">
        <v>0</v>
      </c>
      <c r="L1979" s="106">
        <v>303</v>
      </c>
    </row>
    <row r="1980" spans="1:12">
      <c r="A1980" t="s">
        <v>939</v>
      </c>
      <c r="B1980" s="93">
        <v>41364</v>
      </c>
      <c r="C1980" t="s">
        <v>270</v>
      </c>
      <c r="D1980" t="s">
        <v>664</v>
      </c>
      <c r="E1980" s="105">
        <v>211037</v>
      </c>
      <c r="F1980" s="105" t="s">
        <v>901</v>
      </c>
      <c r="G1980" s="106">
        <v>4351.88</v>
      </c>
      <c r="H1980" s="106">
        <v>0</v>
      </c>
      <c r="I1980" s="106">
        <v>11122.73</v>
      </c>
      <c r="J1980" s="106">
        <v>21511.63</v>
      </c>
      <c r="K1980" s="106">
        <v>0</v>
      </c>
      <c r="L1980" s="106">
        <v>6037.02</v>
      </c>
    </row>
    <row r="1981" spans="1:12">
      <c r="A1981" t="s">
        <v>939</v>
      </c>
      <c r="B1981" s="93">
        <v>41364</v>
      </c>
      <c r="C1981" t="s">
        <v>270</v>
      </c>
      <c r="D1981" t="s">
        <v>664</v>
      </c>
      <c r="E1981" s="105">
        <v>211040</v>
      </c>
      <c r="F1981" s="105" t="s">
        <v>1046</v>
      </c>
      <c r="G1981" s="106">
        <v>0</v>
      </c>
      <c r="H1981" s="106">
        <v>0</v>
      </c>
      <c r="I1981" s="106">
        <v>44.44</v>
      </c>
      <c r="J1981" s="106">
        <v>44.44</v>
      </c>
      <c r="K1981" s="106">
        <v>0</v>
      </c>
      <c r="L1981" s="106">
        <v>0</v>
      </c>
    </row>
    <row r="1982" spans="1:12">
      <c r="A1982" t="s">
        <v>939</v>
      </c>
      <c r="B1982" s="93">
        <v>41364</v>
      </c>
      <c r="C1982" t="s">
        <v>270</v>
      </c>
      <c r="D1982" t="s">
        <v>664</v>
      </c>
      <c r="E1982" s="105">
        <v>211070</v>
      </c>
      <c r="F1982" s="105" t="s">
        <v>902</v>
      </c>
      <c r="G1982" s="106">
        <v>2.21</v>
      </c>
      <c r="H1982" s="106">
        <v>0</v>
      </c>
      <c r="I1982" s="106">
        <v>75</v>
      </c>
      <c r="J1982" s="106">
        <v>100</v>
      </c>
      <c r="K1982" s="106">
        <v>0</v>
      </c>
      <c r="L1982" s="106">
        <v>22.79</v>
      </c>
    </row>
    <row r="1983" spans="1:12">
      <c r="A1983" t="s">
        <v>939</v>
      </c>
      <c r="B1983" s="93">
        <v>41364</v>
      </c>
      <c r="C1983" t="s">
        <v>270</v>
      </c>
      <c r="D1983" t="s">
        <v>664</v>
      </c>
      <c r="E1983" s="105">
        <v>211078</v>
      </c>
      <c r="F1983" s="105" t="s">
        <v>1047</v>
      </c>
      <c r="G1983" s="106">
        <v>0</v>
      </c>
      <c r="H1983" s="106">
        <v>0</v>
      </c>
      <c r="I1983" s="106">
        <v>94.28</v>
      </c>
      <c r="J1983" s="106">
        <v>94.28</v>
      </c>
      <c r="K1983" s="106">
        <v>0</v>
      </c>
      <c r="L1983" s="106">
        <v>0</v>
      </c>
    </row>
    <row r="1984" spans="1:12">
      <c r="A1984" t="s">
        <v>939</v>
      </c>
      <c r="B1984" s="93">
        <v>41364</v>
      </c>
      <c r="C1984" t="s">
        <v>270</v>
      </c>
      <c r="D1984" t="s">
        <v>664</v>
      </c>
      <c r="E1984" s="105">
        <v>212010</v>
      </c>
      <c r="F1984" s="105" t="s">
        <v>336</v>
      </c>
      <c r="G1984" s="106">
        <v>0</v>
      </c>
      <c r="H1984" s="106">
        <v>5811.17</v>
      </c>
      <c r="I1984" s="106">
        <v>37365.51</v>
      </c>
      <c r="J1984" s="106">
        <v>37458.76</v>
      </c>
      <c r="K1984" s="106">
        <v>0</v>
      </c>
      <c r="L1984" s="106">
        <v>5904.42</v>
      </c>
    </row>
    <row r="1985" spans="1:16">
      <c r="A1985" t="s">
        <v>939</v>
      </c>
      <c r="B1985" s="93">
        <v>41364</v>
      </c>
      <c r="C1985" t="s">
        <v>270</v>
      </c>
      <c r="D1985" t="s">
        <v>664</v>
      </c>
      <c r="E1985" s="105">
        <v>212024</v>
      </c>
      <c r="F1985" s="105" t="s">
        <v>338</v>
      </c>
      <c r="G1985" s="106">
        <v>0</v>
      </c>
      <c r="H1985" s="106">
        <v>402</v>
      </c>
      <c r="I1985" s="106">
        <v>5413</v>
      </c>
      <c r="J1985" s="106">
        <v>5287</v>
      </c>
      <c r="K1985" s="106">
        <v>0</v>
      </c>
      <c r="L1985" s="106">
        <v>276</v>
      </c>
    </row>
    <row r="1986" spans="1:16">
      <c r="A1986" t="s">
        <v>939</v>
      </c>
      <c r="B1986" s="93">
        <v>41364</v>
      </c>
      <c r="C1986" t="s">
        <v>270</v>
      </c>
      <c r="D1986" t="s">
        <v>664</v>
      </c>
      <c r="E1986" s="105">
        <v>212026</v>
      </c>
      <c r="F1986" s="105" t="s">
        <v>339</v>
      </c>
      <c r="G1986" s="106">
        <v>0</v>
      </c>
      <c r="H1986" s="106">
        <v>44565.41</v>
      </c>
      <c r="I1986" s="106">
        <v>1496.33</v>
      </c>
      <c r="J1986" s="106">
        <v>31889.97</v>
      </c>
      <c r="K1986" s="106">
        <v>0</v>
      </c>
      <c r="L1986" s="106">
        <v>74959.05</v>
      </c>
    </row>
    <row r="1987" spans="1:16">
      <c r="A1987" t="s">
        <v>939</v>
      </c>
      <c r="B1987" s="93">
        <v>41364</v>
      </c>
      <c r="C1987" t="s">
        <v>270</v>
      </c>
      <c r="D1987" t="s">
        <v>664</v>
      </c>
      <c r="E1987" s="105">
        <v>212029</v>
      </c>
      <c r="F1987" s="105" t="s">
        <v>341</v>
      </c>
      <c r="G1987" s="106">
        <v>0</v>
      </c>
      <c r="H1987" s="106">
        <v>0</v>
      </c>
      <c r="I1987" s="106">
        <v>10.7</v>
      </c>
      <c r="J1987" s="106">
        <v>10.7</v>
      </c>
      <c r="K1987" s="106">
        <v>0</v>
      </c>
      <c r="L1987" s="106">
        <v>0</v>
      </c>
    </row>
    <row r="1988" spans="1:16">
      <c r="A1988" t="s">
        <v>939</v>
      </c>
      <c r="B1988" s="93">
        <v>41364</v>
      </c>
      <c r="C1988" t="s">
        <v>270</v>
      </c>
      <c r="D1988" t="s">
        <v>664</v>
      </c>
      <c r="E1988" s="105">
        <v>212030</v>
      </c>
      <c r="F1988" s="105" t="s">
        <v>1048</v>
      </c>
      <c r="G1988" s="106">
        <v>0</v>
      </c>
      <c r="H1988" s="106">
        <v>0</v>
      </c>
      <c r="I1988" s="106">
        <v>144.72</v>
      </c>
      <c r="J1988" s="106">
        <v>144.72</v>
      </c>
      <c r="K1988" s="106">
        <v>0</v>
      </c>
      <c r="L1988" s="106">
        <v>0</v>
      </c>
    </row>
    <row r="1989" spans="1:16">
      <c r="A1989" t="s">
        <v>939</v>
      </c>
      <c r="B1989" s="93">
        <v>41364</v>
      </c>
      <c r="C1989" t="s">
        <v>270</v>
      </c>
      <c r="D1989" t="s">
        <v>664</v>
      </c>
      <c r="E1989" s="105">
        <v>212080</v>
      </c>
      <c r="F1989" s="105" t="s">
        <v>1049</v>
      </c>
      <c r="G1989" s="106">
        <v>0</v>
      </c>
      <c r="H1989" s="106">
        <v>0</v>
      </c>
      <c r="I1989" s="106">
        <v>30.47</v>
      </c>
      <c r="J1989" s="106">
        <v>846.3</v>
      </c>
      <c r="K1989" s="106">
        <v>0</v>
      </c>
      <c r="L1989" s="106">
        <v>815.83</v>
      </c>
    </row>
    <row r="1990" spans="1:16">
      <c r="A1990" t="s">
        <v>939</v>
      </c>
      <c r="B1990" s="93">
        <v>41364</v>
      </c>
      <c r="C1990" t="s">
        <v>270</v>
      </c>
      <c r="D1990" t="s">
        <v>664</v>
      </c>
      <c r="E1990" s="105">
        <v>212085</v>
      </c>
      <c r="F1990" s="105" t="s">
        <v>342</v>
      </c>
      <c r="G1990" s="106">
        <v>0</v>
      </c>
      <c r="H1990" s="106">
        <v>0.02</v>
      </c>
      <c r="I1990" s="106">
        <v>49041.24</v>
      </c>
      <c r="J1990" s="106">
        <v>49041.25</v>
      </c>
      <c r="K1990" s="106">
        <v>0</v>
      </c>
      <c r="L1990" s="106">
        <v>0.03</v>
      </c>
    </row>
    <row r="1991" spans="1:16">
      <c r="A1991" t="s">
        <v>939</v>
      </c>
      <c r="B1991" s="93">
        <v>41364</v>
      </c>
      <c r="C1991" t="s">
        <v>270</v>
      </c>
      <c r="D1991" t="s">
        <v>664</v>
      </c>
      <c r="E1991" s="105">
        <v>212086</v>
      </c>
      <c r="F1991" s="105" t="s">
        <v>343</v>
      </c>
      <c r="G1991" s="106">
        <v>0</v>
      </c>
      <c r="H1991" s="106">
        <v>9576.9599999999991</v>
      </c>
      <c r="I1991" s="106">
        <v>151226</v>
      </c>
      <c r="J1991" s="106">
        <v>141649.03</v>
      </c>
      <c r="K1991" s="106">
        <v>0.01</v>
      </c>
      <c r="L1991" s="106">
        <v>0</v>
      </c>
    </row>
    <row r="1992" spans="1:16">
      <c r="A1992" t="s">
        <v>939</v>
      </c>
      <c r="B1992" s="93">
        <v>41364</v>
      </c>
      <c r="C1992" t="s">
        <v>270</v>
      </c>
      <c r="D1992" t="s">
        <v>664</v>
      </c>
      <c r="E1992" s="105" t="s">
        <v>344</v>
      </c>
      <c r="F1992" s="105" t="s">
        <v>345</v>
      </c>
      <c r="G1992" s="106">
        <v>0</v>
      </c>
      <c r="H1992" s="106">
        <v>2449313.87</v>
      </c>
      <c r="I1992" s="106">
        <v>540862.79</v>
      </c>
      <c r="J1992" s="106">
        <v>191835.65</v>
      </c>
      <c r="K1992" s="106">
        <v>0</v>
      </c>
      <c r="L1992" s="106">
        <v>2100286.73</v>
      </c>
      <c r="M1992" t="s">
        <v>15</v>
      </c>
      <c r="N1992" t="str">
        <f>+C1992&amp;M1992</f>
        <v>TNIFUnit Capital at the end of the period</v>
      </c>
      <c r="O1992" s="95">
        <f>L1992-K1992</f>
        <v>2100286.73</v>
      </c>
      <c r="P1992" s="95">
        <f>O1992/10000000</f>
        <v>0.210028673</v>
      </c>
    </row>
    <row r="1993" spans="1:16">
      <c r="A1993" t="s">
        <v>939</v>
      </c>
      <c r="B1993" s="93">
        <v>41364</v>
      </c>
      <c r="C1993" t="s">
        <v>270</v>
      </c>
      <c r="D1993" t="s">
        <v>664</v>
      </c>
      <c r="E1993" s="105" t="s">
        <v>346</v>
      </c>
      <c r="F1993" s="105" t="s">
        <v>347</v>
      </c>
      <c r="G1993" s="106">
        <v>0</v>
      </c>
      <c r="H1993" s="106">
        <v>5692160.71</v>
      </c>
      <c r="I1993" s="106">
        <v>1696894.53</v>
      </c>
      <c r="J1993" s="106">
        <v>1446929.79</v>
      </c>
      <c r="K1993" s="106">
        <v>0</v>
      </c>
      <c r="L1993" s="106">
        <v>5442195.9699999997</v>
      </c>
      <c r="M1993" t="s">
        <v>15</v>
      </c>
      <c r="N1993" t="str">
        <f>+C1993&amp;M1993</f>
        <v>TNIFUnit Capital at the end of the period</v>
      </c>
      <c r="O1993" s="95">
        <f>L1993-K1993</f>
        <v>5442195.9699999997</v>
      </c>
      <c r="P1993" s="95">
        <f>O1993/10000000</f>
        <v>0.544219597</v>
      </c>
    </row>
    <row r="1994" spans="1:16">
      <c r="A1994" t="s">
        <v>939</v>
      </c>
      <c r="B1994" s="93">
        <v>41364</v>
      </c>
      <c r="C1994" t="s">
        <v>270</v>
      </c>
      <c r="D1994" t="s">
        <v>664</v>
      </c>
      <c r="E1994" s="105" t="s">
        <v>1050</v>
      </c>
      <c r="F1994" s="105" t="s">
        <v>1051</v>
      </c>
      <c r="G1994" s="106">
        <v>0</v>
      </c>
      <c r="H1994" s="106">
        <v>0</v>
      </c>
      <c r="I1994" s="106">
        <v>13013.89</v>
      </c>
      <c r="J1994" s="106">
        <v>127361.94</v>
      </c>
      <c r="K1994" s="106">
        <v>0</v>
      </c>
      <c r="L1994" s="106">
        <v>114348.05</v>
      </c>
      <c r="M1994" t="s">
        <v>15</v>
      </c>
      <c r="N1994" t="str">
        <f>+C1994&amp;M1994</f>
        <v>TNIFUnit Capital at the end of the period</v>
      </c>
      <c r="O1994" s="95">
        <f>L1994-K1994</f>
        <v>114348.05</v>
      </c>
      <c r="P1994" s="95">
        <f>O1994/10000000</f>
        <v>1.1434805000000001E-2</v>
      </c>
    </row>
    <row r="1995" spans="1:16">
      <c r="A1995" t="s">
        <v>939</v>
      </c>
      <c r="B1995" s="93">
        <v>41364</v>
      </c>
      <c r="C1995" t="s">
        <v>270</v>
      </c>
      <c r="D1995" t="s">
        <v>664</v>
      </c>
      <c r="E1995" s="105" t="s">
        <v>1052</v>
      </c>
      <c r="F1995" s="105" t="s">
        <v>1053</v>
      </c>
      <c r="G1995" s="106">
        <v>0</v>
      </c>
      <c r="H1995" s="106">
        <v>0</v>
      </c>
      <c r="I1995" s="106">
        <v>5964.23</v>
      </c>
      <c r="J1995" s="106">
        <v>55999.99</v>
      </c>
      <c r="K1995" s="106">
        <v>0</v>
      </c>
      <c r="L1995" s="106">
        <v>50035.76</v>
      </c>
      <c r="M1995" t="s">
        <v>15</v>
      </c>
      <c r="N1995" t="str">
        <f>+C1995&amp;M1995</f>
        <v>TNIFUnit Capital at the end of the period</v>
      </c>
      <c r="O1995" s="95">
        <f>L1995-K1995</f>
        <v>50035.76</v>
      </c>
      <c r="P1995" s="95">
        <f>O1995/10000000</f>
        <v>5.003576E-3</v>
      </c>
    </row>
    <row r="1996" spans="1:16">
      <c r="A1996" t="s">
        <v>939</v>
      </c>
      <c r="B1996" s="93">
        <v>41364</v>
      </c>
      <c r="C1996" t="s">
        <v>270</v>
      </c>
      <c r="D1996" t="s">
        <v>664</v>
      </c>
      <c r="E1996" s="105" t="s">
        <v>348</v>
      </c>
      <c r="F1996" s="105" t="s">
        <v>349</v>
      </c>
      <c r="G1996" s="106">
        <v>381548.71</v>
      </c>
      <c r="H1996" s="106">
        <v>0</v>
      </c>
      <c r="I1996" s="106">
        <v>52991.29</v>
      </c>
      <c r="J1996" s="106">
        <v>102234.18</v>
      </c>
      <c r="K1996" s="106">
        <v>332305.82</v>
      </c>
      <c r="L1996" s="106">
        <v>0</v>
      </c>
    </row>
    <row r="1997" spans="1:16">
      <c r="A1997" t="s">
        <v>939</v>
      </c>
      <c r="B1997" s="93">
        <v>41364</v>
      </c>
      <c r="C1997" t="s">
        <v>270</v>
      </c>
      <c r="D1997" t="s">
        <v>664</v>
      </c>
      <c r="E1997" s="105" t="s">
        <v>350</v>
      </c>
      <c r="F1997" s="105" t="s">
        <v>351</v>
      </c>
      <c r="G1997" s="106">
        <v>722206.04</v>
      </c>
      <c r="H1997" s="106">
        <v>0</v>
      </c>
      <c r="I1997" s="106">
        <v>225358.95</v>
      </c>
      <c r="J1997" s="106">
        <v>525488.5</v>
      </c>
      <c r="K1997" s="106">
        <v>422076.49</v>
      </c>
      <c r="L1997" s="106">
        <v>0</v>
      </c>
    </row>
    <row r="1998" spans="1:16">
      <c r="A1998" t="s">
        <v>939</v>
      </c>
      <c r="B1998" s="93">
        <v>41364</v>
      </c>
      <c r="C1998" t="s">
        <v>270</v>
      </c>
      <c r="D1998" t="s">
        <v>664</v>
      </c>
      <c r="E1998" s="105" t="s">
        <v>1054</v>
      </c>
      <c r="F1998" s="105" t="s">
        <v>1055</v>
      </c>
      <c r="G1998" s="106">
        <v>0</v>
      </c>
      <c r="H1998" s="106">
        <v>0</v>
      </c>
      <c r="I1998" s="106">
        <v>591.63</v>
      </c>
      <c r="J1998" s="106">
        <v>16386.79</v>
      </c>
      <c r="K1998" s="106">
        <v>0</v>
      </c>
      <c r="L1998" s="106">
        <v>15795.16</v>
      </c>
    </row>
    <row r="1999" spans="1:16">
      <c r="A1999" t="s">
        <v>939</v>
      </c>
      <c r="B1999" s="93">
        <v>41364</v>
      </c>
      <c r="C1999" t="s">
        <v>270</v>
      </c>
      <c r="D1999" t="s">
        <v>664</v>
      </c>
      <c r="E1999" s="105" t="s">
        <v>1056</v>
      </c>
      <c r="F1999" s="105" t="s">
        <v>1057</v>
      </c>
      <c r="G1999" s="106">
        <v>0</v>
      </c>
      <c r="H1999" s="106">
        <v>0</v>
      </c>
      <c r="I1999" s="106">
        <v>295.7</v>
      </c>
      <c r="J1999" s="106">
        <v>16834.79</v>
      </c>
      <c r="K1999" s="106">
        <v>0</v>
      </c>
      <c r="L1999" s="106">
        <v>16539.09</v>
      </c>
    </row>
    <row r="2000" spans="1:16">
      <c r="A2000" t="s">
        <v>939</v>
      </c>
      <c r="B2000" s="93">
        <v>41364</v>
      </c>
      <c r="C2000" t="s">
        <v>270</v>
      </c>
      <c r="D2000" t="s">
        <v>664</v>
      </c>
      <c r="E2000" s="105" t="s">
        <v>352</v>
      </c>
      <c r="F2000" s="105" t="s">
        <v>353</v>
      </c>
      <c r="G2000" s="106">
        <v>0</v>
      </c>
      <c r="H2000" s="106">
        <v>0</v>
      </c>
      <c r="I2000" s="106">
        <v>88301.16</v>
      </c>
      <c r="J2000" s="106">
        <v>5712.21</v>
      </c>
      <c r="K2000" s="106">
        <v>82588.95</v>
      </c>
      <c r="L2000" s="106">
        <v>0</v>
      </c>
    </row>
    <row r="2001" spans="1:12">
      <c r="A2001" t="s">
        <v>939</v>
      </c>
      <c r="B2001" s="93">
        <v>41364</v>
      </c>
      <c r="C2001" t="s">
        <v>270</v>
      </c>
      <c r="D2001" t="s">
        <v>664</v>
      </c>
      <c r="E2001" s="105" t="s">
        <v>354</v>
      </c>
      <c r="F2001" s="105" t="s">
        <v>355</v>
      </c>
      <c r="G2001" s="106">
        <v>0</v>
      </c>
      <c r="H2001" s="106">
        <v>0</v>
      </c>
      <c r="I2001" s="106">
        <v>428452.4</v>
      </c>
      <c r="J2001" s="106">
        <v>75238.080000000002</v>
      </c>
      <c r="K2001" s="106">
        <v>353214.32</v>
      </c>
      <c r="L2001" s="106">
        <v>0</v>
      </c>
    </row>
    <row r="2002" spans="1:12">
      <c r="A2002" t="s">
        <v>939</v>
      </c>
      <c r="B2002" s="93">
        <v>41364</v>
      </c>
      <c r="C2002" t="s">
        <v>270</v>
      </c>
      <c r="D2002" t="s">
        <v>664</v>
      </c>
      <c r="E2002" s="105" t="s">
        <v>1058</v>
      </c>
      <c r="F2002" s="105" t="s">
        <v>1059</v>
      </c>
      <c r="G2002" s="106">
        <v>0</v>
      </c>
      <c r="H2002" s="106">
        <v>0</v>
      </c>
      <c r="I2002" s="106">
        <v>3372.9</v>
      </c>
      <c r="J2002" s="106">
        <v>591.63</v>
      </c>
      <c r="K2002" s="106">
        <v>2781.27</v>
      </c>
      <c r="L2002" s="106">
        <v>0</v>
      </c>
    </row>
    <row r="2003" spans="1:12">
      <c r="A2003" t="s">
        <v>939</v>
      </c>
      <c r="B2003" s="93">
        <v>41364</v>
      </c>
      <c r="C2003" t="s">
        <v>270</v>
      </c>
      <c r="D2003" t="s">
        <v>664</v>
      </c>
      <c r="E2003" s="105" t="s">
        <v>1060</v>
      </c>
      <c r="F2003" s="105" t="s">
        <v>1061</v>
      </c>
      <c r="G2003" s="106">
        <v>0</v>
      </c>
      <c r="H2003" s="106">
        <v>0</v>
      </c>
      <c r="I2003" s="106">
        <v>10870.56</v>
      </c>
      <c r="J2003" s="106">
        <v>295.7</v>
      </c>
      <c r="K2003" s="106">
        <v>10574.86</v>
      </c>
      <c r="L2003" s="106">
        <v>0</v>
      </c>
    </row>
    <row r="2004" spans="1:12">
      <c r="A2004" t="s">
        <v>939</v>
      </c>
      <c r="B2004" s="93">
        <v>41364</v>
      </c>
      <c r="C2004" t="s">
        <v>270</v>
      </c>
      <c r="D2004" t="s">
        <v>664</v>
      </c>
      <c r="E2004" s="105">
        <v>310200</v>
      </c>
      <c r="F2004" s="105" t="s">
        <v>356</v>
      </c>
      <c r="G2004" s="106">
        <v>0</v>
      </c>
      <c r="H2004" s="106">
        <v>950803.19</v>
      </c>
      <c r="I2004" s="106">
        <v>0</v>
      </c>
      <c r="J2004" s="106">
        <v>0</v>
      </c>
      <c r="K2004" s="106">
        <v>0</v>
      </c>
      <c r="L2004" s="106">
        <v>950803.19</v>
      </c>
    </row>
    <row r="2005" spans="1:12">
      <c r="A2005" t="s">
        <v>939</v>
      </c>
      <c r="B2005" s="93">
        <v>41364</v>
      </c>
      <c r="C2005" t="s">
        <v>270</v>
      </c>
      <c r="D2005" t="s">
        <v>664</v>
      </c>
      <c r="E2005" s="105" t="s">
        <v>357</v>
      </c>
      <c r="F2005" s="105" t="s">
        <v>358</v>
      </c>
      <c r="G2005" s="106">
        <v>0</v>
      </c>
      <c r="H2005" s="106">
        <v>726502.73</v>
      </c>
      <c r="I2005" s="106">
        <v>187649.69</v>
      </c>
      <c r="J2005" s="106">
        <v>0</v>
      </c>
      <c r="K2005" s="106">
        <v>0</v>
      </c>
      <c r="L2005" s="106">
        <v>538853.04</v>
      </c>
    </row>
    <row r="2006" spans="1:12">
      <c r="A2006" t="s">
        <v>939</v>
      </c>
      <c r="B2006" s="93">
        <v>41364</v>
      </c>
      <c r="C2006" t="s">
        <v>270</v>
      </c>
      <c r="D2006" t="s">
        <v>664</v>
      </c>
      <c r="E2006" s="105" t="s">
        <v>359</v>
      </c>
      <c r="F2006" s="105" t="s">
        <v>360</v>
      </c>
      <c r="G2006" s="106">
        <v>0</v>
      </c>
      <c r="H2006" s="106">
        <v>167952.39</v>
      </c>
      <c r="I2006" s="106">
        <v>22792.6</v>
      </c>
      <c r="J2006" s="106">
        <v>51910.15</v>
      </c>
      <c r="K2006" s="106">
        <v>0</v>
      </c>
      <c r="L2006" s="106">
        <v>197069.94</v>
      </c>
    </row>
    <row r="2007" spans="1:12">
      <c r="A2007" t="s">
        <v>939</v>
      </c>
      <c r="B2007" s="93">
        <v>41364</v>
      </c>
      <c r="C2007" t="s">
        <v>270</v>
      </c>
      <c r="D2007" t="s">
        <v>664</v>
      </c>
      <c r="E2007" s="105" t="s">
        <v>365</v>
      </c>
      <c r="F2007" s="105" t="s">
        <v>366</v>
      </c>
      <c r="G2007" s="106">
        <v>0</v>
      </c>
      <c r="H2007" s="106">
        <v>754690.53</v>
      </c>
      <c r="I2007" s="106">
        <v>0</v>
      </c>
      <c r="J2007" s="106">
        <v>282824.25</v>
      </c>
      <c r="K2007" s="106">
        <v>0</v>
      </c>
      <c r="L2007" s="106">
        <v>1037514.78</v>
      </c>
    </row>
    <row r="2008" spans="1:12">
      <c r="A2008" t="s">
        <v>939</v>
      </c>
      <c r="B2008" s="93">
        <v>41364</v>
      </c>
      <c r="C2008" t="s">
        <v>270</v>
      </c>
      <c r="D2008" t="s">
        <v>664</v>
      </c>
      <c r="E2008" s="105">
        <v>620002</v>
      </c>
      <c r="F2008" s="105" t="s">
        <v>753</v>
      </c>
      <c r="G2008" s="106">
        <v>0</v>
      </c>
      <c r="H2008" s="106">
        <v>0</v>
      </c>
      <c r="I2008" s="106">
        <v>5.14</v>
      </c>
      <c r="J2008" s="106">
        <v>815.97</v>
      </c>
      <c r="K2008" s="106">
        <v>0</v>
      </c>
      <c r="L2008" s="106">
        <v>810.83</v>
      </c>
    </row>
    <row r="2009" spans="1:12">
      <c r="A2009" t="s">
        <v>939</v>
      </c>
      <c r="B2009" s="93">
        <v>41364</v>
      </c>
      <c r="C2009" t="s">
        <v>270</v>
      </c>
      <c r="D2009" t="s">
        <v>664</v>
      </c>
      <c r="E2009" s="105">
        <v>620004</v>
      </c>
      <c r="F2009" s="105" t="s">
        <v>426</v>
      </c>
      <c r="G2009" s="106">
        <v>0</v>
      </c>
      <c r="H2009" s="106">
        <v>0</v>
      </c>
      <c r="I2009" s="106">
        <v>3.9</v>
      </c>
      <c r="J2009" s="106">
        <v>3.9</v>
      </c>
      <c r="K2009" s="106">
        <v>0</v>
      </c>
      <c r="L2009" s="106">
        <v>0</v>
      </c>
    </row>
    <row r="2010" spans="1:12">
      <c r="A2010" t="s">
        <v>939</v>
      </c>
      <c r="B2010" s="93">
        <v>41364</v>
      </c>
      <c r="C2010" t="s">
        <v>270</v>
      </c>
      <c r="D2010" t="s">
        <v>664</v>
      </c>
      <c r="E2010" s="105">
        <v>620006</v>
      </c>
      <c r="F2010" s="105" t="s">
        <v>871</v>
      </c>
      <c r="G2010" s="106">
        <v>0</v>
      </c>
      <c r="H2010" s="106">
        <v>106451.49</v>
      </c>
      <c r="I2010" s="106">
        <v>134.18</v>
      </c>
      <c r="J2010" s="106">
        <v>31409.87</v>
      </c>
      <c r="K2010" s="106">
        <v>0</v>
      </c>
      <c r="L2010" s="106">
        <v>137727.18</v>
      </c>
    </row>
    <row r="2011" spans="1:12">
      <c r="A2011" t="s">
        <v>939</v>
      </c>
      <c r="B2011" s="93">
        <v>41364</v>
      </c>
      <c r="C2011" t="s">
        <v>270</v>
      </c>
      <c r="D2011" t="s">
        <v>664</v>
      </c>
      <c r="E2011" s="105" t="s">
        <v>372</v>
      </c>
      <c r="F2011" s="105" t="s">
        <v>373</v>
      </c>
      <c r="G2011" s="106">
        <v>823026.09</v>
      </c>
      <c r="H2011" s="106">
        <v>0</v>
      </c>
      <c r="I2011" s="106">
        <v>100461.96</v>
      </c>
      <c r="J2011" s="106">
        <v>0</v>
      </c>
      <c r="K2011" s="106">
        <v>923488.05</v>
      </c>
      <c r="L2011" s="106">
        <v>0</v>
      </c>
    </row>
    <row r="2012" spans="1:12">
      <c r="A2012" t="s">
        <v>939</v>
      </c>
      <c r="B2012" s="93">
        <v>41364</v>
      </c>
      <c r="C2012" t="s">
        <v>270</v>
      </c>
      <c r="D2012" t="s">
        <v>664</v>
      </c>
      <c r="E2012" s="105">
        <v>810300</v>
      </c>
      <c r="F2012" s="105" t="s">
        <v>378</v>
      </c>
      <c r="G2012" s="106">
        <v>44565.41</v>
      </c>
      <c r="H2012" s="106">
        <v>0</v>
      </c>
      <c r="I2012" s="106">
        <v>32097.05</v>
      </c>
      <c r="J2012" s="106">
        <v>1502.66</v>
      </c>
      <c r="K2012" s="106">
        <v>75159.8</v>
      </c>
      <c r="L2012" s="106">
        <v>0</v>
      </c>
    </row>
    <row r="2013" spans="1:12">
      <c r="A2013" t="s">
        <v>939</v>
      </c>
      <c r="B2013" s="93">
        <v>41364</v>
      </c>
      <c r="C2013" t="s">
        <v>270</v>
      </c>
      <c r="D2013" t="s">
        <v>664</v>
      </c>
      <c r="E2013" s="105">
        <v>810325</v>
      </c>
      <c r="F2013" s="105" t="s">
        <v>379</v>
      </c>
      <c r="G2013" s="106">
        <v>44565.41</v>
      </c>
      <c r="H2013" s="106">
        <v>0</v>
      </c>
      <c r="I2013" s="106">
        <v>31889.97</v>
      </c>
      <c r="J2013" s="106">
        <v>1496.33</v>
      </c>
      <c r="K2013" s="106">
        <v>74959.05</v>
      </c>
      <c r="L2013" s="106">
        <v>0</v>
      </c>
    </row>
    <row r="2014" spans="1:12">
      <c r="A2014" t="s">
        <v>939</v>
      </c>
      <c r="B2014" s="93">
        <v>41364</v>
      </c>
      <c r="C2014" t="s">
        <v>270</v>
      </c>
      <c r="D2014" t="s">
        <v>664</v>
      </c>
      <c r="E2014" s="105">
        <v>810701</v>
      </c>
      <c r="F2014" s="105" t="s">
        <v>381</v>
      </c>
      <c r="G2014" s="106">
        <v>0</v>
      </c>
      <c r="H2014" s="106">
        <v>0</v>
      </c>
      <c r="I2014" s="106">
        <v>3967.17</v>
      </c>
      <c r="J2014" s="106">
        <v>185.72</v>
      </c>
      <c r="K2014" s="106">
        <v>3781.45</v>
      </c>
      <c r="L2014" s="106">
        <v>0</v>
      </c>
    </row>
    <row r="2015" spans="1:12">
      <c r="A2015" t="s">
        <v>939</v>
      </c>
      <c r="B2015" s="93">
        <v>41364</v>
      </c>
      <c r="C2015" t="s">
        <v>270</v>
      </c>
      <c r="D2015" t="s">
        <v>664</v>
      </c>
      <c r="E2015" s="105">
        <v>816000</v>
      </c>
      <c r="F2015" s="105" t="s">
        <v>466</v>
      </c>
      <c r="G2015" s="106">
        <v>0</v>
      </c>
      <c r="H2015" s="106">
        <v>77478.539999999994</v>
      </c>
      <c r="I2015" s="106">
        <v>47556.68</v>
      </c>
      <c r="J2015" s="106">
        <v>46066.02</v>
      </c>
      <c r="K2015" s="106">
        <v>0</v>
      </c>
      <c r="L2015" s="106">
        <v>75987.88</v>
      </c>
    </row>
    <row r="2016" spans="1:12">
      <c r="A2016" t="s">
        <v>939</v>
      </c>
      <c r="B2016" s="93">
        <v>41364</v>
      </c>
      <c r="C2016" t="s">
        <v>270</v>
      </c>
      <c r="D2016" t="s">
        <v>664</v>
      </c>
      <c r="E2016" s="105">
        <v>816001</v>
      </c>
      <c r="F2016" s="105" t="s">
        <v>428</v>
      </c>
      <c r="G2016" s="106">
        <v>19180.59</v>
      </c>
      <c r="H2016" s="106">
        <v>0</v>
      </c>
      <c r="I2016" s="106">
        <v>21436.63</v>
      </c>
      <c r="J2016" s="106">
        <v>0</v>
      </c>
      <c r="K2016" s="106">
        <v>40617.22</v>
      </c>
      <c r="L2016" s="106">
        <v>0</v>
      </c>
    </row>
    <row r="2017" spans="1:12">
      <c r="A2017" t="s">
        <v>939</v>
      </c>
      <c r="B2017" s="93">
        <v>41364</v>
      </c>
      <c r="C2017" t="s">
        <v>270</v>
      </c>
      <c r="D2017" t="s">
        <v>664</v>
      </c>
      <c r="E2017" s="105">
        <v>816003</v>
      </c>
      <c r="F2017" s="105" t="s">
        <v>383</v>
      </c>
      <c r="G2017" s="106">
        <v>11412.41</v>
      </c>
      <c r="H2017" s="106">
        <v>0</v>
      </c>
      <c r="I2017" s="106">
        <v>11509.04</v>
      </c>
      <c r="J2017" s="106">
        <v>0</v>
      </c>
      <c r="K2017" s="106">
        <v>22921.45</v>
      </c>
      <c r="L2017" s="106">
        <v>0</v>
      </c>
    </row>
    <row r="2018" spans="1:12">
      <c r="A2018" t="s">
        <v>939</v>
      </c>
      <c r="B2018" s="93">
        <v>41364</v>
      </c>
      <c r="C2018" t="s">
        <v>270</v>
      </c>
      <c r="D2018" t="s">
        <v>664</v>
      </c>
      <c r="E2018" s="105">
        <v>816007</v>
      </c>
      <c r="F2018" s="105" t="s">
        <v>385</v>
      </c>
      <c r="G2018" s="106">
        <v>4186.3</v>
      </c>
      <c r="H2018" s="106">
        <v>0</v>
      </c>
      <c r="I2018" s="106">
        <v>1412.25</v>
      </c>
      <c r="J2018" s="106">
        <v>765.56</v>
      </c>
      <c r="K2018" s="106">
        <v>4832.99</v>
      </c>
      <c r="L2018" s="106">
        <v>0</v>
      </c>
    </row>
    <row r="2019" spans="1:12">
      <c r="A2019" t="s">
        <v>939</v>
      </c>
      <c r="B2019" s="93">
        <v>41364</v>
      </c>
      <c r="C2019" t="s">
        <v>270</v>
      </c>
      <c r="D2019" t="s">
        <v>664</v>
      </c>
      <c r="E2019" s="105">
        <v>816008</v>
      </c>
      <c r="F2019" s="105" t="s">
        <v>387</v>
      </c>
      <c r="G2019" s="106">
        <v>2742.96</v>
      </c>
      <c r="H2019" s="106">
        <v>0</v>
      </c>
      <c r="I2019" s="106">
        <v>4093.04</v>
      </c>
      <c r="J2019" s="106">
        <v>0</v>
      </c>
      <c r="K2019" s="106">
        <v>6836</v>
      </c>
      <c r="L2019" s="106">
        <v>0</v>
      </c>
    </row>
    <row r="2020" spans="1:12">
      <c r="A2020" t="s">
        <v>939</v>
      </c>
      <c r="B2020" s="93">
        <v>41364</v>
      </c>
      <c r="C2020" t="s">
        <v>270</v>
      </c>
      <c r="D2020" t="s">
        <v>664</v>
      </c>
      <c r="E2020" s="105">
        <v>816012</v>
      </c>
      <c r="F2020" s="105" t="s">
        <v>389</v>
      </c>
      <c r="G2020" s="106">
        <v>6060.91</v>
      </c>
      <c r="H2020" s="106">
        <v>0</v>
      </c>
      <c r="I2020" s="106">
        <v>437.14</v>
      </c>
      <c r="J2020" s="106">
        <v>84.24</v>
      </c>
      <c r="K2020" s="106">
        <v>6413.81</v>
      </c>
      <c r="L2020" s="106">
        <v>0</v>
      </c>
    </row>
    <row r="2021" spans="1:12">
      <c r="A2021" t="s">
        <v>939</v>
      </c>
      <c r="B2021" s="93">
        <v>41364</v>
      </c>
      <c r="C2021" t="s">
        <v>270</v>
      </c>
      <c r="D2021" t="s">
        <v>664</v>
      </c>
      <c r="E2021" s="105">
        <v>816013</v>
      </c>
      <c r="F2021" s="105" t="s">
        <v>391</v>
      </c>
      <c r="G2021" s="106">
        <v>5603.54</v>
      </c>
      <c r="H2021" s="106">
        <v>0</v>
      </c>
      <c r="I2021" s="106">
        <v>1349.97</v>
      </c>
      <c r="J2021" s="106">
        <v>617.79999999999995</v>
      </c>
      <c r="K2021" s="106">
        <v>6335.71</v>
      </c>
      <c r="L2021" s="106">
        <v>0</v>
      </c>
    </row>
    <row r="2022" spans="1:12">
      <c r="A2022" t="s">
        <v>939</v>
      </c>
      <c r="B2022" s="93">
        <v>41364</v>
      </c>
      <c r="C2022" t="s">
        <v>270</v>
      </c>
      <c r="D2022" t="s">
        <v>664</v>
      </c>
      <c r="E2022" s="105">
        <v>816015</v>
      </c>
      <c r="F2022" s="105" t="s">
        <v>393</v>
      </c>
      <c r="G2022" s="106">
        <v>1095.75</v>
      </c>
      <c r="H2022" s="106">
        <v>0</v>
      </c>
      <c r="I2022" s="106">
        <v>1827.16</v>
      </c>
      <c r="J2022" s="106">
        <v>6.71</v>
      </c>
      <c r="K2022" s="106">
        <v>2916.2</v>
      </c>
      <c r="L2022" s="106">
        <v>0</v>
      </c>
    </row>
    <row r="2023" spans="1:12">
      <c r="A2023" t="s">
        <v>939</v>
      </c>
      <c r="B2023" s="93">
        <v>41364</v>
      </c>
      <c r="C2023" t="s">
        <v>270</v>
      </c>
      <c r="D2023" t="s">
        <v>664</v>
      </c>
      <c r="E2023" s="105">
        <v>816016</v>
      </c>
      <c r="F2023" s="105" t="s">
        <v>395</v>
      </c>
      <c r="G2023" s="106">
        <v>11975.91</v>
      </c>
      <c r="H2023" s="106">
        <v>0</v>
      </c>
      <c r="I2023" s="106">
        <v>16.829999999999998</v>
      </c>
      <c r="J2023" s="106">
        <v>11992.74</v>
      </c>
      <c r="K2023" s="106">
        <v>0</v>
      </c>
      <c r="L2023" s="106">
        <v>0</v>
      </c>
    </row>
    <row r="2024" spans="1:12">
      <c r="A2024" t="s">
        <v>939</v>
      </c>
      <c r="B2024" s="93">
        <v>41364</v>
      </c>
      <c r="C2024" t="s">
        <v>270</v>
      </c>
      <c r="D2024" t="s">
        <v>664</v>
      </c>
      <c r="E2024" s="105">
        <v>816017</v>
      </c>
      <c r="F2024" s="105" t="s">
        <v>397</v>
      </c>
      <c r="G2024" s="106">
        <v>1679.84</v>
      </c>
      <c r="H2024" s="106">
        <v>0</v>
      </c>
      <c r="I2024" s="106">
        <v>48.23</v>
      </c>
      <c r="J2024" s="106">
        <v>1728.07</v>
      </c>
      <c r="K2024" s="106">
        <v>0</v>
      </c>
      <c r="L2024" s="106">
        <v>0</v>
      </c>
    </row>
    <row r="2025" spans="1:12">
      <c r="A2025" t="s">
        <v>939</v>
      </c>
      <c r="B2025" s="93">
        <v>41364</v>
      </c>
      <c r="C2025" t="s">
        <v>270</v>
      </c>
      <c r="D2025" t="s">
        <v>664</v>
      </c>
      <c r="E2025" s="105">
        <v>816021</v>
      </c>
      <c r="F2025" s="105" t="s">
        <v>399</v>
      </c>
      <c r="G2025" s="106">
        <v>112360</v>
      </c>
      <c r="H2025" s="106">
        <v>0</v>
      </c>
      <c r="I2025" s="106">
        <v>0</v>
      </c>
      <c r="J2025" s="106">
        <v>0</v>
      </c>
      <c r="K2025" s="106">
        <v>112360</v>
      </c>
      <c r="L2025" s="106">
        <v>0</v>
      </c>
    </row>
    <row r="2026" spans="1:12">
      <c r="A2026" t="s">
        <v>939</v>
      </c>
      <c r="B2026" s="93">
        <v>41364</v>
      </c>
      <c r="C2026" t="s">
        <v>270</v>
      </c>
      <c r="D2026" t="s">
        <v>664</v>
      </c>
      <c r="E2026" s="105">
        <v>816033</v>
      </c>
      <c r="F2026" s="105" t="s">
        <v>405</v>
      </c>
      <c r="G2026" s="106">
        <v>1068.3</v>
      </c>
      <c r="H2026" s="106">
        <v>0</v>
      </c>
      <c r="I2026" s="106">
        <v>0</v>
      </c>
      <c r="J2026" s="106">
        <v>0</v>
      </c>
      <c r="K2026" s="106">
        <v>1068.3</v>
      </c>
      <c r="L2026" s="106">
        <v>0</v>
      </c>
    </row>
    <row r="2027" spans="1:12">
      <c r="A2027" t="s">
        <v>939</v>
      </c>
      <c r="B2027" s="93">
        <v>41364</v>
      </c>
      <c r="C2027" t="s">
        <v>270</v>
      </c>
      <c r="D2027" t="s">
        <v>664</v>
      </c>
      <c r="E2027" s="105">
        <v>816034</v>
      </c>
      <c r="F2027" s="105" t="s">
        <v>407</v>
      </c>
      <c r="G2027" s="106">
        <v>549.15</v>
      </c>
      <c r="H2027" s="106">
        <v>0</v>
      </c>
      <c r="I2027" s="106">
        <v>656.23</v>
      </c>
      <c r="J2027" s="106">
        <v>0</v>
      </c>
      <c r="K2027" s="106">
        <v>1205.3800000000001</v>
      </c>
      <c r="L2027" s="106">
        <v>0</v>
      </c>
    </row>
    <row r="2028" spans="1:12">
      <c r="A2028" t="s">
        <v>939</v>
      </c>
      <c r="B2028" s="93">
        <v>41364</v>
      </c>
      <c r="C2028" t="s">
        <v>270</v>
      </c>
      <c r="D2028" t="s">
        <v>664</v>
      </c>
      <c r="E2028" s="105">
        <v>816039</v>
      </c>
      <c r="F2028" s="105" t="s">
        <v>411</v>
      </c>
      <c r="G2028" s="106">
        <v>1125.6199999999999</v>
      </c>
      <c r="H2028" s="106">
        <v>0</v>
      </c>
      <c r="I2028" s="106">
        <v>582.16</v>
      </c>
      <c r="J2028" s="106">
        <v>157.13999999999999</v>
      </c>
      <c r="K2028" s="106">
        <v>1550.64</v>
      </c>
      <c r="L2028" s="106">
        <v>0</v>
      </c>
    </row>
    <row r="2029" spans="1:12">
      <c r="A2029" t="s">
        <v>939</v>
      </c>
      <c r="B2029" s="93">
        <v>41364</v>
      </c>
      <c r="C2029" t="s">
        <v>270</v>
      </c>
      <c r="D2029" t="s">
        <v>664</v>
      </c>
      <c r="E2029" s="105">
        <v>816042</v>
      </c>
      <c r="F2029" s="105" t="s">
        <v>697</v>
      </c>
      <c r="G2029" s="106">
        <v>1137.75</v>
      </c>
      <c r="H2029" s="106">
        <v>0</v>
      </c>
      <c r="I2029" s="106">
        <v>1045.8599999999999</v>
      </c>
      <c r="J2029" s="106">
        <v>93.08</v>
      </c>
      <c r="K2029" s="106">
        <v>2090.5300000000002</v>
      </c>
      <c r="L2029" s="106">
        <v>0</v>
      </c>
    </row>
    <row r="2030" spans="1:12">
      <c r="A2030" t="s">
        <v>939</v>
      </c>
      <c r="B2030" s="93">
        <v>41364</v>
      </c>
      <c r="C2030" t="s">
        <v>270</v>
      </c>
      <c r="D2030" t="s">
        <v>664</v>
      </c>
      <c r="E2030" s="105">
        <v>816047</v>
      </c>
      <c r="F2030" s="105" t="s">
        <v>1062</v>
      </c>
      <c r="G2030" s="106">
        <v>0</v>
      </c>
      <c r="H2030" s="106">
        <v>0</v>
      </c>
      <c r="I2030" s="106">
        <v>144.72</v>
      </c>
      <c r="J2030" s="106">
        <v>144.72</v>
      </c>
      <c r="K2030" s="106">
        <v>0</v>
      </c>
      <c r="L2030" s="106">
        <v>0</v>
      </c>
    </row>
    <row r="2031" spans="1:12">
      <c r="A2031" t="s">
        <v>939</v>
      </c>
      <c r="B2031" s="93">
        <v>41364</v>
      </c>
      <c r="C2031" t="s">
        <v>270</v>
      </c>
      <c r="D2031" t="s">
        <v>664</v>
      </c>
      <c r="E2031" s="105">
        <v>816061</v>
      </c>
      <c r="F2031" s="105" t="s">
        <v>903</v>
      </c>
      <c r="G2031" s="106">
        <v>3751</v>
      </c>
      <c r="H2031" s="106">
        <v>0</v>
      </c>
      <c r="I2031" s="106">
        <v>671</v>
      </c>
      <c r="J2031" s="106">
        <v>671</v>
      </c>
      <c r="K2031" s="106">
        <v>3751</v>
      </c>
      <c r="L2031" s="106">
        <v>0</v>
      </c>
    </row>
    <row r="2032" spans="1:12">
      <c r="A2032" t="s">
        <v>939</v>
      </c>
      <c r="B2032" s="93">
        <v>41364</v>
      </c>
      <c r="C2032" t="s">
        <v>270</v>
      </c>
      <c r="D2032" t="s">
        <v>664</v>
      </c>
      <c r="E2032" s="105">
        <v>816080</v>
      </c>
      <c r="F2032" s="105" t="s">
        <v>1063</v>
      </c>
      <c r="G2032" s="106">
        <v>0</v>
      </c>
      <c r="H2032" s="106">
        <v>0</v>
      </c>
      <c r="I2032" s="106">
        <v>846.3</v>
      </c>
      <c r="J2032" s="106">
        <v>30.47</v>
      </c>
      <c r="K2032" s="106">
        <v>815.83</v>
      </c>
      <c r="L2032" s="106">
        <v>0</v>
      </c>
    </row>
    <row r="2033" spans="1:12">
      <c r="A2033" t="s">
        <v>939</v>
      </c>
      <c r="B2033" s="93">
        <v>41364</v>
      </c>
      <c r="C2033" t="s">
        <v>884</v>
      </c>
      <c r="D2033" t="s">
        <v>951</v>
      </c>
      <c r="E2033" s="105">
        <v>110047</v>
      </c>
      <c r="F2033" s="105" t="s">
        <v>293</v>
      </c>
      <c r="G2033" s="106">
        <v>462.13</v>
      </c>
      <c r="H2033" s="106">
        <v>0</v>
      </c>
      <c r="I2033" s="106">
        <v>27646.720000000001</v>
      </c>
      <c r="J2033" s="106">
        <v>27498.6</v>
      </c>
      <c r="K2033" s="106">
        <v>610.25</v>
      </c>
      <c r="L2033" s="106">
        <v>0</v>
      </c>
    </row>
    <row r="2034" spans="1:12">
      <c r="A2034" t="s">
        <v>939</v>
      </c>
      <c r="B2034" s="93">
        <v>41364</v>
      </c>
      <c r="C2034" t="s">
        <v>884</v>
      </c>
      <c r="D2034" t="s">
        <v>951</v>
      </c>
      <c r="E2034" s="105">
        <v>110052</v>
      </c>
      <c r="F2034" s="105" t="s">
        <v>297</v>
      </c>
      <c r="G2034" s="106">
        <v>0</v>
      </c>
      <c r="H2034" s="106">
        <v>0</v>
      </c>
      <c r="I2034" s="106">
        <v>6572.28</v>
      </c>
      <c r="J2034" s="106">
        <v>6572.28</v>
      </c>
      <c r="K2034" s="106">
        <v>0</v>
      </c>
      <c r="L2034" s="106">
        <v>0</v>
      </c>
    </row>
    <row r="2035" spans="1:12">
      <c r="A2035" t="s">
        <v>939</v>
      </c>
      <c r="B2035" s="93">
        <v>41364</v>
      </c>
      <c r="C2035" t="s">
        <v>884</v>
      </c>
      <c r="D2035" t="s">
        <v>951</v>
      </c>
      <c r="E2035" s="105">
        <v>110156</v>
      </c>
      <c r="F2035" s="105" t="s">
        <v>685</v>
      </c>
      <c r="G2035" s="106">
        <v>0</v>
      </c>
      <c r="H2035" s="106">
        <v>11.66</v>
      </c>
      <c r="I2035" s="106">
        <v>16431.21</v>
      </c>
      <c r="J2035" s="106">
        <v>16419.55</v>
      </c>
      <c r="K2035" s="106">
        <v>0</v>
      </c>
      <c r="L2035" s="106">
        <v>0</v>
      </c>
    </row>
    <row r="2036" spans="1:12">
      <c r="A2036" t="s">
        <v>939</v>
      </c>
      <c r="B2036" s="93">
        <v>41364</v>
      </c>
      <c r="C2036" t="s">
        <v>884</v>
      </c>
      <c r="D2036" t="s">
        <v>951</v>
      </c>
      <c r="E2036" s="105">
        <v>112000</v>
      </c>
      <c r="F2036" s="105" t="s">
        <v>314</v>
      </c>
      <c r="G2036" s="106">
        <v>0</v>
      </c>
      <c r="H2036" s="106">
        <v>0.02</v>
      </c>
      <c r="I2036" s="106">
        <v>22577.96</v>
      </c>
      <c r="J2036" s="106">
        <v>22577.94</v>
      </c>
      <c r="K2036" s="106">
        <v>0</v>
      </c>
      <c r="L2036" s="106">
        <v>0</v>
      </c>
    </row>
    <row r="2037" spans="1:12">
      <c r="A2037" t="s">
        <v>939</v>
      </c>
      <c r="B2037" s="93">
        <v>41364</v>
      </c>
      <c r="C2037" t="s">
        <v>884</v>
      </c>
      <c r="D2037" t="s">
        <v>951</v>
      </c>
      <c r="E2037" s="105">
        <v>112021</v>
      </c>
      <c r="F2037" s="105" t="s">
        <v>478</v>
      </c>
      <c r="G2037" s="106">
        <v>1.96</v>
      </c>
      <c r="H2037" s="106">
        <v>0</v>
      </c>
      <c r="I2037" s="106">
        <v>0</v>
      </c>
      <c r="J2037" s="106">
        <v>1.96</v>
      </c>
      <c r="K2037" s="106">
        <v>0</v>
      </c>
      <c r="L2037" s="106">
        <v>0</v>
      </c>
    </row>
    <row r="2038" spans="1:12">
      <c r="A2038" t="s">
        <v>939</v>
      </c>
      <c r="B2038" s="93">
        <v>41364</v>
      </c>
      <c r="C2038" t="s">
        <v>884</v>
      </c>
      <c r="D2038" t="s">
        <v>951</v>
      </c>
      <c r="E2038" s="105">
        <v>210800</v>
      </c>
      <c r="F2038" s="105" t="s">
        <v>317</v>
      </c>
      <c r="G2038" s="106">
        <v>0</v>
      </c>
      <c r="H2038" s="106">
        <v>0.02</v>
      </c>
      <c r="I2038" s="106">
        <v>0.02</v>
      </c>
      <c r="J2038" s="106">
        <v>0</v>
      </c>
      <c r="K2038" s="106">
        <v>0</v>
      </c>
      <c r="L2038" s="106">
        <v>0</v>
      </c>
    </row>
    <row r="2039" spans="1:12">
      <c r="A2039" t="s">
        <v>939</v>
      </c>
      <c r="B2039" s="93">
        <v>41364</v>
      </c>
      <c r="C2039" t="s">
        <v>884</v>
      </c>
      <c r="D2039" t="s">
        <v>951</v>
      </c>
      <c r="E2039" s="105">
        <v>211002</v>
      </c>
      <c r="F2039" s="105" t="s">
        <v>460</v>
      </c>
      <c r="G2039" s="106">
        <v>122773.95</v>
      </c>
      <c r="H2039" s="106">
        <v>0</v>
      </c>
      <c r="I2039" s="106">
        <v>11247.7</v>
      </c>
      <c r="J2039" s="106">
        <v>22577.77</v>
      </c>
      <c r="K2039" s="106">
        <v>111443.88</v>
      </c>
      <c r="L2039" s="106">
        <v>0</v>
      </c>
    </row>
    <row r="2040" spans="1:12">
      <c r="A2040" t="s">
        <v>939</v>
      </c>
      <c r="B2040" s="93">
        <v>41364</v>
      </c>
      <c r="C2040" t="s">
        <v>884</v>
      </c>
      <c r="D2040" t="s">
        <v>951</v>
      </c>
      <c r="E2040" s="105">
        <v>211032</v>
      </c>
      <c r="F2040" s="105" t="s">
        <v>331</v>
      </c>
      <c r="G2040" s="106">
        <v>0</v>
      </c>
      <c r="H2040" s="106">
        <v>5161.03</v>
      </c>
      <c r="I2040" s="106">
        <v>10779.55</v>
      </c>
      <c r="J2040" s="106">
        <v>5618.52</v>
      </c>
      <c r="K2040" s="106">
        <v>0</v>
      </c>
      <c r="L2040" s="106">
        <v>0</v>
      </c>
    </row>
    <row r="2041" spans="1:12">
      <c r="A2041" t="s">
        <v>939</v>
      </c>
      <c r="B2041" s="93">
        <v>41364</v>
      </c>
      <c r="C2041" t="s">
        <v>884</v>
      </c>
      <c r="D2041" t="s">
        <v>951</v>
      </c>
      <c r="E2041" s="105">
        <v>211035</v>
      </c>
      <c r="F2041" s="105" t="s">
        <v>333</v>
      </c>
      <c r="G2041" s="106">
        <v>0</v>
      </c>
      <c r="H2041" s="106">
        <v>1</v>
      </c>
      <c r="I2041" s="106">
        <v>563</v>
      </c>
      <c r="J2041" s="106">
        <v>1124</v>
      </c>
      <c r="K2041" s="106">
        <v>0</v>
      </c>
      <c r="L2041" s="106">
        <v>562</v>
      </c>
    </row>
    <row r="2042" spans="1:12">
      <c r="A2042" t="s">
        <v>939</v>
      </c>
      <c r="B2042" s="93">
        <v>41364</v>
      </c>
      <c r="C2042" t="s">
        <v>884</v>
      </c>
      <c r="D2042" t="s">
        <v>951</v>
      </c>
      <c r="E2042" s="105">
        <v>211037</v>
      </c>
      <c r="F2042" s="105" t="s">
        <v>901</v>
      </c>
      <c r="G2042" s="106">
        <v>0</v>
      </c>
      <c r="H2042" s="106">
        <v>6572.28</v>
      </c>
      <c r="I2042" s="106">
        <v>6572.28</v>
      </c>
      <c r="J2042" s="106">
        <v>0</v>
      </c>
      <c r="K2042" s="106">
        <v>0</v>
      </c>
      <c r="L2042" s="106">
        <v>0</v>
      </c>
    </row>
    <row r="2043" spans="1:12">
      <c r="A2043" t="s">
        <v>939</v>
      </c>
      <c r="B2043" s="93">
        <v>41364</v>
      </c>
      <c r="C2043" t="s">
        <v>884</v>
      </c>
      <c r="D2043" t="s">
        <v>951</v>
      </c>
      <c r="E2043" s="105">
        <v>212026</v>
      </c>
      <c r="F2043" s="105" t="s">
        <v>339</v>
      </c>
      <c r="G2043" s="106">
        <v>0</v>
      </c>
      <c r="H2043" s="106">
        <v>111443.88</v>
      </c>
      <c r="I2043" s="106">
        <v>0</v>
      </c>
      <c r="J2043" s="106">
        <v>0</v>
      </c>
      <c r="K2043" s="106">
        <v>0</v>
      </c>
      <c r="L2043" s="106">
        <v>111443.88</v>
      </c>
    </row>
    <row r="2044" spans="1:12">
      <c r="A2044" t="s">
        <v>939</v>
      </c>
      <c r="B2044" s="93">
        <v>41364</v>
      </c>
      <c r="C2044" t="s">
        <v>884</v>
      </c>
      <c r="D2044" t="s">
        <v>951</v>
      </c>
      <c r="E2044" s="105" t="s">
        <v>348</v>
      </c>
      <c r="F2044" s="105" t="s">
        <v>349</v>
      </c>
      <c r="G2044" s="106">
        <v>31228.080000000002</v>
      </c>
      <c r="H2044" s="106">
        <v>0</v>
      </c>
      <c r="I2044" s="106">
        <v>0</v>
      </c>
      <c r="J2044" s="106">
        <v>0</v>
      </c>
      <c r="K2044" s="106">
        <v>31228.080000000002</v>
      </c>
      <c r="L2044" s="106">
        <v>0</v>
      </c>
    </row>
    <row r="2045" spans="1:12">
      <c r="A2045" t="s">
        <v>939</v>
      </c>
      <c r="B2045" s="93">
        <v>41364</v>
      </c>
      <c r="C2045" t="s">
        <v>884</v>
      </c>
      <c r="D2045" t="s">
        <v>951</v>
      </c>
      <c r="E2045" s="105" t="s">
        <v>350</v>
      </c>
      <c r="F2045" s="105" t="s">
        <v>351</v>
      </c>
      <c r="G2045" s="106">
        <v>9622585.4700000007</v>
      </c>
      <c r="H2045" s="106">
        <v>0</v>
      </c>
      <c r="I2045" s="106">
        <v>0</v>
      </c>
      <c r="J2045" s="106">
        <v>0</v>
      </c>
      <c r="K2045" s="106">
        <v>9622585.4700000007</v>
      </c>
      <c r="L2045" s="106">
        <v>0</v>
      </c>
    </row>
    <row r="2046" spans="1:12">
      <c r="A2046" t="s">
        <v>939</v>
      </c>
      <c r="B2046" s="93">
        <v>41364</v>
      </c>
      <c r="C2046" t="s">
        <v>884</v>
      </c>
      <c r="D2046" t="s">
        <v>951</v>
      </c>
      <c r="E2046" s="105">
        <v>310200</v>
      </c>
      <c r="F2046" s="105" t="s">
        <v>356</v>
      </c>
      <c r="G2046" s="106">
        <v>0</v>
      </c>
      <c r="H2046" s="106">
        <v>7630643.8499999996</v>
      </c>
      <c r="I2046" s="106">
        <v>0</v>
      </c>
      <c r="J2046" s="106">
        <v>0</v>
      </c>
      <c r="K2046" s="106">
        <v>0</v>
      </c>
      <c r="L2046" s="106">
        <v>7630643.8499999996</v>
      </c>
    </row>
    <row r="2047" spans="1:12">
      <c r="A2047" t="s">
        <v>939</v>
      </c>
      <c r="B2047" s="93">
        <v>41364</v>
      </c>
      <c r="C2047" t="s">
        <v>884</v>
      </c>
      <c r="D2047" t="s">
        <v>951</v>
      </c>
      <c r="E2047" s="105" t="s">
        <v>500</v>
      </c>
      <c r="F2047" s="105" t="s">
        <v>501</v>
      </c>
      <c r="G2047" s="106">
        <v>7501132.4299999997</v>
      </c>
      <c r="H2047" s="106">
        <v>0</v>
      </c>
      <c r="I2047" s="106">
        <v>0</v>
      </c>
      <c r="J2047" s="106">
        <v>0</v>
      </c>
      <c r="K2047" s="106">
        <v>7501132.4299999997</v>
      </c>
      <c r="L2047" s="106">
        <v>0</v>
      </c>
    </row>
    <row r="2048" spans="1:12">
      <c r="A2048" t="s">
        <v>939</v>
      </c>
      <c r="B2048" s="93">
        <v>41364</v>
      </c>
      <c r="C2048" t="s">
        <v>884</v>
      </c>
      <c r="D2048" t="s">
        <v>951</v>
      </c>
      <c r="E2048" s="105" t="s">
        <v>502</v>
      </c>
      <c r="F2048" s="105" t="s">
        <v>503</v>
      </c>
      <c r="G2048" s="106">
        <v>2356494</v>
      </c>
      <c r="H2048" s="106">
        <v>0</v>
      </c>
      <c r="I2048" s="106">
        <v>0</v>
      </c>
      <c r="J2048" s="106">
        <v>0</v>
      </c>
      <c r="K2048" s="106">
        <v>2356494</v>
      </c>
      <c r="L2048" s="106">
        <v>0</v>
      </c>
    </row>
    <row r="2049" spans="1:12">
      <c r="A2049" t="s">
        <v>939</v>
      </c>
      <c r="B2049" s="93">
        <v>41364</v>
      </c>
      <c r="C2049" t="s">
        <v>884</v>
      </c>
      <c r="D2049" t="s">
        <v>951</v>
      </c>
      <c r="E2049" s="105" t="s">
        <v>724</v>
      </c>
      <c r="F2049" s="105" t="s">
        <v>725</v>
      </c>
      <c r="G2049" s="106">
        <v>0</v>
      </c>
      <c r="H2049" s="106">
        <v>505293.93</v>
      </c>
      <c r="I2049" s="106">
        <v>0</v>
      </c>
      <c r="J2049" s="106">
        <v>0</v>
      </c>
      <c r="K2049" s="106">
        <v>0</v>
      </c>
      <c r="L2049" s="106">
        <v>505293.93</v>
      </c>
    </row>
    <row r="2050" spans="1:12">
      <c r="A2050" t="s">
        <v>939</v>
      </c>
      <c r="B2050" s="93">
        <v>41364</v>
      </c>
      <c r="C2050" t="s">
        <v>884</v>
      </c>
      <c r="D2050" t="s">
        <v>951</v>
      </c>
      <c r="E2050" s="105" t="s">
        <v>368</v>
      </c>
      <c r="F2050" s="105" t="s">
        <v>369</v>
      </c>
      <c r="G2050" s="106">
        <v>0</v>
      </c>
      <c r="H2050" s="106">
        <v>11486994.23</v>
      </c>
      <c r="I2050" s="106">
        <v>0</v>
      </c>
      <c r="J2050" s="106">
        <v>0</v>
      </c>
      <c r="K2050" s="106">
        <v>0</v>
      </c>
      <c r="L2050" s="106">
        <v>11486994.23</v>
      </c>
    </row>
    <row r="2051" spans="1:12">
      <c r="A2051" t="s">
        <v>939</v>
      </c>
      <c r="B2051" s="93">
        <v>41364</v>
      </c>
      <c r="C2051" t="s">
        <v>884</v>
      </c>
      <c r="D2051" t="s">
        <v>951</v>
      </c>
      <c r="E2051" s="105">
        <v>620006</v>
      </c>
      <c r="F2051" s="105" t="s">
        <v>871</v>
      </c>
      <c r="G2051" s="106">
        <v>0</v>
      </c>
      <c r="H2051" s="106">
        <v>33646.980000000003</v>
      </c>
      <c r="I2051" s="106">
        <v>11.51</v>
      </c>
      <c r="J2051" s="106">
        <v>16948.07</v>
      </c>
      <c r="K2051" s="106">
        <v>0</v>
      </c>
      <c r="L2051" s="106">
        <v>50583.54</v>
      </c>
    </row>
    <row r="2052" spans="1:12">
      <c r="A2052" t="s">
        <v>939</v>
      </c>
      <c r="B2052" s="93">
        <v>41364</v>
      </c>
      <c r="C2052" t="s">
        <v>884</v>
      </c>
      <c r="D2052" t="s">
        <v>951</v>
      </c>
      <c r="E2052" s="105">
        <v>810325</v>
      </c>
      <c r="F2052" s="105" t="s">
        <v>379</v>
      </c>
      <c r="G2052" s="106">
        <v>111443.88</v>
      </c>
      <c r="H2052" s="106">
        <v>0</v>
      </c>
      <c r="I2052" s="106">
        <v>0</v>
      </c>
      <c r="J2052" s="106">
        <v>0</v>
      </c>
      <c r="K2052" s="106">
        <v>111443.88</v>
      </c>
      <c r="L2052" s="106">
        <v>0</v>
      </c>
    </row>
    <row r="2053" spans="1:12">
      <c r="A2053" t="s">
        <v>939</v>
      </c>
      <c r="B2053" s="93">
        <v>41364</v>
      </c>
      <c r="C2053" t="s">
        <v>884</v>
      </c>
      <c r="D2053" t="s">
        <v>951</v>
      </c>
      <c r="E2053" s="105">
        <v>816000</v>
      </c>
      <c r="F2053" s="105" t="s">
        <v>466</v>
      </c>
      <c r="G2053" s="106">
        <v>0</v>
      </c>
      <c r="H2053" s="106">
        <v>122773.95</v>
      </c>
      <c r="I2053" s="106">
        <v>16959.77</v>
      </c>
      <c r="J2053" s="106">
        <v>5629.8</v>
      </c>
      <c r="K2053" s="106">
        <v>0</v>
      </c>
      <c r="L2053" s="106">
        <v>111443.98</v>
      </c>
    </row>
    <row r="2054" spans="1:12">
      <c r="A2054" t="s">
        <v>939</v>
      </c>
      <c r="B2054" s="93">
        <v>41364</v>
      </c>
      <c r="C2054" t="s">
        <v>884</v>
      </c>
      <c r="D2054" t="s">
        <v>951</v>
      </c>
      <c r="E2054" s="105">
        <v>816001</v>
      </c>
      <c r="F2054" s="105" t="s">
        <v>428</v>
      </c>
      <c r="G2054" s="106">
        <v>54758.77</v>
      </c>
      <c r="H2054" s="106">
        <v>0</v>
      </c>
      <c r="I2054" s="106">
        <v>0</v>
      </c>
      <c r="J2054" s="106">
        <v>0</v>
      </c>
      <c r="K2054" s="106">
        <v>54758.77</v>
      </c>
      <c r="L2054" s="106">
        <v>0</v>
      </c>
    </row>
    <row r="2055" spans="1:12">
      <c r="A2055" t="s">
        <v>939</v>
      </c>
      <c r="B2055" s="93">
        <v>41364</v>
      </c>
      <c r="C2055" t="s">
        <v>884</v>
      </c>
      <c r="D2055" t="s">
        <v>951</v>
      </c>
      <c r="E2055" s="105">
        <v>816003</v>
      </c>
      <c r="F2055" s="105" t="s">
        <v>383</v>
      </c>
      <c r="G2055" s="106">
        <v>13546.13</v>
      </c>
      <c r="H2055" s="106">
        <v>0</v>
      </c>
      <c r="I2055" s="106">
        <v>0</v>
      </c>
      <c r="J2055" s="106">
        <v>0</v>
      </c>
      <c r="K2055" s="106">
        <v>13546.13</v>
      </c>
      <c r="L2055" s="106">
        <v>0</v>
      </c>
    </row>
    <row r="2056" spans="1:12">
      <c r="A2056" t="s">
        <v>939</v>
      </c>
      <c r="B2056" s="93">
        <v>41364</v>
      </c>
      <c r="C2056" t="s">
        <v>884</v>
      </c>
      <c r="D2056" t="s">
        <v>951</v>
      </c>
      <c r="E2056" s="105">
        <v>816005</v>
      </c>
      <c r="F2056" s="105" t="s">
        <v>693</v>
      </c>
      <c r="G2056" s="106">
        <v>0</v>
      </c>
      <c r="H2056" s="106">
        <v>0</v>
      </c>
      <c r="I2056" s="106">
        <v>5618</v>
      </c>
      <c r="J2056" s="106">
        <v>0</v>
      </c>
      <c r="K2056" s="106">
        <v>5618</v>
      </c>
      <c r="L2056" s="106">
        <v>0</v>
      </c>
    </row>
    <row r="2057" spans="1:12">
      <c r="A2057" t="s">
        <v>939</v>
      </c>
      <c r="B2057" s="93">
        <v>41364</v>
      </c>
      <c r="C2057" t="s">
        <v>884</v>
      </c>
      <c r="D2057" t="s">
        <v>951</v>
      </c>
      <c r="E2057" s="105">
        <v>816007</v>
      </c>
      <c r="F2057" s="105" t="s">
        <v>385</v>
      </c>
      <c r="G2057" s="106">
        <v>6907.82</v>
      </c>
      <c r="H2057" s="106">
        <v>0</v>
      </c>
      <c r="I2057" s="106">
        <v>0</v>
      </c>
      <c r="J2057" s="106">
        <v>0</v>
      </c>
      <c r="K2057" s="106">
        <v>6907.82</v>
      </c>
      <c r="L2057" s="106">
        <v>0</v>
      </c>
    </row>
    <row r="2058" spans="1:12">
      <c r="A2058" t="s">
        <v>939</v>
      </c>
      <c r="B2058" s="93">
        <v>41364</v>
      </c>
      <c r="C2058" t="s">
        <v>884</v>
      </c>
      <c r="D2058" t="s">
        <v>951</v>
      </c>
      <c r="E2058" s="105">
        <v>816008</v>
      </c>
      <c r="F2058" s="105" t="s">
        <v>387</v>
      </c>
      <c r="G2058" s="106">
        <v>11531.48</v>
      </c>
      <c r="H2058" s="106">
        <v>0</v>
      </c>
      <c r="I2058" s="106">
        <v>0</v>
      </c>
      <c r="J2058" s="106">
        <v>0</v>
      </c>
      <c r="K2058" s="106">
        <v>11531.48</v>
      </c>
      <c r="L2058" s="106">
        <v>0</v>
      </c>
    </row>
    <row r="2059" spans="1:12">
      <c r="A2059" t="s">
        <v>939</v>
      </c>
      <c r="B2059" s="93">
        <v>41364</v>
      </c>
      <c r="C2059" t="s">
        <v>884</v>
      </c>
      <c r="D2059" t="s">
        <v>951</v>
      </c>
      <c r="E2059" s="105">
        <v>816012</v>
      </c>
      <c r="F2059" s="105" t="s">
        <v>389</v>
      </c>
      <c r="G2059" s="106">
        <v>120.81</v>
      </c>
      <c r="H2059" s="106">
        <v>0</v>
      </c>
      <c r="I2059" s="106">
        <v>0</v>
      </c>
      <c r="J2059" s="106">
        <v>0</v>
      </c>
      <c r="K2059" s="106">
        <v>120.81</v>
      </c>
      <c r="L2059" s="106">
        <v>0</v>
      </c>
    </row>
    <row r="2060" spans="1:12">
      <c r="A2060" t="s">
        <v>939</v>
      </c>
      <c r="B2060" s="93">
        <v>41364</v>
      </c>
      <c r="C2060" t="s">
        <v>884</v>
      </c>
      <c r="D2060" t="s">
        <v>951</v>
      </c>
      <c r="E2060" s="105">
        <v>816013</v>
      </c>
      <c r="F2060" s="105" t="s">
        <v>391</v>
      </c>
      <c r="G2060" s="106">
        <v>136.51</v>
      </c>
      <c r="H2060" s="106">
        <v>0</v>
      </c>
      <c r="I2060" s="106">
        <v>0</v>
      </c>
      <c r="J2060" s="106">
        <v>11.18</v>
      </c>
      <c r="K2060" s="106">
        <v>125.33</v>
      </c>
      <c r="L2060" s="106">
        <v>0</v>
      </c>
    </row>
    <row r="2061" spans="1:12">
      <c r="A2061" t="s">
        <v>939</v>
      </c>
      <c r="B2061" s="93">
        <v>41364</v>
      </c>
      <c r="C2061" t="s">
        <v>884</v>
      </c>
      <c r="D2061" t="s">
        <v>951</v>
      </c>
      <c r="E2061" s="105">
        <v>816015</v>
      </c>
      <c r="F2061" s="105" t="s">
        <v>393</v>
      </c>
      <c r="G2061" s="106">
        <v>12.63</v>
      </c>
      <c r="H2061" s="106">
        <v>0</v>
      </c>
      <c r="I2061" s="106">
        <v>0.19</v>
      </c>
      <c r="J2061" s="106">
        <v>0.52</v>
      </c>
      <c r="K2061" s="106">
        <v>12.3</v>
      </c>
      <c r="L2061" s="106">
        <v>0</v>
      </c>
    </row>
    <row r="2062" spans="1:12">
      <c r="A2062" t="s">
        <v>939</v>
      </c>
      <c r="B2062" s="93">
        <v>41364</v>
      </c>
      <c r="C2062" t="s">
        <v>884</v>
      </c>
      <c r="D2062" t="s">
        <v>951</v>
      </c>
      <c r="E2062" s="105">
        <v>816017</v>
      </c>
      <c r="F2062" s="105" t="s">
        <v>397</v>
      </c>
      <c r="G2062" s="106">
        <v>1362.55</v>
      </c>
      <c r="H2062" s="106">
        <v>0</v>
      </c>
      <c r="I2062" s="106">
        <v>0</v>
      </c>
      <c r="J2062" s="106">
        <v>0</v>
      </c>
      <c r="K2062" s="106">
        <v>1362.55</v>
      </c>
      <c r="L2062" s="106">
        <v>0</v>
      </c>
    </row>
    <row r="2063" spans="1:12">
      <c r="A2063" t="s">
        <v>939</v>
      </c>
      <c r="B2063" s="93">
        <v>41364</v>
      </c>
      <c r="C2063" t="s">
        <v>884</v>
      </c>
      <c r="D2063" t="s">
        <v>951</v>
      </c>
      <c r="E2063" s="105">
        <v>816021</v>
      </c>
      <c r="F2063" s="105" t="s">
        <v>399</v>
      </c>
      <c r="G2063" s="106">
        <v>61515.17</v>
      </c>
      <c r="H2063" s="106">
        <v>0</v>
      </c>
      <c r="I2063" s="106">
        <v>0</v>
      </c>
      <c r="J2063" s="106">
        <v>0</v>
      </c>
      <c r="K2063" s="106">
        <v>61515.17</v>
      </c>
      <c r="L2063" s="106">
        <v>0</v>
      </c>
    </row>
    <row r="2064" spans="1:12">
      <c r="A2064" t="s">
        <v>939</v>
      </c>
      <c r="B2064" s="93">
        <v>41364</v>
      </c>
      <c r="C2064" t="s">
        <v>884</v>
      </c>
      <c r="D2064" t="s">
        <v>951</v>
      </c>
      <c r="E2064" s="105">
        <v>816033</v>
      </c>
      <c r="F2064" s="105" t="s">
        <v>405</v>
      </c>
      <c r="G2064" s="106">
        <v>88.83</v>
      </c>
      <c r="H2064" s="106">
        <v>0</v>
      </c>
      <c r="I2064" s="106">
        <v>0</v>
      </c>
      <c r="J2064" s="106">
        <v>0</v>
      </c>
      <c r="K2064" s="106">
        <v>88.83</v>
      </c>
      <c r="L2064" s="106">
        <v>0</v>
      </c>
    </row>
    <row r="2065" spans="1:12">
      <c r="A2065" t="s">
        <v>939</v>
      </c>
      <c r="B2065" s="93">
        <v>41364</v>
      </c>
      <c r="C2065" t="s">
        <v>884</v>
      </c>
      <c r="D2065" t="s">
        <v>951</v>
      </c>
      <c r="E2065" s="105">
        <v>816034</v>
      </c>
      <c r="F2065" s="105" t="s">
        <v>407</v>
      </c>
      <c r="G2065" s="106">
        <v>4091.35</v>
      </c>
      <c r="H2065" s="106">
        <v>0</v>
      </c>
      <c r="I2065" s="106">
        <v>0</v>
      </c>
      <c r="J2065" s="106">
        <v>0</v>
      </c>
      <c r="K2065" s="106">
        <v>4091.35</v>
      </c>
      <c r="L2065" s="106">
        <v>0</v>
      </c>
    </row>
    <row r="2066" spans="1:12">
      <c r="A2066" t="s">
        <v>939</v>
      </c>
      <c r="B2066" s="93">
        <v>41364</v>
      </c>
      <c r="C2066" t="s">
        <v>884</v>
      </c>
      <c r="D2066" t="s">
        <v>951</v>
      </c>
      <c r="E2066" s="105">
        <v>816036</v>
      </c>
      <c r="F2066" s="105" t="s">
        <v>695</v>
      </c>
      <c r="G2066" s="106">
        <v>2348.88</v>
      </c>
      <c r="H2066" s="106">
        <v>0</v>
      </c>
      <c r="I2066" s="106">
        <v>0</v>
      </c>
      <c r="J2066" s="106">
        <v>0</v>
      </c>
      <c r="K2066" s="106">
        <v>2348.88</v>
      </c>
      <c r="L2066" s="106">
        <v>0</v>
      </c>
    </row>
    <row r="2067" spans="1:12">
      <c r="A2067" t="s">
        <v>939</v>
      </c>
      <c r="B2067" s="93">
        <v>41364</v>
      </c>
      <c r="C2067" t="s">
        <v>250</v>
      </c>
      <c r="D2067" t="s">
        <v>134</v>
      </c>
      <c r="E2067" s="105" t="s">
        <v>766</v>
      </c>
      <c r="F2067" s="105" t="s">
        <v>767</v>
      </c>
      <c r="G2067" s="106">
        <v>0</v>
      </c>
      <c r="H2067" s="106">
        <v>0</v>
      </c>
      <c r="I2067" s="106">
        <v>898084520.49000001</v>
      </c>
      <c r="J2067" s="106">
        <v>896684520.49000001</v>
      </c>
      <c r="K2067" s="106">
        <v>1400000</v>
      </c>
      <c r="L2067" s="106">
        <v>0</v>
      </c>
    </row>
    <row r="2068" spans="1:12">
      <c r="A2068" t="s">
        <v>939</v>
      </c>
      <c r="B2068" s="93">
        <v>41364</v>
      </c>
      <c r="C2068" t="s">
        <v>250</v>
      </c>
      <c r="D2068" t="s">
        <v>134</v>
      </c>
      <c r="E2068" s="105" t="s">
        <v>282</v>
      </c>
      <c r="F2068" s="105" t="s">
        <v>283</v>
      </c>
      <c r="G2068" s="106">
        <v>1421993687.24</v>
      </c>
      <c r="H2068" s="106">
        <v>0</v>
      </c>
      <c r="I2068" s="106">
        <v>819258363.28999996</v>
      </c>
      <c r="J2068" s="106">
        <v>834583585.66999996</v>
      </c>
      <c r="K2068" s="106">
        <v>1406668464.8599999</v>
      </c>
      <c r="L2068" s="106">
        <v>0</v>
      </c>
    </row>
    <row r="2069" spans="1:12">
      <c r="A2069" t="s">
        <v>939</v>
      </c>
      <c r="B2069" s="93">
        <v>41364</v>
      </c>
      <c r="C2069" t="s">
        <v>250</v>
      </c>
      <c r="D2069" t="s">
        <v>134</v>
      </c>
      <c r="E2069" s="105" t="s">
        <v>284</v>
      </c>
      <c r="F2069" s="105" t="s">
        <v>285</v>
      </c>
      <c r="G2069" s="106">
        <v>194333792</v>
      </c>
      <c r="H2069" s="106">
        <v>0</v>
      </c>
      <c r="I2069" s="106">
        <v>0</v>
      </c>
      <c r="J2069" s="106">
        <v>125125019.72</v>
      </c>
      <c r="K2069" s="106">
        <v>69208772.280000001</v>
      </c>
      <c r="L2069" s="106">
        <v>0</v>
      </c>
    </row>
    <row r="2070" spans="1:12">
      <c r="A2070" t="s">
        <v>939</v>
      </c>
      <c r="B2070" s="93">
        <v>41364</v>
      </c>
      <c r="C2070" t="s">
        <v>250</v>
      </c>
      <c r="D2070" t="s">
        <v>134</v>
      </c>
      <c r="E2070" s="105">
        <v>110010</v>
      </c>
      <c r="F2070" s="105" t="s">
        <v>415</v>
      </c>
      <c r="G2070" s="106">
        <v>119753.8</v>
      </c>
      <c r="H2070" s="106">
        <v>0</v>
      </c>
      <c r="I2070" s="106">
        <v>0</v>
      </c>
      <c r="J2070" s="106">
        <v>0</v>
      </c>
      <c r="K2070" s="106">
        <v>119753.8</v>
      </c>
      <c r="L2070" s="106">
        <v>0</v>
      </c>
    </row>
    <row r="2071" spans="1:12">
      <c r="A2071" t="s">
        <v>939</v>
      </c>
      <c r="B2071" s="93">
        <v>41364</v>
      </c>
      <c r="C2071" t="s">
        <v>250</v>
      </c>
      <c r="D2071" t="s">
        <v>134</v>
      </c>
      <c r="E2071" s="105">
        <v>110014</v>
      </c>
      <c r="F2071" s="105" t="s">
        <v>289</v>
      </c>
      <c r="G2071" s="106">
        <v>2495336.5</v>
      </c>
      <c r="H2071" s="106">
        <v>0</v>
      </c>
      <c r="I2071" s="106">
        <v>109326855.79000001</v>
      </c>
      <c r="J2071" s="106">
        <v>111756265.23999999</v>
      </c>
      <c r="K2071" s="106">
        <v>65927.05</v>
      </c>
      <c r="L2071" s="106">
        <v>0</v>
      </c>
    </row>
    <row r="2072" spans="1:12">
      <c r="A2072" t="s">
        <v>939</v>
      </c>
      <c r="B2072" s="93">
        <v>41364</v>
      </c>
      <c r="C2072" t="s">
        <v>250</v>
      </c>
      <c r="D2072" t="s">
        <v>134</v>
      </c>
      <c r="E2072" s="105">
        <v>110031</v>
      </c>
      <c r="F2072" s="105" t="s">
        <v>291</v>
      </c>
      <c r="G2072" s="106">
        <v>15189.02</v>
      </c>
      <c r="H2072" s="106">
        <v>0</v>
      </c>
      <c r="I2072" s="106">
        <v>12047.21</v>
      </c>
      <c r="J2072" s="106">
        <v>24094.42</v>
      </c>
      <c r="K2072" s="106">
        <v>3141.81</v>
      </c>
      <c r="L2072" s="106">
        <v>0</v>
      </c>
    </row>
    <row r="2073" spans="1:12">
      <c r="A2073" t="s">
        <v>939</v>
      </c>
      <c r="B2073" s="93">
        <v>41364</v>
      </c>
      <c r="C2073" t="s">
        <v>250</v>
      </c>
      <c r="D2073" t="s">
        <v>134</v>
      </c>
      <c r="E2073" s="105">
        <v>110047</v>
      </c>
      <c r="F2073" s="105" t="s">
        <v>293</v>
      </c>
      <c r="G2073" s="106">
        <v>14261669.01</v>
      </c>
      <c r="H2073" s="106">
        <v>0</v>
      </c>
      <c r="I2073" s="106">
        <v>1169536615.51</v>
      </c>
      <c r="J2073" s="106">
        <v>1177266048.03</v>
      </c>
      <c r="K2073" s="106">
        <v>6532236.4900000002</v>
      </c>
      <c r="L2073" s="106">
        <v>0</v>
      </c>
    </row>
    <row r="2074" spans="1:12">
      <c r="A2074" t="s">
        <v>939</v>
      </c>
      <c r="B2074" s="93">
        <v>41364</v>
      </c>
      <c r="C2074" t="s">
        <v>250</v>
      </c>
      <c r="D2074" t="s">
        <v>134</v>
      </c>
      <c r="E2074" s="105">
        <v>110049</v>
      </c>
      <c r="F2074" s="105" t="s">
        <v>295</v>
      </c>
      <c r="G2074" s="106">
        <v>0</v>
      </c>
      <c r="H2074" s="106">
        <v>98615.08</v>
      </c>
      <c r="I2074" s="106">
        <v>0</v>
      </c>
      <c r="J2074" s="106">
        <v>0</v>
      </c>
      <c r="K2074" s="106">
        <v>0</v>
      </c>
      <c r="L2074" s="106">
        <v>98615.08</v>
      </c>
    </row>
    <row r="2075" spans="1:12">
      <c r="A2075" t="s">
        <v>939</v>
      </c>
      <c r="B2075" s="93">
        <v>41364</v>
      </c>
      <c r="C2075" t="s">
        <v>250</v>
      </c>
      <c r="D2075" t="s">
        <v>134</v>
      </c>
      <c r="E2075" s="105">
        <v>110052</v>
      </c>
      <c r="F2075" s="105" t="s">
        <v>297</v>
      </c>
      <c r="G2075" s="106">
        <v>0</v>
      </c>
      <c r="H2075" s="106">
        <v>0</v>
      </c>
      <c r="I2075" s="106">
        <v>615869.43000000005</v>
      </c>
      <c r="J2075" s="106">
        <v>404483.23</v>
      </c>
      <c r="K2075" s="106">
        <v>211386.2</v>
      </c>
      <c r="L2075" s="106">
        <v>0</v>
      </c>
    </row>
    <row r="2076" spans="1:12">
      <c r="A2076" t="s">
        <v>939</v>
      </c>
      <c r="B2076" s="93">
        <v>41364</v>
      </c>
      <c r="C2076" t="s">
        <v>250</v>
      </c>
      <c r="D2076" t="s">
        <v>134</v>
      </c>
      <c r="E2076" s="105">
        <v>110067</v>
      </c>
      <c r="F2076" s="105" t="s">
        <v>515</v>
      </c>
      <c r="G2076" s="106">
        <v>1324.46</v>
      </c>
      <c r="H2076" s="106">
        <v>0</v>
      </c>
      <c r="I2076" s="106">
        <v>0</v>
      </c>
      <c r="J2076" s="106">
        <v>0</v>
      </c>
      <c r="K2076" s="106">
        <v>1324.46</v>
      </c>
      <c r="L2076" s="106">
        <v>0</v>
      </c>
    </row>
    <row r="2077" spans="1:12">
      <c r="A2077" t="s">
        <v>939</v>
      </c>
      <c r="B2077" s="93">
        <v>41364</v>
      </c>
      <c r="C2077" t="s">
        <v>250</v>
      </c>
      <c r="D2077" t="s">
        <v>134</v>
      </c>
      <c r="E2077" s="105">
        <v>110074</v>
      </c>
      <c r="F2077" s="105" t="s">
        <v>301</v>
      </c>
      <c r="G2077" s="106">
        <v>0</v>
      </c>
      <c r="H2077" s="106">
        <v>0</v>
      </c>
      <c r="I2077" s="106">
        <v>14662755.35</v>
      </c>
      <c r="J2077" s="106">
        <v>14662755.35</v>
      </c>
      <c r="K2077" s="106">
        <v>0</v>
      </c>
      <c r="L2077" s="106">
        <v>0</v>
      </c>
    </row>
    <row r="2078" spans="1:12">
      <c r="A2078" t="s">
        <v>939</v>
      </c>
      <c r="B2078" s="93">
        <v>41364</v>
      </c>
      <c r="C2078" t="s">
        <v>250</v>
      </c>
      <c r="D2078" t="s">
        <v>134</v>
      </c>
      <c r="E2078" s="105">
        <v>110079</v>
      </c>
      <c r="F2078" s="105" t="s">
        <v>303</v>
      </c>
      <c r="G2078" s="106">
        <v>0</v>
      </c>
      <c r="H2078" s="106">
        <v>1246.1500000000001</v>
      </c>
      <c r="I2078" s="106">
        <v>54000</v>
      </c>
      <c r="J2078" s="106">
        <v>54000</v>
      </c>
      <c r="K2078" s="106">
        <v>0</v>
      </c>
      <c r="L2078" s="106">
        <v>1246.1500000000001</v>
      </c>
    </row>
    <row r="2079" spans="1:12">
      <c r="A2079" t="s">
        <v>939</v>
      </c>
      <c r="B2079" s="93">
        <v>41364</v>
      </c>
      <c r="C2079" t="s">
        <v>250</v>
      </c>
      <c r="D2079" t="s">
        <v>134</v>
      </c>
      <c r="E2079" s="105">
        <v>110120</v>
      </c>
      <c r="F2079" s="105" t="s">
        <v>304</v>
      </c>
      <c r="G2079" s="106">
        <v>5762624.7199999997</v>
      </c>
      <c r="H2079" s="106">
        <v>0</v>
      </c>
      <c r="I2079" s="106">
        <v>1136886971.3800001</v>
      </c>
      <c r="J2079" s="106">
        <v>1139823814.75</v>
      </c>
      <c r="K2079" s="106">
        <v>2825781.35</v>
      </c>
      <c r="L2079" s="106">
        <v>0</v>
      </c>
    </row>
    <row r="2080" spans="1:12">
      <c r="A2080" t="s">
        <v>939</v>
      </c>
      <c r="B2080" s="93">
        <v>41364</v>
      </c>
      <c r="C2080" t="s">
        <v>250</v>
      </c>
      <c r="D2080" t="s">
        <v>134</v>
      </c>
      <c r="E2080" s="105">
        <v>110156</v>
      </c>
      <c r="F2080" s="105" t="s">
        <v>685</v>
      </c>
      <c r="G2080" s="106">
        <v>160407.54999999999</v>
      </c>
      <c r="H2080" s="106">
        <v>0</v>
      </c>
      <c r="I2080" s="106">
        <v>5801034.6600000001</v>
      </c>
      <c r="J2080" s="106">
        <v>6156512.7000000002</v>
      </c>
      <c r="K2080" s="106">
        <v>0</v>
      </c>
      <c r="L2080" s="106">
        <v>195070.49</v>
      </c>
    </row>
    <row r="2081" spans="1:12">
      <c r="A2081" t="s">
        <v>939</v>
      </c>
      <c r="B2081" s="93">
        <v>41364</v>
      </c>
      <c r="C2081" t="s">
        <v>250</v>
      </c>
      <c r="D2081" t="s">
        <v>134</v>
      </c>
      <c r="E2081" s="105">
        <v>110200</v>
      </c>
      <c r="F2081" s="105" t="s">
        <v>305</v>
      </c>
      <c r="G2081" s="106">
        <v>15596959.25</v>
      </c>
      <c r="H2081" s="106">
        <v>0</v>
      </c>
      <c r="I2081" s="106">
        <v>938274426.54999995</v>
      </c>
      <c r="J2081" s="106">
        <v>927235831.41999996</v>
      </c>
      <c r="K2081" s="106">
        <v>26635554.379999999</v>
      </c>
      <c r="L2081" s="106">
        <v>0</v>
      </c>
    </row>
    <row r="2082" spans="1:12">
      <c r="A2082" t="s">
        <v>939</v>
      </c>
      <c r="B2082" s="93">
        <v>41364</v>
      </c>
      <c r="C2082" t="s">
        <v>250</v>
      </c>
      <c r="D2082" t="s">
        <v>134</v>
      </c>
      <c r="E2082" s="105" t="s">
        <v>768</v>
      </c>
      <c r="F2082" s="105" t="s">
        <v>769</v>
      </c>
      <c r="G2082" s="106">
        <v>0</v>
      </c>
      <c r="H2082" s="106">
        <v>0</v>
      </c>
      <c r="I2082" s="106">
        <v>815479902</v>
      </c>
      <c r="J2082" s="106">
        <v>815479902</v>
      </c>
      <c r="K2082" s="106">
        <v>0</v>
      </c>
      <c r="L2082" s="106">
        <v>0</v>
      </c>
    </row>
    <row r="2083" spans="1:12">
      <c r="A2083" t="s">
        <v>939</v>
      </c>
      <c r="B2083" s="93">
        <v>41364</v>
      </c>
      <c r="C2083" t="s">
        <v>250</v>
      </c>
      <c r="D2083" t="s">
        <v>134</v>
      </c>
      <c r="E2083" s="105" t="s">
        <v>649</v>
      </c>
      <c r="F2083" s="105" t="s">
        <v>650</v>
      </c>
      <c r="G2083" s="106">
        <v>13046626</v>
      </c>
      <c r="H2083" s="106">
        <v>0</v>
      </c>
      <c r="I2083" s="106">
        <v>0</v>
      </c>
      <c r="J2083" s="106">
        <v>6240000</v>
      </c>
      <c r="K2083" s="106">
        <v>6806626</v>
      </c>
      <c r="L2083" s="106">
        <v>0</v>
      </c>
    </row>
    <row r="2084" spans="1:12">
      <c r="A2084" t="s">
        <v>939</v>
      </c>
      <c r="B2084" s="93">
        <v>41364</v>
      </c>
      <c r="C2084" t="s">
        <v>250</v>
      </c>
      <c r="D2084" t="s">
        <v>134</v>
      </c>
      <c r="E2084" s="105">
        <v>110800</v>
      </c>
      <c r="F2084" s="105" t="s">
        <v>308</v>
      </c>
      <c r="G2084" s="106">
        <v>904564.42</v>
      </c>
      <c r="H2084" s="106">
        <v>0</v>
      </c>
      <c r="I2084" s="106">
        <v>16737896.359999999</v>
      </c>
      <c r="J2084" s="106">
        <v>16642134.67</v>
      </c>
      <c r="K2084" s="106">
        <v>1000326.11</v>
      </c>
      <c r="L2084" s="106">
        <v>0</v>
      </c>
    </row>
    <row r="2085" spans="1:12">
      <c r="A2085" t="s">
        <v>939</v>
      </c>
      <c r="B2085" s="93">
        <v>41364</v>
      </c>
      <c r="C2085" t="s">
        <v>250</v>
      </c>
      <c r="D2085" t="s">
        <v>134</v>
      </c>
      <c r="E2085" s="105" t="s">
        <v>309</v>
      </c>
      <c r="F2085" s="105" t="s">
        <v>310</v>
      </c>
      <c r="G2085" s="106">
        <v>2399714</v>
      </c>
      <c r="H2085" s="106">
        <v>0</v>
      </c>
      <c r="I2085" s="106">
        <v>21142153</v>
      </c>
      <c r="J2085" s="106">
        <v>21866524</v>
      </c>
      <c r="K2085" s="106">
        <v>1675343</v>
      </c>
      <c r="L2085" s="106">
        <v>0</v>
      </c>
    </row>
    <row r="2086" spans="1:12">
      <c r="A2086" t="s">
        <v>939</v>
      </c>
      <c r="B2086" s="93">
        <v>41364</v>
      </c>
      <c r="C2086" t="s">
        <v>250</v>
      </c>
      <c r="D2086" t="s">
        <v>134</v>
      </c>
      <c r="E2086" s="105" t="s">
        <v>311</v>
      </c>
      <c r="F2086" s="105" t="s">
        <v>312</v>
      </c>
      <c r="G2086" s="106">
        <v>11290938.49</v>
      </c>
      <c r="H2086" s="106">
        <v>0</v>
      </c>
      <c r="I2086" s="106">
        <v>0</v>
      </c>
      <c r="J2086" s="106">
        <v>905227.39</v>
      </c>
      <c r="K2086" s="106">
        <v>10385711.1</v>
      </c>
      <c r="L2086" s="106">
        <v>0</v>
      </c>
    </row>
    <row r="2087" spans="1:12">
      <c r="A2087" t="s">
        <v>939</v>
      </c>
      <c r="B2087" s="93">
        <v>41364</v>
      </c>
      <c r="C2087" t="s">
        <v>250</v>
      </c>
      <c r="D2087" t="s">
        <v>134</v>
      </c>
      <c r="E2087" s="105">
        <v>111520</v>
      </c>
      <c r="F2087" s="105" t="s">
        <v>686</v>
      </c>
      <c r="G2087" s="106">
        <v>0</v>
      </c>
      <c r="H2087" s="106">
        <v>8958998.1099999994</v>
      </c>
      <c r="I2087" s="106">
        <v>234376777.93000001</v>
      </c>
      <c r="J2087" s="106">
        <v>225417784.28</v>
      </c>
      <c r="K2087" s="106">
        <v>0</v>
      </c>
      <c r="L2087" s="106">
        <v>4.46</v>
      </c>
    </row>
    <row r="2088" spans="1:12">
      <c r="A2088" t="s">
        <v>939</v>
      </c>
      <c r="B2088" s="93">
        <v>41364</v>
      </c>
      <c r="C2088" t="s">
        <v>250</v>
      </c>
      <c r="D2088" t="s">
        <v>134</v>
      </c>
      <c r="E2088" s="105" t="s">
        <v>770</v>
      </c>
      <c r="F2088" s="105" t="s">
        <v>771</v>
      </c>
      <c r="G2088" s="106">
        <v>0</v>
      </c>
      <c r="H2088" s="106">
        <v>0</v>
      </c>
      <c r="I2088" s="106">
        <v>269245.25</v>
      </c>
      <c r="J2088" s="106">
        <v>267032.45</v>
      </c>
      <c r="K2088" s="106">
        <v>2212.8000000000002</v>
      </c>
      <c r="L2088" s="106">
        <v>0</v>
      </c>
    </row>
    <row r="2089" spans="1:12">
      <c r="A2089" t="s">
        <v>939</v>
      </c>
      <c r="B2089" s="93">
        <v>41364</v>
      </c>
      <c r="C2089" t="s">
        <v>250</v>
      </c>
      <c r="D2089" t="s">
        <v>134</v>
      </c>
      <c r="E2089" s="105">
        <v>112000</v>
      </c>
      <c r="F2089" s="105" t="s">
        <v>314</v>
      </c>
      <c r="G2089" s="106">
        <v>50.59</v>
      </c>
      <c r="H2089" s="106">
        <v>0</v>
      </c>
      <c r="I2089" s="106">
        <v>17977.05</v>
      </c>
      <c r="J2089" s="106">
        <v>18027.64</v>
      </c>
      <c r="K2089" s="106">
        <v>0</v>
      </c>
      <c r="L2089" s="106">
        <v>0</v>
      </c>
    </row>
    <row r="2090" spans="1:12">
      <c r="A2090" t="s">
        <v>939</v>
      </c>
      <c r="B2090" s="93">
        <v>41364</v>
      </c>
      <c r="C2090" t="s">
        <v>250</v>
      </c>
      <c r="D2090" t="s">
        <v>134</v>
      </c>
      <c r="E2090" s="105">
        <v>112002</v>
      </c>
      <c r="F2090" s="105" t="s">
        <v>588</v>
      </c>
      <c r="G2090" s="106">
        <v>780000</v>
      </c>
      <c r="H2090" s="106">
        <v>0</v>
      </c>
      <c r="I2090" s="106">
        <v>0</v>
      </c>
      <c r="J2090" s="106">
        <v>0</v>
      </c>
      <c r="K2090" s="106">
        <v>780000</v>
      </c>
      <c r="L2090" s="106">
        <v>0</v>
      </c>
    </row>
    <row r="2091" spans="1:12">
      <c r="A2091" t="s">
        <v>939</v>
      </c>
      <c r="B2091" s="93">
        <v>41364</v>
      </c>
      <c r="C2091" t="s">
        <v>250</v>
      </c>
      <c r="D2091" t="s">
        <v>134</v>
      </c>
      <c r="E2091" s="105">
        <v>112011</v>
      </c>
      <c r="F2091" s="105" t="s">
        <v>529</v>
      </c>
      <c r="G2091" s="106">
        <v>0</v>
      </c>
      <c r="H2091" s="106">
        <v>0</v>
      </c>
      <c r="I2091" s="106">
        <v>168.32</v>
      </c>
      <c r="J2091" s="106">
        <v>168.32</v>
      </c>
      <c r="K2091" s="106">
        <v>0</v>
      </c>
      <c r="L2091" s="106">
        <v>0</v>
      </c>
    </row>
    <row r="2092" spans="1:12">
      <c r="A2092" t="s">
        <v>939</v>
      </c>
      <c r="B2092" s="93">
        <v>41364</v>
      </c>
      <c r="C2092" t="s">
        <v>250</v>
      </c>
      <c r="D2092" t="s">
        <v>134</v>
      </c>
      <c r="E2092" s="105">
        <v>112012</v>
      </c>
      <c r="F2092" s="105" t="s">
        <v>423</v>
      </c>
      <c r="G2092" s="106">
        <v>43950.7</v>
      </c>
      <c r="H2092" s="106">
        <v>0</v>
      </c>
      <c r="I2092" s="106">
        <v>0</v>
      </c>
      <c r="J2092" s="106">
        <v>0</v>
      </c>
      <c r="K2092" s="106">
        <v>43950.7</v>
      </c>
      <c r="L2092" s="106">
        <v>0</v>
      </c>
    </row>
    <row r="2093" spans="1:12">
      <c r="A2093" t="s">
        <v>939</v>
      </c>
      <c r="B2093" s="93">
        <v>41364</v>
      </c>
      <c r="C2093" t="s">
        <v>250</v>
      </c>
      <c r="D2093" t="s">
        <v>134</v>
      </c>
      <c r="E2093" s="105">
        <v>112020</v>
      </c>
      <c r="F2093" s="105" t="s">
        <v>316</v>
      </c>
      <c r="G2093" s="106">
        <v>43800000</v>
      </c>
      <c r="H2093" s="106">
        <v>0</v>
      </c>
      <c r="I2093" s="106">
        <v>0</v>
      </c>
      <c r="J2093" s="106">
        <v>27469000</v>
      </c>
      <c r="K2093" s="106">
        <v>16331000</v>
      </c>
      <c r="L2093" s="106">
        <v>0</v>
      </c>
    </row>
    <row r="2094" spans="1:12">
      <c r="A2094" t="s">
        <v>939</v>
      </c>
      <c r="B2094" s="93">
        <v>41364</v>
      </c>
      <c r="C2094" t="s">
        <v>250</v>
      </c>
      <c r="D2094" t="s">
        <v>134</v>
      </c>
      <c r="E2094" s="105">
        <v>112021</v>
      </c>
      <c r="F2094" s="105" t="s">
        <v>478</v>
      </c>
      <c r="G2094" s="106">
        <v>46420.639999999999</v>
      </c>
      <c r="H2094" s="106">
        <v>0</v>
      </c>
      <c r="I2094" s="106">
        <v>118431.27</v>
      </c>
      <c r="J2094" s="106">
        <v>120410.91</v>
      </c>
      <c r="K2094" s="106">
        <v>44441</v>
      </c>
      <c r="L2094" s="106">
        <v>0</v>
      </c>
    </row>
    <row r="2095" spans="1:12">
      <c r="A2095" t="s">
        <v>939</v>
      </c>
      <c r="B2095" s="93">
        <v>41364</v>
      </c>
      <c r="C2095" t="s">
        <v>250</v>
      </c>
      <c r="D2095" t="s">
        <v>134</v>
      </c>
      <c r="E2095" s="105">
        <v>112062</v>
      </c>
      <c r="F2095" s="105" t="s">
        <v>988</v>
      </c>
      <c r="G2095" s="106">
        <v>151456</v>
      </c>
      <c r="H2095" s="106">
        <v>0</v>
      </c>
      <c r="I2095" s="106">
        <v>0</v>
      </c>
      <c r="J2095" s="106">
        <v>14153.97</v>
      </c>
      <c r="K2095" s="106">
        <v>137302.03</v>
      </c>
      <c r="L2095" s="106">
        <v>0</v>
      </c>
    </row>
    <row r="2096" spans="1:12">
      <c r="A2096" t="s">
        <v>939</v>
      </c>
      <c r="B2096" s="93">
        <v>41364</v>
      </c>
      <c r="C2096" t="s">
        <v>250</v>
      </c>
      <c r="D2096" t="s">
        <v>134</v>
      </c>
      <c r="E2096" s="105" t="s">
        <v>689</v>
      </c>
      <c r="F2096" s="105" t="s">
        <v>690</v>
      </c>
      <c r="G2096" s="106">
        <v>8959000</v>
      </c>
      <c r="H2096" s="106">
        <v>0</v>
      </c>
      <c r="I2096" s="106">
        <v>279045360.43000001</v>
      </c>
      <c r="J2096" s="106">
        <v>288004360.43000001</v>
      </c>
      <c r="K2096" s="106">
        <v>0</v>
      </c>
      <c r="L2096" s="106">
        <v>0</v>
      </c>
    </row>
    <row r="2097" spans="1:12">
      <c r="A2097" t="s">
        <v>939</v>
      </c>
      <c r="B2097" s="93">
        <v>41364</v>
      </c>
      <c r="C2097" t="s">
        <v>250</v>
      </c>
      <c r="D2097" t="s">
        <v>134</v>
      </c>
      <c r="E2097" s="105">
        <v>210100</v>
      </c>
      <c r="F2097" s="105" t="s">
        <v>424</v>
      </c>
      <c r="G2097" s="106">
        <v>0</v>
      </c>
      <c r="H2097" s="106">
        <v>19778169.280000001</v>
      </c>
      <c r="I2097" s="106">
        <v>1801821417.8</v>
      </c>
      <c r="J2097" s="106">
        <v>1789785741.1400001</v>
      </c>
      <c r="K2097" s="106">
        <v>0</v>
      </c>
      <c r="L2097" s="106">
        <v>7742492.6200000001</v>
      </c>
    </row>
    <row r="2098" spans="1:12">
      <c r="A2098" t="s">
        <v>939</v>
      </c>
      <c r="B2098" s="93">
        <v>41364</v>
      </c>
      <c r="C2098" t="s">
        <v>250</v>
      </c>
      <c r="D2098" t="s">
        <v>134</v>
      </c>
      <c r="E2098" s="105">
        <v>210800</v>
      </c>
      <c r="F2098" s="105" t="s">
        <v>317</v>
      </c>
      <c r="G2098" s="106">
        <v>0</v>
      </c>
      <c r="H2098" s="106">
        <v>7348925.5099999998</v>
      </c>
      <c r="I2098" s="106">
        <v>131262659.88</v>
      </c>
      <c r="J2098" s="106">
        <v>124796841.11</v>
      </c>
      <c r="K2098" s="106">
        <v>0</v>
      </c>
      <c r="L2098" s="106">
        <v>883106.74</v>
      </c>
    </row>
    <row r="2099" spans="1:12">
      <c r="A2099" t="s">
        <v>939</v>
      </c>
      <c r="B2099" s="93">
        <v>41364</v>
      </c>
      <c r="C2099" t="s">
        <v>250</v>
      </c>
      <c r="D2099" t="s">
        <v>134</v>
      </c>
      <c r="E2099" s="105">
        <v>211002</v>
      </c>
      <c r="F2099" s="105" t="s">
        <v>460</v>
      </c>
      <c r="G2099" s="106">
        <v>7435638.5999999996</v>
      </c>
      <c r="H2099" s="106">
        <v>0</v>
      </c>
      <c r="I2099" s="106">
        <v>8252841.0499999998</v>
      </c>
      <c r="J2099" s="106">
        <v>1650068.46</v>
      </c>
      <c r="K2099" s="106">
        <v>14038411.189999999</v>
      </c>
      <c r="L2099" s="106">
        <v>0</v>
      </c>
    </row>
    <row r="2100" spans="1:12">
      <c r="A2100" t="s">
        <v>939</v>
      </c>
      <c r="B2100" s="93">
        <v>41364</v>
      </c>
      <c r="C2100" t="s">
        <v>250</v>
      </c>
      <c r="D2100" t="s">
        <v>134</v>
      </c>
      <c r="E2100" s="105">
        <v>211006</v>
      </c>
      <c r="F2100" s="105" t="s">
        <v>654</v>
      </c>
      <c r="G2100" s="106">
        <v>0</v>
      </c>
      <c r="H2100" s="106">
        <v>24337564.48</v>
      </c>
      <c r="I2100" s="106">
        <v>7145227.3899999997</v>
      </c>
      <c r="J2100" s="106">
        <v>0</v>
      </c>
      <c r="K2100" s="106">
        <v>0</v>
      </c>
      <c r="L2100" s="106">
        <v>17192337.09</v>
      </c>
    </row>
    <row r="2101" spans="1:12">
      <c r="A2101" t="s">
        <v>939</v>
      </c>
      <c r="B2101" s="93">
        <v>41364</v>
      </c>
      <c r="C2101" t="s">
        <v>250</v>
      </c>
      <c r="D2101" t="s">
        <v>134</v>
      </c>
      <c r="E2101" s="105">
        <v>211010</v>
      </c>
      <c r="F2101" s="105" t="s">
        <v>321</v>
      </c>
      <c r="G2101" s="106">
        <v>0</v>
      </c>
      <c r="H2101" s="106">
        <v>12047.27</v>
      </c>
      <c r="I2101" s="106">
        <v>24094.42</v>
      </c>
      <c r="J2101" s="106">
        <v>12047.21</v>
      </c>
      <c r="K2101" s="106">
        <v>0</v>
      </c>
      <c r="L2101" s="106">
        <v>0.06</v>
      </c>
    </row>
    <row r="2102" spans="1:12">
      <c r="A2102" t="s">
        <v>939</v>
      </c>
      <c r="B2102" s="93">
        <v>41364</v>
      </c>
      <c r="C2102" t="s">
        <v>250</v>
      </c>
      <c r="D2102" t="s">
        <v>134</v>
      </c>
      <c r="E2102" s="105">
        <v>211011</v>
      </c>
      <c r="F2102" s="105" t="s">
        <v>765</v>
      </c>
      <c r="G2102" s="106">
        <v>0</v>
      </c>
      <c r="H2102" s="106">
        <v>2489336.52</v>
      </c>
      <c r="I2102" s="106">
        <v>4859185.46</v>
      </c>
      <c r="J2102" s="106">
        <v>2429592.73</v>
      </c>
      <c r="K2102" s="106">
        <v>0</v>
      </c>
      <c r="L2102" s="106">
        <v>59743.79</v>
      </c>
    </row>
    <row r="2103" spans="1:12">
      <c r="A2103" t="s">
        <v>939</v>
      </c>
      <c r="B2103" s="93">
        <v>41364</v>
      </c>
      <c r="C2103" t="s">
        <v>250</v>
      </c>
      <c r="D2103" t="s">
        <v>134</v>
      </c>
      <c r="E2103" s="105">
        <v>211024</v>
      </c>
      <c r="F2103" s="105" t="s">
        <v>325</v>
      </c>
      <c r="G2103" s="106">
        <v>0</v>
      </c>
      <c r="H2103" s="106">
        <v>361426.28</v>
      </c>
      <c r="I2103" s="106">
        <v>122288.02</v>
      </c>
      <c r="J2103" s="106">
        <v>127117.79</v>
      </c>
      <c r="K2103" s="106">
        <v>0</v>
      </c>
      <c r="L2103" s="106">
        <v>366256.05</v>
      </c>
    </row>
    <row r="2104" spans="1:12">
      <c r="A2104" t="s">
        <v>939</v>
      </c>
      <c r="B2104" s="93">
        <v>41364</v>
      </c>
      <c r="C2104" t="s">
        <v>250</v>
      </c>
      <c r="D2104" t="s">
        <v>134</v>
      </c>
      <c r="E2104" s="105">
        <v>211026</v>
      </c>
      <c r="F2104" s="105" t="s">
        <v>327</v>
      </c>
      <c r="G2104" s="106">
        <v>0</v>
      </c>
      <c r="H2104" s="106">
        <v>67170</v>
      </c>
      <c r="I2104" s="106">
        <v>0</v>
      </c>
      <c r="J2104" s="106">
        <v>0</v>
      </c>
      <c r="K2104" s="106">
        <v>0</v>
      </c>
      <c r="L2104" s="106">
        <v>67170</v>
      </c>
    </row>
    <row r="2105" spans="1:12">
      <c r="A2105" t="s">
        <v>939</v>
      </c>
      <c r="B2105" s="93">
        <v>41364</v>
      </c>
      <c r="C2105" t="s">
        <v>250</v>
      </c>
      <c r="D2105" t="s">
        <v>134</v>
      </c>
      <c r="E2105" s="105">
        <v>211028</v>
      </c>
      <c r="F2105" s="105" t="s">
        <v>329</v>
      </c>
      <c r="G2105" s="106">
        <v>0</v>
      </c>
      <c r="H2105" s="106">
        <v>135567.26</v>
      </c>
      <c r="I2105" s="106">
        <v>0</v>
      </c>
      <c r="J2105" s="106">
        <v>0</v>
      </c>
      <c r="K2105" s="106">
        <v>0</v>
      </c>
      <c r="L2105" s="106">
        <v>135567.26</v>
      </c>
    </row>
    <row r="2106" spans="1:12">
      <c r="A2106" t="s">
        <v>939</v>
      </c>
      <c r="B2106" s="93">
        <v>41364</v>
      </c>
      <c r="C2106" t="s">
        <v>250</v>
      </c>
      <c r="D2106" t="s">
        <v>134</v>
      </c>
      <c r="E2106" s="105">
        <v>211032</v>
      </c>
      <c r="F2106" s="105" t="s">
        <v>331</v>
      </c>
      <c r="G2106" s="106">
        <v>0</v>
      </c>
      <c r="H2106" s="106">
        <v>437974.98</v>
      </c>
      <c r="I2106" s="106">
        <v>439475.92</v>
      </c>
      <c r="J2106" s="106">
        <v>1500.94</v>
      </c>
      <c r="K2106" s="106">
        <v>0</v>
      </c>
      <c r="L2106" s="106">
        <v>0</v>
      </c>
    </row>
    <row r="2107" spans="1:12">
      <c r="A2107" t="s">
        <v>939</v>
      </c>
      <c r="B2107" s="93">
        <v>41364</v>
      </c>
      <c r="C2107" t="s">
        <v>250</v>
      </c>
      <c r="D2107" t="s">
        <v>134</v>
      </c>
      <c r="E2107" s="105">
        <v>211035</v>
      </c>
      <c r="F2107" s="105" t="s">
        <v>333</v>
      </c>
      <c r="G2107" s="106">
        <v>0</v>
      </c>
      <c r="H2107" s="106">
        <v>26005</v>
      </c>
      <c r="I2107" s="106">
        <v>313650</v>
      </c>
      <c r="J2107" s="106">
        <v>374696</v>
      </c>
      <c r="K2107" s="106">
        <v>0</v>
      </c>
      <c r="L2107" s="106">
        <v>87051</v>
      </c>
    </row>
    <row r="2108" spans="1:12">
      <c r="A2108" t="s">
        <v>939</v>
      </c>
      <c r="B2108" s="93">
        <v>41364</v>
      </c>
      <c r="C2108" t="s">
        <v>250</v>
      </c>
      <c r="D2108" t="s">
        <v>134</v>
      </c>
      <c r="E2108" s="105">
        <v>211037</v>
      </c>
      <c r="F2108" s="105" t="s">
        <v>901</v>
      </c>
      <c r="G2108" s="106">
        <v>0</v>
      </c>
      <c r="H2108" s="106">
        <v>3945.45</v>
      </c>
      <c r="I2108" s="106">
        <v>404483.23</v>
      </c>
      <c r="J2108" s="106">
        <v>749285.21</v>
      </c>
      <c r="K2108" s="106">
        <v>0</v>
      </c>
      <c r="L2108" s="106">
        <v>348747.43</v>
      </c>
    </row>
    <row r="2109" spans="1:12">
      <c r="A2109" t="s">
        <v>939</v>
      </c>
      <c r="B2109" s="93">
        <v>41364</v>
      </c>
      <c r="C2109" t="s">
        <v>250</v>
      </c>
      <c r="D2109" t="s">
        <v>134</v>
      </c>
      <c r="E2109" s="105">
        <v>211040</v>
      </c>
      <c r="F2109" s="105" t="s">
        <v>1046</v>
      </c>
      <c r="G2109" s="106">
        <v>0</v>
      </c>
      <c r="H2109" s="106">
        <v>0</v>
      </c>
      <c r="I2109" s="106">
        <v>15356.82</v>
      </c>
      <c r="J2109" s="106">
        <v>15356.82</v>
      </c>
      <c r="K2109" s="106">
        <v>0</v>
      </c>
      <c r="L2109" s="106">
        <v>0</v>
      </c>
    </row>
    <row r="2110" spans="1:12">
      <c r="A2110" t="s">
        <v>939</v>
      </c>
      <c r="B2110" s="93">
        <v>41364</v>
      </c>
      <c r="C2110" t="s">
        <v>250</v>
      </c>
      <c r="D2110" t="s">
        <v>134</v>
      </c>
      <c r="E2110" s="105">
        <v>211070</v>
      </c>
      <c r="F2110" s="105" t="s">
        <v>902</v>
      </c>
      <c r="G2110" s="106">
        <v>1922.53</v>
      </c>
      <c r="H2110" s="106">
        <v>0</v>
      </c>
      <c r="I2110" s="106">
        <v>5050</v>
      </c>
      <c r="J2110" s="106">
        <v>4155.74</v>
      </c>
      <c r="K2110" s="106">
        <v>2816.79</v>
      </c>
      <c r="L2110" s="106">
        <v>0</v>
      </c>
    </row>
    <row r="2111" spans="1:12">
      <c r="A2111" t="s">
        <v>939</v>
      </c>
      <c r="B2111" s="93">
        <v>41364</v>
      </c>
      <c r="C2111" t="s">
        <v>250</v>
      </c>
      <c r="D2111" t="s">
        <v>134</v>
      </c>
      <c r="E2111" s="105">
        <v>211078</v>
      </c>
      <c r="F2111" s="105" t="s">
        <v>1047</v>
      </c>
      <c r="G2111" s="106">
        <v>0</v>
      </c>
      <c r="H2111" s="106">
        <v>0</v>
      </c>
      <c r="I2111" s="106">
        <v>10743.25</v>
      </c>
      <c r="J2111" s="106">
        <v>10743.25</v>
      </c>
      <c r="K2111" s="106">
        <v>0</v>
      </c>
      <c r="L2111" s="106">
        <v>0</v>
      </c>
    </row>
    <row r="2112" spans="1:12">
      <c r="A2112" t="s">
        <v>939</v>
      </c>
      <c r="B2112" s="93">
        <v>41364</v>
      </c>
      <c r="C2112" t="s">
        <v>250</v>
      </c>
      <c r="D2112" t="s">
        <v>134</v>
      </c>
      <c r="E2112" s="105">
        <v>212010</v>
      </c>
      <c r="F2112" s="105" t="s">
        <v>336</v>
      </c>
      <c r="G2112" s="106">
        <v>0</v>
      </c>
      <c r="H2112" s="106">
        <v>1684474.84</v>
      </c>
      <c r="I2112" s="106">
        <v>17621582.300000001</v>
      </c>
      <c r="J2112" s="106">
        <v>19050562.829999998</v>
      </c>
      <c r="K2112" s="106">
        <v>0</v>
      </c>
      <c r="L2112" s="106">
        <v>3113455.37</v>
      </c>
    </row>
    <row r="2113" spans="1:16">
      <c r="A2113" t="s">
        <v>939</v>
      </c>
      <c r="B2113" s="93">
        <v>41364</v>
      </c>
      <c r="C2113" t="s">
        <v>250</v>
      </c>
      <c r="D2113" t="s">
        <v>134</v>
      </c>
      <c r="E2113" s="105">
        <v>212021</v>
      </c>
      <c r="F2113" s="105" t="s">
        <v>337</v>
      </c>
      <c r="G2113" s="106">
        <v>0</v>
      </c>
      <c r="H2113" s="106">
        <v>39535.730000000003</v>
      </c>
      <c r="I2113" s="106">
        <v>110755617.81</v>
      </c>
      <c r="J2113" s="106">
        <v>110728983.06</v>
      </c>
      <c r="K2113" s="106">
        <v>0</v>
      </c>
      <c r="L2113" s="106">
        <v>12900.98</v>
      </c>
    </row>
    <row r="2114" spans="1:16">
      <c r="A2114" t="s">
        <v>939</v>
      </c>
      <c r="B2114" s="93">
        <v>41364</v>
      </c>
      <c r="C2114" t="s">
        <v>250</v>
      </c>
      <c r="D2114" t="s">
        <v>134</v>
      </c>
      <c r="E2114" s="105">
        <v>212024</v>
      </c>
      <c r="F2114" s="105" t="s">
        <v>338</v>
      </c>
      <c r="G2114" s="106">
        <v>0</v>
      </c>
      <c r="H2114" s="106">
        <v>54804</v>
      </c>
      <c r="I2114" s="106">
        <v>411348</v>
      </c>
      <c r="J2114" s="106">
        <v>376386</v>
      </c>
      <c r="K2114" s="106">
        <v>0</v>
      </c>
      <c r="L2114" s="106">
        <v>19842</v>
      </c>
    </row>
    <row r="2115" spans="1:16">
      <c r="A2115" t="s">
        <v>939</v>
      </c>
      <c r="B2115" s="93">
        <v>41364</v>
      </c>
      <c r="C2115" t="s">
        <v>250</v>
      </c>
      <c r="D2115" t="s">
        <v>134</v>
      </c>
      <c r="E2115" s="105">
        <v>212026</v>
      </c>
      <c r="F2115" s="105" t="s">
        <v>339</v>
      </c>
      <c r="G2115" s="106">
        <v>0</v>
      </c>
      <c r="H2115" s="106">
        <v>9738851.7699999996</v>
      </c>
      <c r="I2115" s="106">
        <v>443407.12</v>
      </c>
      <c r="J2115" s="106">
        <v>8345058.8499999996</v>
      </c>
      <c r="K2115" s="106">
        <v>0</v>
      </c>
      <c r="L2115" s="106">
        <v>17640503.5</v>
      </c>
    </row>
    <row r="2116" spans="1:16">
      <c r="A2116" t="s">
        <v>939</v>
      </c>
      <c r="B2116" s="93">
        <v>41364</v>
      </c>
      <c r="C2116" t="s">
        <v>250</v>
      </c>
      <c r="D2116" t="s">
        <v>134</v>
      </c>
      <c r="E2116" s="105">
        <v>212027</v>
      </c>
      <c r="F2116" s="105" t="s">
        <v>340</v>
      </c>
      <c r="G2116" s="106">
        <v>0</v>
      </c>
      <c r="H2116" s="106">
        <v>3857</v>
      </c>
      <c r="I2116" s="106">
        <v>21781</v>
      </c>
      <c r="J2116" s="106">
        <v>17924</v>
      </c>
      <c r="K2116" s="106">
        <v>0</v>
      </c>
      <c r="L2116" s="106">
        <v>0</v>
      </c>
    </row>
    <row r="2117" spans="1:16">
      <c r="A2117" t="s">
        <v>939</v>
      </c>
      <c r="B2117" s="93">
        <v>41364</v>
      </c>
      <c r="C2117" t="s">
        <v>250</v>
      </c>
      <c r="D2117" t="s">
        <v>134</v>
      </c>
      <c r="E2117" s="105">
        <v>212029</v>
      </c>
      <c r="F2117" s="105" t="s">
        <v>341</v>
      </c>
      <c r="G2117" s="106">
        <v>0</v>
      </c>
      <c r="H2117" s="106">
        <v>0</v>
      </c>
      <c r="I2117" s="106">
        <v>12140.03</v>
      </c>
      <c r="J2117" s="106">
        <v>12140.03</v>
      </c>
      <c r="K2117" s="106">
        <v>0</v>
      </c>
      <c r="L2117" s="106">
        <v>0</v>
      </c>
    </row>
    <row r="2118" spans="1:16">
      <c r="A2118" t="s">
        <v>939</v>
      </c>
      <c r="B2118" s="93">
        <v>41364</v>
      </c>
      <c r="C2118" t="s">
        <v>250</v>
      </c>
      <c r="D2118" t="s">
        <v>134</v>
      </c>
      <c r="E2118" s="105">
        <v>212030</v>
      </c>
      <c r="F2118" s="105" t="s">
        <v>1048</v>
      </c>
      <c r="G2118" s="106">
        <v>0</v>
      </c>
      <c r="H2118" s="106">
        <v>0</v>
      </c>
      <c r="I2118" s="106">
        <v>28492.63</v>
      </c>
      <c r="J2118" s="106">
        <v>28492.63</v>
      </c>
      <c r="K2118" s="106">
        <v>0</v>
      </c>
      <c r="L2118" s="106">
        <v>0</v>
      </c>
    </row>
    <row r="2119" spans="1:16">
      <c r="A2119" t="s">
        <v>939</v>
      </c>
      <c r="B2119" s="93">
        <v>41364</v>
      </c>
      <c r="C2119" t="s">
        <v>250</v>
      </c>
      <c r="D2119" t="s">
        <v>134</v>
      </c>
      <c r="E2119" s="105">
        <v>212039</v>
      </c>
      <c r="F2119" s="105" t="s">
        <v>906</v>
      </c>
      <c r="G2119" s="106">
        <v>0</v>
      </c>
      <c r="H2119" s="106">
        <v>0</v>
      </c>
      <c r="I2119" s="106">
        <v>1030.74</v>
      </c>
      <c r="J2119" s="106">
        <v>1030.74</v>
      </c>
      <c r="K2119" s="106">
        <v>0</v>
      </c>
      <c r="L2119" s="106">
        <v>0</v>
      </c>
    </row>
    <row r="2120" spans="1:16">
      <c r="A2120" t="s">
        <v>939</v>
      </c>
      <c r="B2120" s="93">
        <v>41364</v>
      </c>
      <c r="C2120" t="s">
        <v>250</v>
      </c>
      <c r="D2120" t="s">
        <v>134</v>
      </c>
      <c r="E2120" s="105">
        <v>212080</v>
      </c>
      <c r="F2120" s="105" t="s">
        <v>1049</v>
      </c>
      <c r="G2120" s="106">
        <v>0</v>
      </c>
      <c r="H2120" s="106">
        <v>0</v>
      </c>
      <c r="I2120" s="106">
        <v>6505.83</v>
      </c>
      <c r="J2120" s="106">
        <v>173112.64</v>
      </c>
      <c r="K2120" s="106">
        <v>0</v>
      </c>
      <c r="L2120" s="106">
        <v>166606.81</v>
      </c>
    </row>
    <row r="2121" spans="1:16">
      <c r="A2121" t="s">
        <v>939</v>
      </c>
      <c r="B2121" s="93">
        <v>41364</v>
      </c>
      <c r="C2121" t="s">
        <v>250</v>
      </c>
      <c r="D2121" t="s">
        <v>134</v>
      </c>
      <c r="E2121" s="105">
        <v>212085</v>
      </c>
      <c r="F2121" s="105" t="s">
        <v>342</v>
      </c>
      <c r="G2121" s="106">
        <v>124499.99</v>
      </c>
      <c r="H2121" s="106">
        <v>0</v>
      </c>
      <c r="I2121" s="106">
        <v>8384800</v>
      </c>
      <c r="J2121" s="106">
        <v>8486300.6699999999</v>
      </c>
      <c r="K2121" s="106">
        <v>22999.32</v>
      </c>
      <c r="L2121" s="106">
        <v>0</v>
      </c>
    </row>
    <row r="2122" spans="1:16">
      <c r="A2122" t="s">
        <v>939</v>
      </c>
      <c r="B2122" s="93">
        <v>41364</v>
      </c>
      <c r="C2122" t="s">
        <v>250</v>
      </c>
      <c r="D2122" t="s">
        <v>134</v>
      </c>
      <c r="E2122" s="105">
        <v>212086</v>
      </c>
      <c r="F2122" s="105" t="s">
        <v>343</v>
      </c>
      <c r="G2122" s="106">
        <v>0</v>
      </c>
      <c r="H2122" s="106">
        <v>390339.09</v>
      </c>
      <c r="I2122" s="106">
        <v>32156671.41</v>
      </c>
      <c r="J2122" s="106">
        <v>31860486.199999999</v>
      </c>
      <c r="K2122" s="106">
        <v>0</v>
      </c>
      <c r="L2122" s="106">
        <v>94153.88</v>
      </c>
    </row>
    <row r="2123" spans="1:16">
      <c r="A2123" t="s">
        <v>939</v>
      </c>
      <c r="B2123" s="93">
        <v>41364</v>
      </c>
      <c r="C2123" t="s">
        <v>250</v>
      </c>
      <c r="D2123" t="s">
        <v>134</v>
      </c>
      <c r="E2123" s="105">
        <v>213100</v>
      </c>
      <c r="F2123" s="105" t="s">
        <v>499</v>
      </c>
      <c r="G2123" s="106">
        <v>16923.64</v>
      </c>
      <c r="H2123" s="106">
        <v>0</v>
      </c>
      <c r="I2123" s="106">
        <v>89894.94</v>
      </c>
      <c r="J2123" s="106">
        <v>98500.36</v>
      </c>
      <c r="K2123" s="106">
        <v>8318.2199999999993</v>
      </c>
      <c r="L2123" s="106">
        <v>0</v>
      </c>
    </row>
    <row r="2124" spans="1:16">
      <c r="A2124" t="s">
        <v>939</v>
      </c>
      <c r="B2124" s="93">
        <v>41364</v>
      </c>
      <c r="C2124" t="s">
        <v>250</v>
      </c>
      <c r="D2124" t="s">
        <v>134</v>
      </c>
      <c r="E2124" s="105" t="s">
        <v>344</v>
      </c>
      <c r="F2124" s="105" t="s">
        <v>345</v>
      </c>
      <c r="G2124" s="106">
        <v>0</v>
      </c>
      <c r="H2124" s="106">
        <v>21531612.969999999</v>
      </c>
      <c r="I2124" s="106">
        <v>47043979.950000003</v>
      </c>
      <c r="J2124" s="106">
        <v>42740489.75</v>
      </c>
      <c r="K2124" s="106">
        <v>0</v>
      </c>
      <c r="L2124" s="106">
        <v>17228122.77</v>
      </c>
      <c r="M2124" t="s">
        <v>15</v>
      </c>
      <c r="N2124" t="str">
        <f>+C2124&amp;M2124</f>
        <v>TSSUnit Capital at the end of the period</v>
      </c>
      <c r="O2124" s="95">
        <f>L2124-K2124</f>
        <v>17228122.77</v>
      </c>
      <c r="P2124" s="95">
        <f>O2124/10000000</f>
        <v>1.7228122770000001</v>
      </c>
    </row>
    <row r="2125" spans="1:16">
      <c r="A2125" t="s">
        <v>939</v>
      </c>
      <c r="B2125" s="93">
        <v>41364</v>
      </c>
      <c r="C2125" t="s">
        <v>250</v>
      </c>
      <c r="D2125" t="s">
        <v>134</v>
      </c>
      <c r="E2125" s="105" t="s">
        <v>346</v>
      </c>
      <c r="F2125" s="105" t="s">
        <v>347</v>
      </c>
      <c r="G2125" s="106">
        <v>0</v>
      </c>
      <c r="H2125" s="106">
        <v>268372251.94999999</v>
      </c>
      <c r="I2125" s="106">
        <v>152660152.56</v>
      </c>
      <c r="J2125" s="106">
        <v>137736902.78</v>
      </c>
      <c r="K2125" s="106">
        <v>0</v>
      </c>
      <c r="L2125" s="106">
        <v>253449002.16999999</v>
      </c>
      <c r="M2125" t="s">
        <v>15</v>
      </c>
      <c r="N2125" t="str">
        <f>+C2125&amp;M2125</f>
        <v>TSSUnit Capital at the end of the period</v>
      </c>
      <c r="O2125" s="95">
        <f>L2125-K2125</f>
        <v>253449002.16999999</v>
      </c>
      <c r="P2125" s="95">
        <f>O2125/10000000</f>
        <v>25.344900216999999</v>
      </c>
    </row>
    <row r="2126" spans="1:16">
      <c r="A2126" t="s">
        <v>939</v>
      </c>
      <c r="B2126" s="93">
        <v>41364</v>
      </c>
      <c r="C2126" t="s">
        <v>250</v>
      </c>
      <c r="D2126" t="s">
        <v>134</v>
      </c>
      <c r="E2126" s="105" t="s">
        <v>1050</v>
      </c>
      <c r="F2126" s="105" t="s">
        <v>1051</v>
      </c>
      <c r="G2126" s="106">
        <v>0</v>
      </c>
      <c r="H2126" s="106">
        <v>0</v>
      </c>
      <c r="I2126" s="106">
        <v>45056.33</v>
      </c>
      <c r="J2126" s="106">
        <v>49200.55</v>
      </c>
      <c r="K2126" s="106">
        <v>0</v>
      </c>
      <c r="L2126" s="106">
        <v>4144.22</v>
      </c>
      <c r="M2126" t="s">
        <v>15</v>
      </c>
      <c r="N2126" t="str">
        <f>+C2126&amp;M2126</f>
        <v>TSSUnit Capital at the end of the period</v>
      </c>
      <c r="O2126" s="95">
        <f>L2126-K2126</f>
        <v>4144.22</v>
      </c>
      <c r="P2126" s="95">
        <f>O2126/10000000</f>
        <v>4.1442200000000001E-4</v>
      </c>
    </row>
    <row r="2127" spans="1:16">
      <c r="A2127" t="s">
        <v>939</v>
      </c>
      <c r="B2127" s="93">
        <v>41364</v>
      </c>
      <c r="C2127" t="s">
        <v>250</v>
      </c>
      <c r="D2127" t="s">
        <v>134</v>
      </c>
      <c r="E2127" s="105" t="s">
        <v>1052</v>
      </c>
      <c r="F2127" s="105" t="s">
        <v>1053</v>
      </c>
      <c r="G2127" s="106">
        <v>0</v>
      </c>
      <c r="H2127" s="106">
        <v>0</v>
      </c>
      <c r="I2127" s="106">
        <v>1353058.58</v>
      </c>
      <c r="J2127" s="106">
        <v>1594593.79</v>
      </c>
      <c r="K2127" s="106">
        <v>0</v>
      </c>
      <c r="L2127" s="106">
        <v>241535.21</v>
      </c>
      <c r="M2127" t="s">
        <v>15</v>
      </c>
      <c r="N2127" t="str">
        <f>+C2127&amp;M2127</f>
        <v>TSSUnit Capital at the end of the period</v>
      </c>
      <c r="O2127" s="95">
        <f>L2127-K2127</f>
        <v>241535.21</v>
      </c>
      <c r="P2127" s="95">
        <f>O2127/10000000</f>
        <v>2.4153521000000001E-2</v>
      </c>
    </row>
    <row r="2128" spans="1:16">
      <c r="A2128" t="s">
        <v>939</v>
      </c>
      <c r="B2128" s="93">
        <v>41364</v>
      </c>
      <c r="C2128" t="s">
        <v>250</v>
      </c>
      <c r="D2128" t="s">
        <v>134</v>
      </c>
      <c r="E2128" s="105" t="s">
        <v>348</v>
      </c>
      <c r="F2128" s="105" t="s">
        <v>349</v>
      </c>
      <c r="G2128" s="106">
        <v>10238162.359999999</v>
      </c>
      <c r="H2128" s="106">
        <v>0</v>
      </c>
      <c r="I2128" s="106">
        <v>30523918.350000001</v>
      </c>
      <c r="J2128" s="106">
        <v>39955081.189999998</v>
      </c>
      <c r="K2128" s="106">
        <v>806999.52</v>
      </c>
      <c r="L2128" s="106">
        <v>0</v>
      </c>
    </row>
    <row r="2129" spans="1:12">
      <c r="A2129" t="s">
        <v>939</v>
      </c>
      <c r="B2129" s="93">
        <v>41364</v>
      </c>
      <c r="C2129" t="s">
        <v>250</v>
      </c>
      <c r="D2129" t="s">
        <v>134</v>
      </c>
      <c r="E2129" s="105" t="s">
        <v>350</v>
      </c>
      <c r="F2129" s="105" t="s">
        <v>351</v>
      </c>
      <c r="G2129" s="106">
        <v>0</v>
      </c>
      <c r="H2129" s="106">
        <v>137361409.56999999</v>
      </c>
      <c r="I2129" s="106">
        <v>105573781.28</v>
      </c>
      <c r="J2129" s="106">
        <v>121685733.95</v>
      </c>
      <c r="K2129" s="106">
        <v>0</v>
      </c>
      <c r="L2129" s="106">
        <v>153473362.24000001</v>
      </c>
    </row>
    <row r="2130" spans="1:12">
      <c r="A2130" t="s">
        <v>939</v>
      </c>
      <c r="B2130" s="93">
        <v>41364</v>
      </c>
      <c r="C2130" t="s">
        <v>250</v>
      </c>
      <c r="D2130" t="s">
        <v>134</v>
      </c>
      <c r="E2130" s="105" t="s">
        <v>1054</v>
      </c>
      <c r="F2130" s="105" t="s">
        <v>1055</v>
      </c>
      <c r="G2130" s="106">
        <v>0</v>
      </c>
      <c r="H2130" s="106">
        <v>0</v>
      </c>
      <c r="I2130" s="106">
        <v>25199.62</v>
      </c>
      <c r="J2130" s="106">
        <v>30742.73</v>
      </c>
      <c r="K2130" s="106">
        <v>0</v>
      </c>
      <c r="L2130" s="106">
        <v>5543.11</v>
      </c>
    </row>
    <row r="2131" spans="1:12">
      <c r="A2131" t="s">
        <v>939</v>
      </c>
      <c r="B2131" s="93">
        <v>41364</v>
      </c>
      <c r="C2131" t="s">
        <v>250</v>
      </c>
      <c r="D2131" t="s">
        <v>134</v>
      </c>
      <c r="E2131" s="105" t="s">
        <v>1056</v>
      </c>
      <c r="F2131" s="105" t="s">
        <v>1057</v>
      </c>
      <c r="G2131" s="106">
        <v>0</v>
      </c>
      <c r="H2131" s="106">
        <v>0</v>
      </c>
      <c r="I2131" s="106">
        <v>573618.29</v>
      </c>
      <c r="J2131" s="106">
        <v>1326212.1599999999</v>
      </c>
      <c r="K2131" s="106">
        <v>0</v>
      </c>
      <c r="L2131" s="106">
        <v>752593.87</v>
      </c>
    </row>
    <row r="2132" spans="1:12">
      <c r="A2132" t="s">
        <v>939</v>
      </c>
      <c r="B2132" s="93">
        <v>41364</v>
      </c>
      <c r="C2132" t="s">
        <v>250</v>
      </c>
      <c r="D2132" t="s">
        <v>134</v>
      </c>
      <c r="E2132" s="105" t="s">
        <v>352</v>
      </c>
      <c r="F2132" s="105" t="s">
        <v>353</v>
      </c>
      <c r="G2132" s="106">
        <v>0</v>
      </c>
      <c r="H2132" s="106">
        <v>0</v>
      </c>
      <c r="I2132" s="106">
        <v>27709476.760000002</v>
      </c>
      <c r="J2132" s="106">
        <v>3613143.19</v>
      </c>
      <c r="K2132" s="106">
        <v>24096333.57</v>
      </c>
      <c r="L2132" s="106">
        <v>0</v>
      </c>
    </row>
    <row r="2133" spans="1:12">
      <c r="A2133" t="s">
        <v>939</v>
      </c>
      <c r="B2133" s="93">
        <v>41364</v>
      </c>
      <c r="C2133" t="s">
        <v>250</v>
      </c>
      <c r="D2133" t="s">
        <v>134</v>
      </c>
      <c r="E2133" s="105" t="s">
        <v>354</v>
      </c>
      <c r="F2133" s="105" t="s">
        <v>355</v>
      </c>
      <c r="G2133" s="106">
        <v>0</v>
      </c>
      <c r="H2133" s="106">
        <v>0</v>
      </c>
      <c r="I2133" s="106">
        <v>94440530.510000005</v>
      </c>
      <c r="J2133" s="106">
        <v>369565.05</v>
      </c>
      <c r="K2133" s="106">
        <v>94070965.459999993</v>
      </c>
      <c r="L2133" s="106">
        <v>0</v>
      </c>
    </row>
    <row r="2134" spans="1:12">
      <c r="A2134" t="s">
        <v>939</v>
      </c>
      <c r="B2134" s="93">
        <v>41364</v>
      </c>
      <c r="C2134" t="s">
        <v>250</v>
      </c>
      <c r="D2134" t="s">
        <v>134</v>
      </c>
      <c r="E2134" s="105" t="s">
        <v>1058</v>
      </c>
      <c r="F2134" s="105" t="s">
        <v>1059</v>
      </c>
      <c r="G2134" s="106">
        <v>0</v>
      </c>
      <c r="H2134" s="106">
        <v>0</v>
      </c>
      <c r="I2134" s="106">
        <v>3254.67</v>
      </c>
      <c r="J2134" s="106">
        <v>11605.58</v>
      </c>
      <c r="K2134" s="106">
        <v>0</v>
      </c>
      <c r="L2134" s="106">
        <v>8350.91</v>
      </c>
    </row>
    <row r="2135" spans="1:12">
      <c r="A2135" t="s">
        <v>939</v>
      </c>
      <c r="B2135" s="93">
        <v>41364</v>
      </c>
      <c r="C2135" t="s">
        <v>250</v>
      </c>
      <c r="D2135" t="s">
        <v>134</v>
      </c>
      <c r="E2135" s="105" t="s">
        <v>1060</v>
      </c>
      <c r="F2135" s="105" t="s">
        <v>1061</v>
      </c>
      <c r="G2135" s="106">
        <v>0</v>
      </c>
      <c r="H2135" s="106">
        <v>0</v>
      </c>
      <c r="I2135" s="106">
        <v>0</v>
      </c>
      <c r="J2135" s="106">
        <v>550935.93000000005</v>
      </c>
      <c r="K2135" s="106">
        <v>0</v>
      </c>
      <c r="L2135" s="106">
        <v>550935.93000000005</v>
      </c>
    </row>
    <row r="2136" spans="1:12">
      <c r="A2136" t="s">
        <v>939</v>
      </c>
      <c r="B2136" s="93">
        <v>41364</v>
      </c>
      <c r="C2136" t="s">
        <v>250</v>
      </c>
      <c r="D2136" t="s">
        <v>134</v>
      </c>
      <c r="E2136" s="105">
        <v>310200</v>
      </c>
      <c r="F2136" s="105" t="s">
        <v>356</v>
      </c>
      <c r="G2136" s="106">
        <v>0</v>
      </c>
      <c r="H2136" s="106">
        <v>1032445256.41</v>
      </c>
      <c r="I2136" s="106">
        <v>0</v>
      </c>
      <c r="J2136" s="106">
        <v>0</v>
      </c>
      <c r="K2136" s="106">
        <v>0</v>
      </c>
      <c r="L2136" s="106">
        <v>1032445256.41</v>
      </c>
    </row>
    <row r="2137" spans="1:12">
      <c r="A2137" t="s">
        <v>939</v>
      </c>
      <c r="B2137" s="93">
        <v>41364</v>
      </c>
      <c r="C2137" t="s">
        <v>250</v>
      </c>
      <c r="D2137" t="s">
        <v>134</v>
      </c>
      <c r="E2137" s="105" t="s">
        <v>357</v>
      </c>
      <c r="F2137" s="105" t="s">
        <v>358</v>
      </c>
      <c r="G2137" s="106">
        <v>0</v>
      </c>
      <c r="H2137" s="106">
        <v>194333792</v>
      </c>
      <c r="I2137" s="106">
        <v>125125019.72</v>
      </c>
      <c r="J2137" s="106">
        <v>0</v>
      </c>
      <c r="K2137" s="106">
        <v>0</v>
      </c>
      <c r="L2137" s="106">
        <v>69208772.280000001</v>
      </c>
    </row>
    <row r="2138" spans="1:12">
      <c r="A2138" t="s">
        <v>939</v>
      </c>
      <c r="B2138" s="93">
        <v>41364</v>
      </c>
      <c r="C2138" t="s">
        <v>250</v>
      </c>
      <c r="D2138" t="s">
        <v>134</v>
      </c>
      <c r="E2138" s="105" t="s">
        <v>359</v>
      </c>
      <c r="F2138" s="105" t="s">
        <v>360</v>
      </c>
      <c r="G2138" s="106">
        <v>0</v>
      </c>
      <c r="H2138" s="106">
        <v>18076225.449999999</v>
      </c>
      <c r="I2138" s="106">
        <v>10442993.6</v>
      </c>
      <c r="J2138" s="106">
        <v>17523778.600000001</v>
      </c>
      <c r="K2138" s="106">
        <v>0</v>
      </c>
      <c r="L2138" s="106">
        <v>25157010.449999999</v>
      </c>
    </row>
    <row r="2139" spans="1:12">
      <c r="A2139" t="s">
        <v>939</v>
      </c>
      <c r="B2139" s="93">
        <v>41364</v>
      </c>
      <c r="C2139" t="s">
        <v>250</v>
      </c>
      <c r="D2139" t="s">
        <v>134</v>
      </c>
      <c r="E2139" s="105">
        <v>610520</v>
      </c>
      <c r="F2139" s="105" t="s">
        <v>691</v>
      </c>
      <c r="G2139" s="106">
        <v>165325</v>
      </c>
      <c r="H2139" s="106">
        <v>0</v>
      </c>
      <c r="I2139" s="106">
        <v>0</v>
      </c>
      <c r="J2139" s="106">
        <v>165325</v>
      </c>
      <c r="K2139" s="106">
        <v>0</v>
      </c>
      <c r="L2139" s="106">
        <v>0</v>
      </c>
    </row>
    <row r="2140" spans="1:12">
      <c r="A2140" t="s">
        <v>939</v>
      </c>
      <c r="B2140" s="93">
        <v>41364</v>
      </c>
      <c r="C2140" t="s">
        <v>250</v>
      </c>
      <c r="D2140" t="s">
        <v>134</v>
      </c>
      <c r="E2140" s="105" t="s">
        <v>365</v>
      </c>
      <c r="F2140" s="105" t="s">
        <v>366</v>
      </c>
      <c r="G2140" s="106">
        <v>0</v>
      </c>
      <c r="H2140" s="106">
        <v>70809397.150000006</v>
      </c>
      <c r="I2140" s="106">
        <v>0</v>
      </c>
      <c r="J2140" s="106">
        <v>148670711.28999999</v>
      </c>
      <c r="K2140" s="106">
        <v>0</v>
      </c>
      <c r="L2140" s="106">
        <v>219480108.44</v>
      </c>
    </row>
    <row r="2141" spans="1:12">
      <c r="A2141" t="s">
        <v>939</v>
      </c>
      <c r="B2141" s="93">
        <v>41364</v>
      </c>
      <c r="C2141" t="s">
        <v>250</v>
      </c>
      <c r="D2141" t="s">
        <v>134</v>
      </c>
      <c r="E2141" s="105">
        <v>611100</v>
      </c>
      <c r="F2141" s="105" t="s">
        <v>367</v>
      </c>
      <c r="G2141" s="106">
        <v>3221204.81</v>
      </c>
      <c r="H2141" s="106">
        <v>0</v>
      </c>
      <c r="I2141" s="106">
        <v>8363965.8799999999</v>
      </c>
      <c r="J2141" s="106">
        <v>3556940.78</v>
      </c>
      <c r="K2141" s="106">
        <v>8028229.9100000001</v>
      </c>
      <c r="L2141" s="106">
        <v>0</v>
      </c>
    </row>
    <row r="2142" spans="1:12">
      <c r="A2142" t="s">
        <v>939</v>
      </c>
      <c r="B2142" s="93">
        <v>41364</v>
      </c>
      <c r="C2142" t="s">
        <v>250</v>
      </c>
      <c r="D2142" t="s">
        <v>134</v>
      </c>
      <c r="E2142" s="105" t="s">
        <v>724</v>
      </c>
      <c r="F2142" s="105" t="s">
        <v>725</v>
      </c>
      <c r="G2142" s="106">
        <v>0</v>
      </c>
      <c r="H2142" s="106">
        <v>1324469.28</v>
      </c>
      <c r="I2142" s="106">
        <v>2528.25</v>
      </c>
      <c r="J2142" s="106">
        <v>269245.25</v>
      </c>
      <c r="K2142" s="106">
        <v>0</v>
      </c>
      <c r="L2142" s="106">
        <v>1591186.28</v>
      </c>
    </row>
    <row r="2143" spans="1:12">
      <c r="A2143" t="s">
        <v>939</v>
      </c>
      <c r="B2143" s="93">
        <v>41364</v>
      </c>
      <c r="C2143" t="s">
        <v>250</v>
      </c>
      <c r="D2143" t="s">
        <v>134</v>
      </c>
      <c r="E2143" s="105">
        <v>620002</v>
      </c>
      <c r="F2143" s="105" t="s">
        <v>753</v>
      </c>
      <c r="G2143" s="106">
        <v>0</v>
      </c>
      <c r="H2143" s="106">
        <v>0</v>
      </c>
      <c r="I2143" s="106">
        <v>3359.37</v>
      </c>
      <c r="J2143" s="106">
        <v>113043.05</v>
      </c>
      <c r="K2143" s="106">
        <v>0</v>
      </c>
      <c r="L2143" s="106">
        <v>109683.68</v>
      </c>
    </row>
    <row r="2144" spans="1:12">
      <c r="A2144" t="s">
        <v>939</v>
      </c>
      <c r="B2144" s="93">
        <v>41364</v>
      </c>
      <c r="C2144" t="s">
        <v>250</v>
      </c>
      <c r="D2144" t="s">
        <v>134</v>
      </c>
      <c r="E2144" s="105">
        <v>620004</v>
      </c>
      <c r="F2144" s="105" t="s">
        <v>426</v>
      </c>
      <c r="G2144" s="106">
        <v>0</v>
      </c>
      <c r="H2144" s="106">
        <v>11084.21</v>
      </c>
      <c r="I2144" s="106">
        <v>168.32</v>
      </c>
      <c r="J2144" s="106">
        <v>26974.66</v>
      </c>
      <c r="K2144" s="106">
        <v>0</v>
      </c>
      <c r="L2144" s="106">
        <v>37890.550000000003</v>
      </c>
    </row>
    <row r="2145" spans="1:12">
      <c r="A2145" t="s">
        <v>939</v>
      </c>
      <c r="B2145" s="93">
        <v>41364</v>
      </c>
      <c r="C2145" t="s">
        <v>250</v>
      </c>
      <c r="D2145" t="s">
        <v>134</v>
      </c>
      <c r="E2145" s="105">
        <v>810000</v>
      </c>
      <c r="F2145" s="105" t="s">
        <v>371</v>
      </c>
      <c r="G2145" s="106">
        <v>171333.71</v>
      </c>
      <c r="H2145" s="106">
        <v>0</v>
      </c>
      <c r="I2145" s="106">
        <v>110728983.06</v>
      </c>
      <c r="J2145" s="106">
        <v>110563320.81</v>
      </c>
      <c r="K2145" s="106">
        <v>336995.96</v>
      </c>
      <c r="L2145" s="106">
        <v>0</v>
      </c>
    </row>
    <row r="2146" spans="1:12">
      <c r="A2146" t="s">
        <v>939</v>
      </c>
      <c r="B2146" s="93">
        <v>41364</v>
      </c>
      <c r="C2146" t="s">
        <v>250</v>
      </c>
      <c r="D2146" t="s">
        <v>134</v>
      </c>
      <c r="E2146" s="105" t="s">
        <v>372</v>
      </c>
      <c r="F2146" s="105" t="s">
        <v>373</v>
      </c>
      <c r="G2146" s="106">
        <v>43912543.969999999</v>
      </c>
      <c r="H2146" s="106">
        <v>0</v>
      </c>
      <c r="I2146" s="106">
        <v>44126385.090000004</v>
      </c>
      <c r="J2146" s="106">
        <v>0</v>
      </c>
      <c r="K2146" s="106">
        <v>88038929.060000002</v>
      </c>
      <c r="L2146" s="106">
        <v>0</v>
      </c>
    </row>
    <row r="2147" spans="1:12">
      <c r="A2147" t="s">
        <v>939</v>
      </c>
      <c r="B2147" s="93">
        <v>41364</v>
      </c>
      <c r="C2147" t="s">
        <v>250</v>
      </c>
      <c r="D2147" t="s">
        <v>134</v>
      </c>
      <c r="E2147" s="105">
        <v>810300</v>
      </c>
      <c r="F2147" s="105" t="s">
        <v>378</v>
      </c>
      <c r="G2147" s="106">
        <v>9044482.0800000001</v>
      </c>
      <c r="H2147" s="106">
        <v>0</v>
      </c>
      <c r="I2147" s="106">
        <v>16515167.369999999</v>
      </c>
      <c r="J2147" s="106">
        <v>1761937.3</v>
      </c>
      <c r="K2147" s="106">
        <v>23797712.149999999</v>
      </c>
      <c r="L2147" s="106">
        <v>0</v>
      </c>
    </row>
    <row r="2148" spans="1:12">
      <c r="A2148" t="s">
        <v>939</v>
      </c>
      <c r="B2148" s="93">
        <v>41364</v>
      </c>
      <c r="C2148" t="s">
        <v>250</v>
      </c>
      <c r="D2148" t="s">
        <v>134</v>
      </c>
      <c r="E2148" s="105">
        <v>810325</v>
      </c>
      <c r="F2148" s="105" t="s">
        <v>379</v>
      </c>
      <c r="G2148" s="106">
        <v>9738851.7100000009</v>
      </c>
      <c r="H2148" s="106">
        <v>0</v>
      </c>
      <c r="I2148" s="106">
        <v>8345058.8499999996</v>
      </c>
      <c r="J2148" s="106">
        <v>443407.12</v>
      </c>
      <c r="K2148" s="106">
        <v>17640503.440000001</v>
      </c>
      <c r="L2148" s="106">
        <v>0</v>
      </c>
    </row>
    <row r="2149" spans="1:12">
      <c r="A2149" t="s">
        <v>939</v>
      </c>
      <c r="B2149" s="93">
        <v>41364</v>
      </c>
      <c r="C2149" t="s">
        <v>250</v>
      </c>
      <c r="D2149" t="s">
        <v>134</v>
      </c>
      <c r="E2149" s="105">
        <v>810701</v>
      </c>
      <c r="F2149" s="105" t="s">
        <v>381</v>
      </c>
      <c r="G2149" s="106">
        <v>0</v>
      </c>
      <c r="H2149" s="106">
        <v>0</v>
      </c>
      <c r="I2149" s="106">
        <v>1794074.73</v>
      </c>
      <c r="J2149" s="106">
        <v>94175.46</v>
      </c>
      <c r="K2149" s="106">
        <v>1699899.27</v>
      </c>
      <c r="L2149" s="106">
        <v>0</v>
      </c>
    </row>
    <row r="2150" spans="1:12">
      <c r="A2150" t="s">
        <v>939</v>
      </c>
      <c r="B2150" s="93">
        <v>41364</v>
      </c>
      <c r="C2150" t="s">
        <v>250</v>
      </c>
      <c r="D2150" t="s">
        <v>134</v>
      </c>
      <c r="E2150" s="105">
        <v>815001</v>
      </c>
      <c r="F2150" s="105" t="s">
        <v>755</v>
      </c>
      <c r="G2150" s="106">
        <v>0</v>
      </c>
      <c r="H2150" s="106">
        <v>0</v>
      </c>
      <c r="I2150" s="106">
        <v>0</v>
      </c>
      <c r="J2150" s="106">
        <v>500000</v>
      </c>
      <c r="K2150" s="106">
        <v>0</v>
      </c>
      <c r="L2150" s="106">
        <v>500000</v>
      </c>
    </row>
    <row r="2151" spans="1:12">
      <c r="A2151" t="s">
        <v>939</v>
      </c>
      <c r="B2151" s="93">
        <v>41364</v>
      </c>
      <c r="C2151" t="s">
        <v>250</v>
      </c>
      <c r="D2151" t="s">
        <v>134</v>
      </c>
      <c r="E2151" s="105">
        <v>816000</v>
      </c>
      <c r="F2151" s="105" t="s">
        <v>466</v>
      </c>
      <c r="G2151" s="106">
        <v>0</v>
      </c>
      <c r="H2151" s="106">
        <v>7435638.5999999996</v>
      </c>
      <c r="I2151" s="106">
        <v>1710201.98</v>
      </c>
      <c r="J2151" s="106">
        <v>8312974.5700000003</v>
      </c>
      <c r="K2151" s="106">
        <v>0</v>
      </c>
      <c r="L2151" s="106">
        <v>14038411.189999999</v>
      </c>
    </row>
    <row r="2152" spans="1:12">
      <c r="A2152" t="s">
        <v>939</v>
      </c>
      <c r="B2152" s="93">
        <v>41364</v>
      </c>
      <c r="C2152" t="s">
        <v>250</v>
      </c>
      <c r="D2152" t="s">
        <v>134</v>
      </c>
      <c r="E2152" s="105">
        <v>816001</v>
      </c>
      <c r="F2152" s="105" t="s">
        <v>428</v>
      </c>
      <c r="G2152" s="106">
        <v>505384.12</v>
      </c>
      <c r="H2152" s="106">
        <v>0</v>
      </c>
      <c r="I2152" s="106">
        <v>779722.71</v>
      </c>
      <c r="J2152" s="106">
        <v>0</v>
      </c>
      <c r="K2152" s="106">
        <v>1285106.83</v>
      </c>
      <c r="L2152" s="106">
        <v>0</v>
      </c>
    </row>
    <row r="2153" spans="1:12">
      <c r="A2153" t="s">
        <v>939</v>
      </c>
      <c r="B2153" s="93">
        <v>41364</v>
      </c>
      <c r="C2153" t="s">
        <v>250</v>
      </c>
      <c r="D2153" t="s">
        <v>134</v>
      </c>
      <c r="E2153" s="105">
        <v>816003</v>
      </c>
      <c r="F2153" s="105" t="s">
        <v>383</v>
      </c>
      <c r="G2153" s="106">
        <v>814377.55</v>
      </c>
      <c r="H2153" s="106">
        <v>0</v>
      </c>
      <c r="I2153" s="106">
        <v>1357816.67</v>
      </c>
      <c r="J2153" s="106">
        <v>0</v>
      </c>
      <c r="K2153" s="106">
        <v>2172194.2200000002</v>
      </c>
      <c r="L2153" s="106">
        <v>0</v>
      </c>
    </row>
    <row r="2154" spans="1:12">
      <c r="A2154" t="s">
        <v>939</v>
      </c>
      <c r="B2154" s="93">
        <v>41364</v>
      </c>
      <c r="C2154" t="s">
        <v>250</v>
      </c>
      <c r="D2154" t="s">
        <v>134</v>
      </c>
      <c r="E2154" s="105">
        <v>816007</v>
      </c>
      <c r="F2154" s="105" t="s">
        <v>385</v>
      </c>
      <c r="G2154" s="106">
        <v>1032138.72</v>
      </c>
      <c r="H2154" s="106">
        <v>0</v>
      </c>
      <c r="I2154" s="106">
        <v>1350502.86</v>
      </c>
      <c r="J2154" s="106">
        <v>0</v>
      </c>
      <c r="K2154" s="106">
        <v>2382641.58</v>
      </c>
      <c r="L2154" s="106">
        <v>0</v>
      </c>
    </row>
    <row r="2155" spans="1:12">
      <c r="A2155" t="s">
        <v>939</v>
      </c>
      <c r="B2155" s="93">
        <v>41364</v>
      </c>
      <c r="C2155" t="s">
        <v>250</v>
      </c>
      <c r="D2155" t="s">
        <v>134</v>
      </c>
      <c r="E2155" s="105">
        <v>816008</v>
      </c>
      <c r="F2155" s="105" t="s">
        <v>387</v>
      </c>
      <c r="G2155" s="106">
        <v>116513.66</v>
      </c>
      <c r="H2155" s="106">
        <v>0</v>
      </c>
      <c r="I2155" s="106">
        <v>224390.67</v>
      </c>
      <c r="J2155" s="106">
        <v>0</v>
      </c>
      <c r="K2155" s="106">
        <v>340904.33</v>
      </c>
      <c r="L2155" s="106">
        <v>0</v>
      </c>
    </row>
    <row r="2156" spans="1:12">
      <c r="A2156" t="s">
        <v>939</v>
      </c>
      <c r="B2156" s="93">
        <v>41364</v>
      </c>
      <c r="C2156" t="s">
        <v>250</v>
      </c>
      <c r="D2156" t="s">
        <v>134</v>
      </c>
      <c r="E2156" s="105">
        <v>816012</v>
      </c>
      <c r="F2156" s="105" t="s">
        <v>389</v>
      </c>
      <c r="G2156" s="106">
        <v>1284888.71</v>
      </c>
      <c r="H2156" s="106">
        <v>0</v>
      </c>
      <c r="I2156" s="106">
        <v>123704.22</v>
      </c>
      <c r="J2156" s="106">
        <v>27983.32</v>
      </c>
      <c r="K2156" s="106">
        <v>1380609.61</v>
      </c>
      <c r="L2156" s="106">
        <v>0</v>
      </c>
    </row>
    <row r="2157" spans="1:12">
      <c r="A2157" t="s">
        <v>939</v>
      </c>
      <c r="B2157" s="93">
        <v>41364</v>
      </c>
      <c r="C2157" t="s">
        <v>250</v>
      </c>
      <c r="D2157" t="s">
        <v>134</v>
      </c>
      <c r="E2157" s="105">
        <v>816013</v>
      </c>
      <c r="F2157" s="105" t="s">
        <v>391</v>
      </c>
      <c r="G2157" s="106">
        <v>1465784.61</v>
      </c>
      <c r="H2157" s="106">
        <v>0</v>
      </c>
      <c r="I2157" s="106">
        <v>948403.04</v>
      </c>
      <c r="J2157" s="106">
        <v>301021.93</v>
      </c>
      <c r="K2157" s="106">
        <v>2113165.7200000002</v>
      </c>
      <c r="L2157" s="106">
        <v>0</v>
      </c>
    </row>
    <row r="2158" spans="1:12">
      <c r="A2158" t="s">
        <v>939</v>
      </c>
      <c r="B2158" s="93">
        <v>41364</v>
      </c>
      <c r="C2158" t="s">
        <v>250</v>
      </c>
      <c r="D2158" t="s">
        <v>134</v>
      </c>
      <c r="E2158" s="105">
        <v>816015</v>
      </c>
      <c r="F2158" s="105" t="s">
        <v>393</v>
      </c>
      <c r="G2158" s="106">
        <v>249562.15</v>
      </c>
      <c r="H2158" s="106">
        <v>0</v>
      </c>
      <c r="I2158" s="106">
        <v>651063.69999999995</v>
      </c>
      <c r="J2158" s="106">
        <v>1500.94</v>
      </c>
      <c r="K2158" s="106">
        <v>899124.91</v>
      </c>
      <c r="L2158" s="106">
        <v>0</v>
      </c>
    </row>
    <row r="2159" spans="1:12">
      <c r="A2159" t="s">
        <v>939</v>
      </c>
      <c r="B2159" s="93">
        <v>41364</v>
      </c>
      <c r="C2159" t="s">
        <v>250</v>
      </c>
      <c r="D2159" t="s">
        <v>134</v>
      </c>
      <c r="E2159" s="105">
        <v>816016</v>
      </c>
      <c r="F2159" s="105" t="s">
        <v>395</v>
      </c>
      <c r="G2159" s="106">
        <v>21124.28</v>
      </c>
      <c r="H2159" s="106">
        <v>0</v>
      </c>
      <c r="I2159" s="106">
        <v>17128.13</v>
      </c>
      <c r="J2159" s="106">
        <v>0</v>
      </c>
      <c r="K2159" s="106">
        <v>38252.410000000003</v>
      </c>
      <c r="L2159" s="106">
        <v>0</v>
      </c>
    </row>
    <row r="2160" spans="1:12">
      <c r="A2160" t="s">
        <v>939</v>
      </c>
      <c r="B2160" s="93">
        <v>41364</v>
      </c>
      <c r="C2160" t="s">
        <v>250</v>
      </c>
      <c r="D2160" t="s">
        <v>134</v>
      </c>
      <c r="E2160" s="105">
        <v>816017</v>
      </c>
      <c r="F2160" s="105" t="s">
        <v>397</v>
      </c>
      <c r="G2160" s="106">
        <v>425904.78</v>
      </c>
      <c r="H2160" s="106">
        <v>0</v>
      </c>
      <c r="I2160" s="106">
        <v>14239.5</v>
      </c>
      <c r="J2160" s="106">
        <v>0</v>
      </c>
      <c r="K2160" s="106">
        <v>440144.28</v>
      </c>
      <c r="L2160" s="106">
        <v>0</v>
      </c>
    </row>
    <row r="2161" spans="1:12">
      <c r="A2161" t="s">
        <v>939</v>
      </c>
      <c r="B2161" s="93">
        <v>41364</v>
      </c>
      <c r="C2161" t="s">
        <v>250</v>
      </c>
      <c r="D2161" t="s">
        <v>134</v>
      </c>
      <c r="E2161" s="105">
        <v>816021</v>
      </c>
      <c r="F2161" s="105" t="s">
        <v>399</v>
      </c>
      <c r="G2161" s="106">
        <v>112360</v>
      </c>
      <c r="H2161" s="106">
        <v>0</v>
      </c>
      <c r="I2161" s="106">
        <v>0</v>
      </c>
      <c r="J2161" s="106">
        <v>0</v>
      </c>
      <c r="K2161" s="106">
        <v>112360</v>
      </c>
      <c r="L2161" s="106">
        <v>0</v>
      </c>
    </row>
    <row r="2162" spans="1:12">
      <c r="A2162" t="s">
        <v>939</v>
      </c>
      <c r="B2162" s="93">
        <v>41364</v>
      </c>
      <c r="C2162" t="s">
        <v>250</v>
      </c>
      <c r="D2162" t="s">
        <v>134</v>
      </c>
      <c r="E2162" s="105">
        <v>816033</v>
      </c>
      <c r="F2162" s="105" t="s">
        <v>405</v>
      </c>
      <c r="G2162" s="106">
        <v>240369.89</v>
      </c>
      <c r="H2162" s="106">
        <v>0</v>
      </c>
      <c r="I2162" s="106">
        <v>0</v>
      </c>
      <c r="J2162" s="106">
        <v>0</v>
      </c>
      <c r="K2162" s="106">
        <v>240369.89</v>
      </c>
      <c r="L2162" s="106">
        <v>0</v>
      </c>
    </row>
    <row r="2163" spans="1:12">
      <c r="A2163" t="s">
        <v>939</v>
      </c>
      <c r="B2163" s="93">
        <v>41364</v>
      </c>
      <c r="C2163" t="s">
        <v>250</v>
      </c>
      <c r="D2163" t="s">
        <v>134</v>
      </c>
      <c r="E2163" s="105">
        <v>816034</v>
      </c>
      <c r="F2163" s="105" t="s">
        <v>407</v>
      </c>
      <c r="G2163" s="106">
        <v>145029.66</v>
      </c>
      <c r="H2163" s="106">
        <v>0</v>
      </c>
      <c r="I2163" s="106">
        <v>70822.850000000006</v>
      </c>
      <c r="J2163" s="106">
        <v>244.41</v>
      </c>
      <c r="K2163" s="106">
        <v>215608.1</v>
      </c>
      <c r="L2163" s="106">
        <v>0</v>
      </c>
    </row>
    <row r="2164" spans="1:12">
      <c r="A2164" t="s">
        <v>939</v>
      </c>
      <c r="B2164" s="93">
        <v>41364</v>
      </c>
      <c r="C2164" t="s">
        <v>250</v>
      </c>
      <c r="D2164" t="s">
        <v>134</v>
      </c>
      <c r="E2164" s="105">
        <v>816036</v>
      </c>
      <c r="F2164" s="105" t="s">
        <v>695</v>
      </c>
      <c r="G2164" s="106">
        <v>6603.66</v>
      </c>
      <c r="H2164" s="106">
        <v>0</v>
      </c>
      <c r="I2164" s="106">
        <v>1749.3</v>
      </c>
      <c r="J2164" s="106">
        <v>39.36</v>
      </c>
      <c r="K2164" s="106">
        <v>8313.6</v>
      </c>
      <c r="L2164" s="106">
        <v>0</v>
      </c>
    </row>
    <row r="2165" spans="1:12">
      <c r="A2165" t="s">
        <v>939</v>
      </c>
      <c r="B2165" s="93">
        <v>41364</v>
      </c>
      <c r="C2165" t="s">
        <v>250</v>
      </c>
      <c r="D2165" t="s">
        <v>134</v>
      </c>
      <c r="E2165" s="105">
        <v>816039</v>
      </c>
      <c r="F2165" s="105" t="s">
        <v>411</v>
      </c>
      <c r="G2165" s="106">
        <v>31038.82</v>
      </c>
      <c r="H2165" s="106">
        <v>0</v>
      </c>
      <c r="I2165" s="106">
        <v>22484.86</v>
      </c>
      <c r="J2165" s="106">
        <v>5478.06</v>
      </c>
      <c r="K2165" s="106">
        <v>48045.62</v>
      </c>
      <c r="L2165" s="106">
        <v>0</v>
      </c>
    </row>
    <row r="2166" spans="1:12">
      <c r="A2166" t="s">
        <v>939</v>
      </c>
      <c r="B2166" s="93">
        <v>41364</v>
      </c>
      <c r="C2166" t="s">
        <v>250</v>
      </c>
      <c r="D2166" t="s">
        <v>134</v>
      </c>
      <c r="E2166" s="105">
        <v>816042</v>
      </c>
      <c r="F2166" s="105" t="s">
        <v>697</v>
      </c>
      <c r="G2166" s="106">
        <v>55814.99</v>
      </c>
      <c r="H2166" s="106">
        <v>0</v>
      </c>
      <c r="I2166" s="106">
        <v>93081.42</v>
      </c>
      <c r="J2166" s="106">
        <v>6276.13</v>
      </c>
      <c r="K2166" s="106">
        <v>142620.28</v>
      </c>
      <c r="L2166" s="106">
        <v>0</v>
      </c>
    </row>
    <row r="2167" spans="1:12">
      <c r="A2167" t="s">
        <v>939</v>
      </c>
      <c r="B2167" s="93">
        <v>41364</v>
      </c>
      <c r="C2167" t="s">
        <v>250</v>
      </c>
      <c r="D2167" t="s">
        <v>134</v>
      </c>
      <c r="E2167" s="105">
        <v>816047</v>
      </c>
      <c r="F2167" s="105" t="s">
        <v>1062</v>
      </c>
      <c r="G2167" s="106">
        <v>0</v>
      </c>
      <c r="H2167" s="106">
        <v>0</v>
      </c>
      <c r="I2167" s="106">
        <v>28492.63</v>
      </c>
      <c r="J2167" s="106">
        <v>28492.63</v>
      </c>
      <c r="K2167" s="106">
        <v>0</v>
      </c>
      <c r="L2167" s="106">
        <v>0</v>
      </c>
    </row>
    <row r="2168" spans="1:12">
      <c r="A2168" t="s">
        <v>939</v>
      </c>
      <c r="B2168" s="93">
        <v>41364</v>
      </c>
      <c r="C2168" t="s">
        <v>250</v>
      </c>
      <c r="D2168" t="s">
        <v>134</v>
      </c>
      <c r="E2168" s="105">
        <v>816061</v>
      </c>
      <c r="F2168" s="105" t="s">
        <v>903</v>
      </c>
      <c r="G2168" s="106">
        <v>928743</v>
      </c>
      <c r="H2168" s="106">
        <v>0</v>
      </c>
      <c r="I2168" s="106">
        <v>484752</v>
      </c>
      <c r="J2168" s="106">
        <v>361152</v>
      </c>
      <c r="K2168" s="106">
        <v>1052343</v>
      </c>
      <c r="L2168" s="106">
        <v>0</v>
      </c>
    </row>
    <row r="2169" spans="1:12">
      <c r="A2169" t="s">
        <v>939</v>
      </c>
      <c r="B2169" s="93">
        <v>41364</v>
      </c>
      <c r="C2169" t="s">
        <v>250</v>
      </c>
      <c r="D2169" t="s">
        <v>134</v>
      </c>
      <c r="E2169" s="105">
        <v>816080</v>
      </c>
      <c r="F2169" s="105" t="s">
        <v>1063</v>
      </c>
      <c r="G2169" s="106">
        <v>0</v>
      </c>
      <c r="H2169" s="106">
        <v>0</v>
      </c>
      <c r="I2169" s="106">
        <v>173112.64</v>
      </c>
      <c r="J2169" s="106">
        <v>6505.83</v>
      </c>
      <c r="K2169" s="106">
        <v>166606.81</v>
      </c>
      <c r="L2169" s="106">
        <v>0</v>
      </c>
    </row>
  </sheetData>
  <pageMargins left="0.7" right="0.7" top="0.75" bottom="0.75" header="0.3" footer="0.3"/>
  <pageSetup paperSize="9" orientation="portrait" r:id="rId1"/>
  <headerFooter>
    <oddFooter>&amp;CFor internal use only</oddFooter>
  </headerFooter>
</worksheet>
</file>

<file path=xl/worksheets/sheet15.xml><?xml version="1.0" encoding="utf-8"?>
<worksheet xmlns="http://schemas.openxmlformats.org/spreadsheetml/2006/main" xmlns:r="http://schemas.openxmlformats.org/officeDocument/2006/relationships">
  <dimension ref="A1:D190"/>
  <sheetViews>
    <sheetView workbookViewId="0"/>
  </sheetViews>
  <sheetFormatPr defaultRowHeight="12.75"/>
  <cols>
    <col min="1" max="1" width="9.7109375" bestFit="1" customWidth="1"/>
    <col min="2" max="2" width="26" bestFit="1" customWidth="1"/>
    <col min="3" max="3" width="11.7109375" bestFit="1" customWidth="1"/>
    <col min="4" max="4" width="10.140625" bestFit="1" customWidth="1"/>
  </cols>
  <sheetData>
    <row r="1" spans="1:4">
      <c r="A1" t="s">
        <v>795</v>
      </c>
      <c r="B1" t="s">
        <v>879</v>
      </c>
      <c r="C1" t="s">
        <v>880</v>
      </c>
      <c r="D1" t="s">
        <v>881</v>
      </c>
    </row>
    <row r="2" spans="1:4">
      <c r="A2" s="93">
        <v>40634</v>
      </c>
      <c r="B2">
        <v>23981.78468236584</v>
      </c>
      <c r="C2">
        <v>22457.954095295732</v>
      </c>
      <c r="D2">
        <v>1523.8305870701079</v>
      </c>
    </row>
    <row r="3" spans="1:4">
      <c r="A3" s="93">
        <v>40635</v>
      </c>
      <c r="B3">
        <v>23984.94838230457</v>
      </c>
      <c r="C3">
        <v>22461.117795234455</v>
      </c>
      <c r="D3">
        <v>1523.8305870701151</v>
      </c>
    </row>
    <row r="4" spans="1:4">
      <c r="A4" s="93">
        <v>40636</v>
      </c>
      <c r="B4">
        <v>23988.111887759602</v>
      </c>
      <c r="C4">
        <v>22464.281300689487</v>
      </c>
      <c r="D4">
        <v>1523.8305870701151</v>
      </c>
    </row>
    <row r="5" spans="1:4">
      <c r="A5" s="93">
        <v>40637</v>
      </c>
      <c r="B5">
        <v>24023.133923171692</v>
      </c>
      <c r="C5">
        <v>22504.408271042328</v>
      </c>
      <c r="D5">
        <v>1518.7256521293639</v>
      </c>
    </row>
    <row r="6" spans="1:4">
      <c r="A6" s="93">
        <v>40638</v>
      </c>
      <c r="B6">
        <v>24046.449621714994</v>
      </c>
      <c r="C6">
        <v>22527.521273639453</v>
      </c>
      <c r="D6">
        <v>1518.9283480755403</v>
      </c>
    </row>
    <row r="7" spans="1:4">
      <c r="A7" s="93">
        <v>40639</v>
      </c>
      <c r="B7">
        <v>22787.054221116407</v>
      </c>
      <c r="C7">
        <v>21251.467269168046</v>
      </c>
      <c r="D7">
        <v>1535.5869519483604</v>
      </c>
    </row>
    <row r="8" spans="1:4">
      <c r="A8" s="93">
        <v>40640</v>
      </c>
      <c r="B8">
        <v>22273.79785573457</v>
      </c>
      <c r="C8">
        <v>20740.207834218912</v>
      </c>
      <c r="D8">
        <v>1533.590021515658</v>
      </c>
    </row>
    <row r="9" spans="1:4">
      <c r="A9" s="93">
        <v>40641</v>
      </c>
      <c r="B9">
        <v>22297.472867449531</v>
      </c>
      <c r="C9">
        <v>20753.260076902763</v>
      </c>
      <c r="D9">
        <v>1544.2127905467678</v>
      </c>
    </row>
    <row r="10" spans="1:4">
      <c r="A10" s="93">
        <v>40642</v>
      </c>
      <c r="B10">
        <v>22478.857566338873</v>
      </c>
      <c r="C10">
        <v>20934.644775792098</v>
      </c>
      <c r="D10">
        <v>1544.2127905467751</v>
      </c>
    </row>
    <row r="11" spans="1:4">
      <c r="A11" s="93">
        <v>40643</v>
      </c>
      <c r="B11">
        <v>22481.860887766743</v>
      </c>
      <c r="C11">
        <v>20937.648097219975</v>
      </c>
      <c r="D11">
        <v>1544.2127905467678</v>
      </c>
    </row>
    <row r="12" spans="1:4">
      <c r="A12" s="93">
        <v>40644</v>
      </c>
      <c r="B12">
        <v>22466.251780116792</v>
      </c>
      <c r="C12">
        <v>20911.994279348375</v>
      </c>
      <c r="D12">
        <v>1554.2575007684172</v>
      </c>
    </row>
    <row r="13" spans="1:4">
      <c r="A13" s="93">
        <v>40645</v>
      </c>
      <c r="B13">
        <v>21437.880106177403</v>
      </c>
      <c r="C13">
        <v>19883.622605408986</v>
      </c>
      <c r="D13">
        <v>1554.2575007684172</v>
      </c>
    </row>
    <row r="14" spans="1:4">
      <c r="A14" s="93">
        <v>40646</v>
      </c>
      <c r="B14">
        <v>21486.564352279089</v>
      </c>
      <c r="C14">
        <v>19941.150400569786</v>
      </c>
      <c r="D14">
        <v>1545.4139517093026</v>
      </c>
    </row>
    <row r="15" spans="1:4">
      <c r="A15" s="93">
        <v>40647</v>
      </c>
      <c r="B15">
        <v>21427.649019749264</v>
      </c>
      <c r="C15">
        <v>19882.235068039969</v>
      </c>
      <c r="D15">
        <v>1545.4139517092954</v>
      </c>
    </row>
    <row r="16" spans="1:4">
      <c r="A16" s="93">
        <v>40648</v>
      </c>
      <c r="B16">
        <v>21390.767585416877</v>
      </c>
      <c r="C16">
        <v>19831.375120678658</v>
      </c>
      <c r="D16">
        <v>1559.3924647382191</v>
      </c>
    </row>
    <row r="17" spans="1:4">
      <c r="A17" s="93">
        <v>40649</v>
      </c>
      <c r="B17">
        <v>21384.456252405598</v>
      </c>
      <c r="C17">
        <v>19825.063787667375</v>
      </c>
      <c r="D17">
        <v>1559.3924647382228</v>
      </c>
    </row>
    <row r="18" spans="1:4">
      <c r="A18" s="93">
        <v>40650</v>
      </c>
      <c r="B18">
        <v>21387.188067525662</v>
      </c>
      <c r="C18">
        <v>19827.795602787439</v>
      </c>
      <c r="D18">
        <v>1559.3924647382228</v>
      </c>
    </row>
    <row r="19" spans="1:4">
      <c r="A19" s="93">
        <v>40651</v>
      </c>
      <c r="B19">
        <v>21354.462116398525</v>
      </c>
      <c r="C19">
        <v>19786.75161060979</v>
      </c>
      <c r="D19">
        <v>1567.7105057887347</v>
      </c>
    </row>
    <row r="20" spans="1:4">
      <c r="A20" s="93">
        <v>40652</v>
      </c>
      <c r="B20">
        <v>21364.786113397342</v>
      </c>
      <c r="C20">
        <v>19779.906510241715</v>
      </c>
      <c r="D20">
        <v>1584.8796031556267</v>
      </c>
    </row>
    <row r="21" spans="1:4">
      <c r="A21" s="93">
        <v>40653</v>
      </c>
      <c r="B21">
        <v>21357.693819961856</v>
      </c>
      <c r="C21">
        <v>19771.095054892354</v>
      </c>
      <c r="D21">
        <v>1586.5987650695024</v>
      </c>
    </row>
    <row r="22" spans="1:4">
      <c r="A22" s="93">
        <v>40654</v>
      </c>
      <c r="B22">
        <v>21376.473725127464</v>
      </c>
      <c r="C22">
        <v>19787.968116712447</v>
      </c>
      <c r="D22">
        <v>1588.5056084150165</v>
      </c>
    </row>
    <row r="23" spans="1:4">
      <c r="A23" s="93">
        <v>40655</v>
      </c>
      <c r="B23">
        <v>21375.759732409384</v>
      </c>
      <c r="C23">
        <v>19787.254123994371</v>
      </c>
      <c r="D23">
        <v>1588.5056084150128</v>
      </c>
    </row>
    <row r="24" spans="1:4">
      <c r="A24" s="93">
        <v>40656</v>
      </c>
      <c r="B24">
        <v>21378.629162224377</v>
      </c>
      <c r="C24">
        <v>19790.123553809368</v>
      </c>
      <c r="D24">
        <v>1588.5056084150092</v>
      </c>
    </row>
    <row r="25" spans="1:4">
      <c r="A25" s="93">
        <v>40657</v>
      </c>
      <c r="B25">
        <v>21381.498419402196</v>
      </c>
      <c r="C25">
        <v>19792.99281098718</v>
      </c>
      <c r="D25">
        <v>1588.5056084150165</v>
      </c>
    </row>
    <row r="26" spans="1:4">
      <c r="A26" s="93">
        <v>40658</v>
      </c>
      <c r="B26">
        <v>21408.190123714765</v>
      </c>
      <c r="C26">
        <v>19800.143124636863</v>
      </c>
      <c r="D26">
        <v>1608.046999077902</v>
      </c>
    </row>
    <row r="27" spans="1:4">
      <c r="A27" s="93">
        <v>40659</v>
      </c>
      <c r="B27">
        <v>21506.138826932754</v>
      </c>
      <c r="C27">
        <v>19913.001240784739</v>
      </c>
      <c r="D27">
        <v>1593.1375861480155</v>
      </c>
    </row>
    <row r="28" spans="1:4">
      <c r="A28" s="93">
        <v>40660</v>
      </c>
      <c r="B28">
        <v>21514.592047132894</v>
      </c>
      <c r="C28">
        <v>19919.937995017197</v>
      </c>
      <c r="D28">
        <v>1594.6540521156967</v>
      </c>
    </row>
    <row r="29" spans="1:4">
      <c r="A29" s="93">
        <v>40661</v>
      </c>
      <c r="B29">
        <v>21515.047012357343</v>
      </c>
      <c r="C29">
        <v>19896.137012015821</v>
      </c>
      <c r="D29">
        <v>1618.9100003415224</v>
      </c>
    </row>
    <row r="30" spans="1:4">
      <c r="A30" s="93">
        <v>40662</v>
      </c>
      <c r="B30">
        <v>21490.523834641954</v>
      </c>
      <c r="C30">
        <v>19872.041747964591</v>
      </c>
      <c r="D30">
        <v>1618.4820866773625</v>
      </c>
    </row>
    <row r="31" spans="1:4">
      <c r="A31" s="93">
        <v>40663</v>
      </c>
      <c r="B31">
        <v>21203.446806108499</v>
      </c>
      <c r="C31">
        <v>19584.964719431129</v>
      </c>
      <c r="D31">
        <v>1618.4820866773698</v>
      </c>
    </row>
    <row r="32" spans="1:4">
      <c r="A32" s="93">
        <v>40664</v>
      </c>
      <c r="B32">
        <v>21206.24105034161</v>
      </c>
      <c r="C32">
        <v>19587.758963664241</v>
      </c>
      <c r="D32">
        <v>1618.4820866773698</v>
      </c>
    </row>
    <row r="33" spans="1:4">
      <c r="A33" s="93">
        <v>40665</v>
      </c>
      <c r="B33">
        <v>21203.085972090619</v>
      </c>
      <c r="C33">
        <v>19556.744453699856</v>
      </c>
      <c r="D33">
        <v>1646.3415183907637</v>
      </c>
    </row>
    <row r="34" spans="1:4">
      <c r="A34" s="93">
        <v>40666</v>
      </c>
      <c r="B34">
        <v>20868.549034197098</v>
      </c>
      <c r="C34">
        <v>19232.687646949398</v>
      </c>
      <c r="D34">
        <v>1635.8613872476999</v>
      </c>
    </row>
    <row r="35" spans="1:4">
      <c r="A35" s="93">
        <v>40667</v>
      </c>
      <c r="B35">
        <v>20793.83751040644</v>
      </c>
      <c r="C35">
        <v>19168.351152700081</v>
      </c>
      <c r="D35">
        <v>1625.4863577063588</v>
      </c>
    </row>
    <row r="36" spans="1:4">
      <c r="A36" s="93">
        <v>40668</v>
      </c>
      <c r="B36">
        <v>20773.81225606603</v>
      </c>
      <c r="C36">
        <v>19166.846302034406</v>
      </c>
      <c r="D36">
        <v>1606.9659540316243</v>
      </c>
    </row>
    <row r="37" spans="1:4">
      <c r="A37" s="93">
        <v>40669</v>
      </c>
      <c r="B37">
        <v>20829.739194459158</v>
      </c>
      <c r="C37">
        <v>19212.17299316822</v>
      </c>
      <c r="D37">
        <v>1617.5662012909379</v>
      </c>
    </row>
    <row r="38" spans="1:4">
      <c r="A38" s="93">
        <v>40670</v>
      </c>
      <c r="B38">
        <v>20832.217571027406</v>
      </c>
      <c r="C38">
        <v>19214.651369736464</v>
      </c>
      <c r="D38">
        <v>1617.5662012909415</v>
      </c>
    </row>
    <row r="39" spans="1:4">
      <c r="A39" s="93">
        <v>40671</v>
      </c>
      <c r="B39">
        <v>20835.276510722208</v>
      </c>
      <c r="C39">
        <v>19217.710309431273</v>
      </c>
      <c r="D39">
        <v>1617.5662012909343</v>
      </c>
    </row>
    <row r="40" spans="1:4">
      <c r="A40" s="93">
        <v>40672</v>
      </c>
      <c r="B40">
        <v>20851.486824115203</v>
      </c>
      <c r="C40">
        <v>19248.417136604538</v>
      </c>
      <c r="D40">
        <v>1603.069687510666</v>
      </c>
    </row>
    <row r="41" spans="1:4">
      <c r="A41" s="93">
        <v>40673</v>
      </c>
      <c r="B41">
        <v>20859.086712176973</v>
      </c>
      <c r="C41">
        <v>19245.65700963949</v>
      </c>
      <c r="D41">
        <v>1613.4297025374835</v>
      </c>
    </row>
    <row r="42" spans="1:4">
      <c r="A42" s="93">
        <v>40674</v>
      </c>
      <c r="B42">
        <v>20900.492977252903</v>
      </c>
      <c r="C42">
        <v>19282.356224409759</v>
      </c>
      <c r="D42">
        <v>1618.1367528431438</v>
      </c>
    </row>
    <row r="43" spans="1:4">
      <c r="A43" s="93">
        <v>40675</v>
      </c>
      <c r="B43">
        <v>20868.3604018597</v>
      </c>
      <c r="C43">
        <v>19275.680758404898</v>
      </c>
      <c r="D43">
        <v>1592.6796434548014</v>
      </c>
    </row>
    <row r="44" spans="1:4">
      <c r="A44" s="93">
        <v>40676</v>
      </c>
      <c r="B44">
        <v>20911.173322379371</v>
      </c>
      <c r="C44">
        <v>19296.572487708425</v>
      </c>
      <c r="D44">
        <v>1614.6008346709459</v>
      </c>
    </row>
    <row r="45" spans="1:4">
      <c r="A45" s="93">
        <v>40677</v>
      </c>
      <c r="B45">
        <v>20906.563804680027</v>
      </c>
      <c r="C45">
        <v>19291.962970009081</v>
      </c>
      <c r="D45">
        <v>1614.6008346709459</v>
      </c>
    </row>
    <row r="46" spans="1:4">
      <c r="A46" s="93">
        <v>40678</v>
      </c>
      <c r="B46">
        <v>20909.523797487735</v>
      </c>
      <c r="C46">
        <v>19294.922962816789</v>
      </c>
      <c r="D46">
        <v>1614.6008346709459</v>
      </c>
    </row>
    <row r="47" spans="1:4">
      <c r="A47" s="93">
        <v>40679</v>
      </c>
      <c r="B47">
        <v>20877.635931529945</v>
      </c>
      <c r="C47">
        <v>19274.693867392791</v>
      </c>
      <c r="D47">
        <v>1602.9420641371544</v>
      </c>
    </row>
    <row r="48" spans="1:4">
      <c r="A48" s="93">
        <v>40680</v>
      </c>
      <c r="B48">
        <v>20839.75115249995</v>
      </c>
      <c r="C48">
        <v>19236.538827101227</v>
      </c>
      <c r="D48">
        <v>1603.2123253987229</v>
      </c>
    </row>
    <row r="49" spans="1:4">
      <c r="A49" s="93">
        <v>40681</v>
      </c>
      <c r="B49">
        <v>20822.235629628205</v>
      </c>
      <c r="C49">
        <v>19223.542673103497</v>
      </c>
      <c r="D49">
        <v>1598.6929565247083</v>
      </c>
    </row>
    <row r="50" spans="1:4">
      <c r="A50" s="93">
        <v>40682</v>
      </c>
      <c r="B50">
        <v>20824.47538339208</v>
      </c>
      <c r="C50">
        <v>19228.957996690802</v>
      </c>
      <c r="D50">
        <v>1595.5173867012782</v>
      </c>
    </row>
    <row r="51" spans="1:4">
      <c r="A51" s="93">
        <v>40683</v>
      </c>
      <c r="B51">
        <v>20791.394199946884</v>
      </c>
      <c r="C51">
        <v>19187.979178601985</v>
      </c>
      <c r="D51">
        <v>1603.4150213448993</v>
      </c>
    </row>
    <row r="52" spans="1:4">
      <c r="A52" s="93">
        <v>40684</v>
      </c>
      <c r="B52">
        <v>20788.443889296712</v>
      </c>
      <c r="C52">
        <v>19185.028867951809</v>
      </c>
      <c r="D52">
        <v>1603.4150213449029</v>
      </c>
    </row>
    <row r="53" spans="1:4">
      <c r="A53" s="93">
        <v>40685</v>
      </c>
      <c r="B53">
        <v>20791.27859113161</v>
      </c>
      <c r="C53">
        <v>19187.863569786714</v>
      </c>
      <c r="D53">
        <v>1603.4150213448956</v>
      </c>
    </row>
    <row r="54" spans="1:4">
      <c r="A54" s="93">
        <v>40686</v>
      </c>
      <c r="B54">
        <v>20787.460345916505</v>
      </c>
      <c r="C54">
        <v>19166.538400627745</v>
      </c>
      <c r="D54">
        <v>1620.9219452887592</v>
      </c>
    </row>
    <row r="55" spans="1:4">
      <c r="A55" s="93">
        <v>40687</v>
      </c>
      <c r="B55">
        <v>20772.474194306877</v>
      </c>
      <c r="C55">
        <v>19142.873859618852</v>
      </c>
      <c r="D55">
        <v>1629.6003346880243</v>
      </c>
    </row>
    <row r="56" spans="1:4">
      <c r="A56" s="93">
        <v>40688</v>
      </c>
      <c r="B56">
        <v>20754.634620175988</v>
      </c>
      <c r="C56">
        <v>19115.912967910012</v>
      </c>
      <c r="D56">
        <v>1638.7216522659764</v>
      </c>
    </row>
    <row r="57" spans="1:4">
      <c r="A57" s="93">
        <v>40689</v>
      </c>
      <c r="B57">
        <v>20727.63951178503</v>
      </c>
      <c r="C57">
        <v>19095.764478145469</v>
      </c>
      <c r="D57">
        <v>1631.8750336395606</v>
      </c>
    </row>
    <row r="58" spans="1:4">
      <c r="A58" s="93">
        <v>40690</v>
      </c>
      <c r="B58">
        <v>20746.540316261668</v>
      </c>
      <c r="C58">
        <v>19111.46719102687</v>
      </c>
      <c r="D58">
        <v>1635.0731252347978</v>
      </c>
    </row>
    <row r="59" spans="1:4">
      <c r="A59" s="93">
        <v>40691</v>
      </c>
      <c r="B59">
        <v>20711.402686034857</v>
      </c>
      <c r="C59">
        <v>19076.329560800063</v>
      </c>
      <c r="D59">
        <v>1635.0731252347941</v>
      </c>
    </row>
    <row r="60" spans="1:4">
      <c r="A60" s="93">
        <v>40692</v>
      </c>
      <c r="B60">
        <v>20714.311209215593</v>
      </c>
      <c r="C60">
        <v>19079.238083980807</v>
      </c>
      <c r="D60">
        <v>1635.0731252347869</v>
      </c>
    </row>
    <row r="61" spans="1:4">
      <c r="A61" s="93">
        <v>40693</v>
      </c>
      <c r="B61">
        <v>20715.911534378192</v>
      </c>
      <c r="C61">
        <v>19078.999131113269</v>
      </c>
      <c r="D61">
        <v>1636.9124032649233</v>
      </c>
    </row>
    <row r="62" spans="1:4">
      <c r="A62" s="93">
        <v>40694</v>
      </c>
      <c r="B62">
        <v>20745.056931195082</v>
      </c>
      <c r="C62">
        <v>19198.631443677579</v>
      </c>
      <c r="D62">
        <v>1546.4254875175029</v>
      </c>
    </row>
    <row r="63" spans="1:4">
      <c r="A63" s="93">
        <v>40695</v>
      </c>
      <c r="B63">
        <v>20657.964721522196</v>
      </c>
      <c r="C63">
        <v>19111.539234004689</v>
      </c>
      <c r="D63">
        <v>1546.4254875175066</v>
      </c>
    </row>
    <row r="64" spans="1:4">
      <c r="A64" s="93">
        <v>40696</v>
      </c>
      <c r="B64">
        <v>20621.833506558734</v>
      </c>
      <c r="C64">
        <v>19062.904822770619</v>
      </c>
      <c r="D64">
        <v>1558.9286837881154</v>
      </c>
    </row>
    <row r="65" spans="1:4">
      <c r="A65" s="93">
        <v>40697</v>
      </c>
      <c r="B65">
        <v>20577.153340478471</v>
      </c>
      <c r="C65">
        <v>19028.842055003246</v>
      </c>
      <c r="D65">
        <v>1548.3112854752253</v>
      </c>
    </row>
    <row r="66" spans="1:4">
      <c r="A66" s="93">
        <v>40698</v>
      </c>
      <c r="B66">
        <v>20562.927911413437</v>
      </c>
      <c r="C66">
        <v>19014.616625938212</v>
      </c>
      <c r="D66">
        <v>1548.3112854752253</v>
      </c>
    </row>
    <row r="67" spans="1:4">
      <c r="A67" s="93">
        <v>40699</v>
      </c>
      <c r="B67">
        <v>20565.452421416401</v>
      </c>
      <c r="C67">
        <v>19017.14113594118</v>
      </c>
      <c r="D67">
        <v>1548.3112854752217</v>
      </c>
    </row>
    <row r="68" spans="1:4">
      <c r="A68" s="93">
        <v>40700</v>
      </c>
      <c r="B68">
        <v>20578.492998352467</v>
      </c>
      <c r="C68">
        <v>19023.506699728787</v>
      </c>
      <c r="D68">
        <v>1554.9862986236803</v>
      </c>
    </row>
    <row r="69" spans="1:4">
      <c r="A69" s="93">
        <v>40701</v>
      </c>
      <c r="B69">
        <v>20593.335608241316</v>
      </c>
      <c r="C69">
        <v>19035.595332977493</v>
      </c>
      <c r="D69">
        <v>1557.7402752638227</v>
      </c>
    </row>
    <row r="70" spans="1:4">
      <c r="A70" s="93">
        <v>40702</v>
      </c>
      <c r="B70">
        <v>20579.061527211856</v>
      </c>
      <c r="C70">
        <v>19033.354777783898</v>
      </c>
      <c r="D70">
        <v>1545.7067494279581</v>
      </c>
    </row>
    <row r="71" spans="1:4">
      <c r="A71" s="93">
        <v>40703</v>
      </c>
      <c r="B71">
        <v>20541.65921946281</v>
      </c>
      <c r="C71">
        <v>18993.639698954634</v>
      </c>
      <c r="D71">
        <v>1548.0195205081764</v>
      </c>
    </row>
    <row r="72" spans="1:4">
      <c r="A72" s="93">
        <v>40704</v>
      </c>
      <c r="B72">
        <v>20540.591866611423</v>
      </c>
      <c r="C72">
        <v>18987.377506446126</v>
      </c>
      <c r="D72">
        <v>1553.214360165297</v>
      </c>
    </row>
    <row r="73" spans="1:4">
      <c r="A73" s="93">
        <v>40705</v>
      </c>
      <c r="B73">
        <v>21005.619768404376</v>
      </c>
      <c r="C73">
        <v>19452.405408239079</v>
      </c>
      <c r="D73">
        <v>1553.214360165297</v>
      </c>
    </row>
    <row r="74" spans="1:4">
      <c r="A74" s="93">
        <v>40706</v>
      </c>
      <c r="B74">
        <v>21008.159935394411</v>
      </c>
      <c r="C74">
        <v>19454.945575229118</v>
      </c>
      <c r="D74">
        <v>1553.2143601652933</v>
      </c>
    </row>
    <row r="75" spans="1:4">
      <c r="A75" s="93">
        <v>40707</v>
      </c>
      <c r="B75">
        <v>20993.758550787352</v>
      </c>
      <c r="C75">
        <v>19453.830170950594</v>
      </c>
      <c r="D75">
        <v>1539.9283798367578</v>
      </c>
    </row>
    <row r="76" spans="1:4">
      <c r="A76" s="93">
        <v>40708</v>
      </c>
      <c r="B76">
        <v>20975.394537259523</v>
      </c>
      <c r="C76">
        <v>19443.486135907111</v>
      </c>
      <c r="D76">
        <v>1531.9084013524116</v>
      </c>
    </row>
    <row r="77" spans="1:4">
      <c r="A77" s="93">
        <v>40709</v>
      </c>
      <c r="B77">
        <v>20893.703001970989</v>
      </c>
      <c r="C77">
        <v>19367.025021369231</v>
      </c>
      <c r="D77">
        <v>1526.6779806017585</v>
      </c>
    </row>
    <row r="78" spans="1:4">
      <c r="A78" s="93">
        <v>40710</v>
      </c>
      <c r="B78">
        <v>20889.562287187557</v>
      </c>
      <c r="C78">
        <v>19353.227597798534</v>
      </c>
      <c r="D78">
        <v>1536.334689389023</v>
      </c>
    </row>
    <row r="79" spans="1:4">
      <c r="A79" s="93">
        <v>40711</v>
      </c>
      <c r="B79">
        <v>20844.787443218276</v>
      </c>
      <c r="C79">
        <v>19307.662853552625</v>
      </c>
      <c r="D79">
        <v>1537.124589665651</v>
      </c>
    </row>
    <row r="80" spans="1:4">
      <c r="A80" s="93">
        <v>40712</v>
      </c>
      <c r="B80">
        <v>20836.852869218052</v>
      </c>
      <c r="C80">
        <v>19299.728279552397</v>
      </c>
      <c r="D80">
        <v>1537.1245896656546</v>
      </c>
    </row>
    <row r="81" spans="1:4">
      <c r="A81" s="93">
        <v>40713</v>
      </c>
      <c r="B81">
        <v>20839.598332179561</v>
      </c>
      <c r="C81">
        <v>19302.47374251391</v>
      </c>
      <c r="D81">
        <v>1537.124589665651</v>
      </c>
    </row>
    <row r="82" spans="1:4">
      <c r="A82" s="93">
        <v>40714</v>
      </c>
      <c r="B82">
        <v>20822.4070606768</v>
      </c>
      <c r="C82">
        <v>19353.836196293749</v>
      </c>
      <c r="D82">
        <v>1468.5708643830512</v>
      </c>
    </row>
    <row r="83" spans="1:4">
      <c r="A83" s="93">
        <v>40715</v>
      </c>
      <c r="B83">
        <v>20383.784429738997</v>
      </c>
      <c r="C83">
        <v>18997.272505624383</v>
      </c>
      <c r="D83">
        <v>1386.5119241146131</v>
      </c>
    </row>
    <row r="84" spans="1:4">
      <c r="A84" s="93">
        <v>40716</v>
      </c>
      <c r="B84">
        <v>20012.745217848784</v>
      </c>
      <c r="C84">
        <v>18625.745564831468</v>
      </c>
      <c r="D84">
        <v>1386.9996530173157</v>
      </c>
    </row>
    <row r="85" spans="1:4">
      <c r="A85" s="93">
        <v>40717</v>
      </c>
      <c r="B85">
        <v>20034.911682083326</v>
      </c>
      <c r="C85">
        <v>18651.642838464595</v>
      </c>
      <c r="D85">
        <v>1383.2688436187309</v>
      </c>
    </row>
    <row r="86" spans="1:4">
      <c r="A86" s="93">
        <v>40718</v>
      </c>
      <c r="B86">
        <v>20021.923473330033</v>
      </c>
      <c r="C86">
        <v>18651.373586031106</v>
      </c>
      <c r="D86">
        <v>1370.5498872989265</v>
      </c>
    </row>
    <row r="87" spans="1:4">
      <c r="A87" s="93">
        <v>40719</v>
      </c>
      <c r="B87">
        <v>19982.181966152741</v>
      </c>
      <c r="C87">
        <v>18611.632078853807</v>
      </c>
      <c r="D87">
        <v>1370.5498872989338</v>
      </c>
    </row>
    <row r="88" spans="1:4">
      <c r="A88" s="93">
        <v>40720</v>
      </c>
      <c r="B88">
        <v>19984.95157044466</v>
      </c>
      <c r="C88">
        <v>18614.40168314573</v>
      </c>
      <c r="D88">
        <v>1370.5498872989301</v>
      </c>
    </row>
    <row r="89" spans="1:4">
      <c r="A89" s="93">
        <v>40721</v>
      </c>
      <c r="B89">
        <v>19981.887977601818</v>
      </c>
      <c r="C89">
        <v>18625.330209082978</v>
      </c>
      <c r="D89">
        <v>1356.55776851884</v>
      </c>
    </row>
    <row r="90" spans="1:4">
      <c r="A90" s="93">
        <v>40722</v>
      </c>
      <c r="B90">
        <v>19960.855774891956</v>
      </c>
      <c r="C90">
        <v>18606.476951081295</v>
      </c>
      <c r="D90">
        <v>1354.3788238106608</v>
      </c>
    </row>
    <row r="91" spans="1:4">
      <c r="A91" s="93">
        <v>40723</v>
      </c>
      <c r="B91">
        <v>19680.341639805469</v>
      </c>
      <c r="C91">
        <v>18407.013028760761</v>
      </c>
      <c r="D91">
        <v>1273.3286110447079</v>
      </c>
    </row>
    <row r="92" spans="1:4">
      <c r="A92" s="93">
        <v>40724</v>
      </c>
      <c r="B92">
        <v>20323.576817139179</v>
      </c>
      <c r="C92">
        <v>19055.871473400923</v>
      </c>
      <c r="D92">
        <v>1267.7053437382565</v>
      </c>
    </row>
    <row r="93" spans="1:4">
      <c r="A93" s="93">
        <v>40725</v>
      </c>
      <c r="B93">
        <v>20923.514724654353</v>
      </c>
      <c r="C93">
        <v>19674.092422137364</v>
      </c>
      <c r="D93">
        <v>1249.4223025169886</v>
      </c>
    </row>
    <row r="94" spans="1:4">
      <c r="A94" s="93">
        <v>40726</v>
      </c>
      <c r="B94">
        <v>20924.394212006646</v>
      </c>
      <c r="C94">
        <v>19674.97190948965</v>
      </c>
      <c r="D94">
        <v>1249.4223025169958</v>
      </c>
    </row>
    <row r="95" spans="1:4">
      <c r="A95" s="93">
        <v>40727</v>
      </c>
      <c r="B95">
        <v>20927.382820868388</v>
      </c>
      <c r="C95">
        <v>19677.960518351396</v>
      </c>
      <c r="D95">
        <v>1249.4223025169922</v>
      </c>
    </row>
    <row r="96" spans="1:4">
      <c r="A96" s="93">
        <v>40728</v>
      </c>
      <c r="B96">
        <v>20936.03360726804</v>
      </c>
      <c r="C96">
        <v>19688.434264690943</v>
      </c>
      <c r="D96">
        <v>1247.5993425770976</v>
      </c>
    </row>
    <row r="97" spans="1:4">
      <c r="A97" s="93">
        <v>40729</v>
      </c>
      <c r="B97">
        <v>20253.880384874865</v>
      </c>
      <c r="C97">
        <v>19003.959292016018</v>
      </c>
      <c r="D97">
        <v>1249.9210928588473</v>
      </c>
    </row>
    <row r="98" spans="1:4">
      <c r="A98" s="93">
        <v>40730</v>
      </c>
      <c r="B98">
        <v>20842.44779051789</v>
      </c>
      <c r="C98">
        <v>19577.640181146628</v>
      </c>
      <c r="D98">
        <v>1264.8076093712625</v>
      </c>
    </row>
    <row r="99" spans="1:4">
      <c r="A99" s="93">
        <v>40731</v>
      </c>
      <c r="B99">
        <v>20279.558670272239</v>
      </c>
      <c r="C99">
        <v>19005.268106425374</v>
      </c>
      <c r="D99">
        <v>1274.2905638468656</v>
      </c>
    </row>
    <row r="100" spans="1:4">
      <c r="A100" s="93">
        <v>40732</v>
      </c>
      <c r="B100">
        <v>20253.958713767319</v>
      </c>
      <c r="C100">
        <v>18983.011232806963</v>
      </c>
      <c r="D100">
        <v>1270.9474809603562</v>
      </c>
    </row>
    <row r="101" spans="1:4">
      <c r="A101" s="93">
        <v>40733</v>
      </c>
      <c r="B101">
        <v>20246.800988404135</v>
      </c>
      <c r="C101">
        <v>18975.853507443786</v>
      </c>
      <c r="D101">
        <v>1270.9474809603489</v>
      </c>
    </row>
    <row r="102" spans="1:4">
      <c r="A102" s="93">
        <v>40734</v>
      </c>
      <c r="B102">
        <v>20249.18297083594</v>
      </c>
      <c r="C102">
        <v>18978.235489875591</v>
      </c>
      <c r="D102">
        <v>1270.9474809603489</v>
      </c>
    </row>
    <row r="103" spans="1:4">
      <c r="A103" s="93">
        <v>40735</v>
      </c>
      <c r="B103">
        <v>20259.691149860028</v>
      </c>
      <c r="C103">
        <v>18972.627990473393</v>
      </c>
      <c r="D103">
        <v>1287.0631593866347</v>
      </c>
    </row>
    <row r="104" spans="1:4">
      <c r="A104" s="93">
        <v>40736</v>
      </c>
      <c r="B104">
        <v>20262.879323939622</v>
      </c>
      <c r="C104">
        <v>18969.628789121824</v>
      </c>
      <c r="D104">
        <v>1293.2505348177983</v>
      </c>
    </row>
    <row r="105" spans="1:4">
      <c r="A105" s="93">
        <v>40737</v>
      </c>
      <c r="B105">
        <v>20271.272614349575</v>
      </c>
      <c r="C105">
        <v>18964.204399466205</v>
      </c>
      <c r="D105">
        <v>1307.0682148833694</v>
      </c>
    </row>
    <row r="106" spans="1:4">
      <c r="A106" s="93">
        <v>40738</v>
      </c>
      <c r="B106">
        <v>20310.383938707531</v>
      </c>
      <c r="C106">
        <v>18988.013548693525</v>
      </c>
      <c r="D106">
        <v>1322.3703900140063</v>
      </c>
    </row>
    <row r="107" spans="1:4">
      <c r="A107" s="93">
        <v>40739</v>
      </c>
      <c r="B107">
        <v>20330.550151539323</v>
      </c>
      <c r="C107">
        <v>19017.751785704815</v>
      </c>
      <c r="D107">
        <v>1312.7983658345074</v>
      </c>
    </row>
    <row r="108" spans="1:4">
      <c r="A108" s="93">
        <v>40740</v>
      </c>
      <c r="B108">
        <v>20328.144196094981</v>
      </c>
      <c r="C108">
        <v>19015.345830260485</v>
      </c>
      <c r="D108">
        <v>1312.7983658344965</v>
      </c>
    </row>
    <row r="109" spans="1:4">
      <c r="A109" s="93">
        <v>40741</v>
      </c>
      <c r="B109">
        <v>20330.932726519743</v>
      </c>
      <c r="C109">
        <v>19018.134360685242</v>
      </c>
      <c r="D109">
        <v>1312.7983658345001</v>
      </c>
    </row>
    <row r="110" spans="1:4">
      <c r="A110" s="93">
        <v>40742</v>
      </c>
      <c r="B110">
        <v>20356.382525706838</v>
      </c>
      <c r="C110">
        <v>19022.391508323552</v>
      </c>
      <c r="D110">
        <v>1333.9910173832868</v>
      </c>
    </row>
    <row r="111" spans="1:4">
      <c r="A111" s="93">
        <v>40743</v>
      </c>
      <c r="B111">
        <v>19748.004518132628</v>
      </c>
      <c r="C111">
        <v>18413.312819078637</v>
      </c>
      <c r="D111">
        <v>1334.6916990539903</v>
      </c>
    </row>
    <row r="112" spans="1:4">
      <c r="A112" s="93">
        <v>40744</v>
      </c>
      <c r="B112">
        <v>19720.819210047441</v>
      </c>
      <c r="C112">
        <v>18402.088801932965</v>
      </c>
      <c r="D112">
        <v>1318.7304081144757</v>
      </c>
    </row>
    <row r="113" spans="1:4">
      <c r="A113" s="93">
        <v>40745</v>
      </c>
      <c r="B113">
        <v>19725.583183534036</v>
      </c>
      <c r="C113">
        <v>18401.431399441964</v>
      </c>
      <c r="D113">
        <v>1324.1517840920715</v>
      </c>
    </row>
    <row r="114" spans="1:4">
      <c r="A114" s="93">
        <v>40746</v>
      </c>
      <c r="B114">
        <v>19715.285457789785</v>
      </c>
      <c r="C114">
        <v>18402.564285698663</v>
      </c>
      <c r="D114">
        <v>1312.7211720911218</v>
      </c>
    </row>
    <row r="115" spans="1:4">
      <c r="A115" s="93">
        <v>40747</v>
      </c>
      <c r="B115">
        <v>19663.235329667285</v>
      </c>
      <c r="C115">
        <v>18350.514157576163</v>
      </c>
      <c r="D115">
        <v>1312.7211720911218</v>
      </c>
    </row>
    <row r="116" spans="1:4">
      <c r="A116" s="93">
        <v>40748</v>
      </c>
      <c r="B116">
        <v>19666.061016937536</v>
      </c>
      <c r="C116">
        <v>18353.339844846418</v>
      </c>
      <c r="D116">
        <v>1312.7211720911182</v>
      </c>
    </row>
    <row r="117" spans="1:4">
      <c r="A117" s="93">
        <v>40749</v>
      </c>
      <c r="B117">
        <v>19713.068179353697</v>
      </c>
      <c r="C117">
        <v>18377.39077557651</v>
      </c>
      <c r="D117">
        <v>1335.6774037771866</v>
      </c>
    </row>
    <row r="118" spans="1:4">
      <c r="A118" s="93">
        <v>40750</v>
      </c>
      <c r="B118">
        <v>19634.902998846148</v>
      </c>
      <c r="C118">
        <v>18310.644331109386</v>
      </c>
      <c r="D118">
        <v>1324.2586677367617</v>
      </c>
    </row>
    <row r="119" spans="1:4">
      <c r="A119" s="93">
        <v>40751</v>
      </c>
      <c r="B119">
        <v>19621.090677112268</v>
      </c>
      <c r="C119">
        <v>18293.863019245393</v>
      </c>
      <c r="D119">
        <v>1327.2276578668752</v>
      </c>
    </row>
    <row r="120" spans="1:4">
      <c r="A120" s="93">
        <v>40752</v>
      </c>
      <c r="B120">
        <v>19609.337196683489</v>
      </c>
      <c r="C120">
        <v>18284.621304466695</v>
      </c>
      <c r="D120">
        <v>1324.7158922167946</v>
      </c>
    </row>
    <row r="121" spans="1:4">
      <c r="A121" s="93">
        <v>40753</v>
      </c>
      <c r="B121">
        <v>19591.219095043998</v>
      </c>
      <c r="C121">
        <v>18266.028164406383</v>
      </c>
      <c r="D121">
        <v>1325.1909306376147</v>
      </c>
    </row>
    <row r="122" spans="1:4">
      <c r="A122" s="93">
        <v>40754</v>
      </c>
      <c r="B122">
        <v>19436.934910317457</v>
      </c>
      <c r="C122">
        <v>18111.743979679846</v>
      </c>
      <c r="D122">
        <v>1325.190930637611</v>
      </c>
    </row>
    <row r="123" spans="1:4">
      <c r="A123" s="93">
        <v>40755</v>
      </c>
      <c r="B123">
        <v>19439.684526483285</v>
      </c>
      <c r="C123">
        <v>18114.49359584567</v>
      </c>
      <c r="D123">
        <v>1325.1909306376147</v>
      </c>
    </row>
    <row r="124" spans="1:4">
      <c r="A124" s="93">
        <v>40756</v>
      </c>
      <c r="B124">
        <v>19452.994519708496</v>
      </c>
      <c r="C124">
        <v>18125.974691150732</v>
      </c>
      <c r="D124">
        <v>1327.0198285577644</v>
      </c>
    </row>
    <row r="125" spans="1:4">
      <c r="A125" s="93">
        <v>40757</v>
      </c>
      <c r="B125">
        <v>19561.002973093524</v>
      </c>
      <c r="C125">
        <v>18223.627306961902</v>
      </c>
      <c r="D125">
        <v>1337.375666131622</v>
      </c>
    </row>
    <row r="126" spans="1:4">
      <c r="A126" s="93">
        <v>40758</v>
      </c>
      <c r="B126">
        <v>19571.941091592227</v>
      </c>
      <c r="C126">
        <v>18115.1922869066</v>
      </c>
      <c r="D126">
        <v>1456.748804685627</v>
      </c>
    </row>
    <row r="127" spans="1:4">
      <c r="A127" s="93">
        <v>40759</v>
      </c>
      <c r="B127">
        <v>19539.947289778342</v>
      </c>
      <c r="C127">
        <v>18043.859353915494</v>
      </c>
      <c r="D127">
        <v>1496.0879358628481</v>
      </c>
    </row>
    <row r="128" spans="1:4">
      <c r="A128" s="93">
        <v>40760</v>
      </c>
      <c r="B128">
        <v>19535.743027564131</v>
      </c>
      <c r="C128">
        <v>18014.59410505465</v>
      </c>
      <c r="D128">
        <v>1521.1489225094811</v>
      </c>
    </row>
    <row r="129" spans="1:4">
      <c r="A129" s="93">
        <v>40761</v>
      </c>
      <c r="B129">
        <v>19475.870611519615</v>
      </c>
      <c r="C129">
        <v>17954.721689010137</v>
      </c>
      <c r="D129">
        <v>1521.1489225094774</v>
      </c>
    </row>
    <row r="130" spans="1:4">
      <c r="A130" s="93">
        <v>40762</v>
      </c>
      <c r="B130">
        <v>19478.618439342325</v>
      </c>
      <c r="C130">
        <v>17957.469516832844</v>
      </c>
      <c r="D130">
        <v>1521.1489225094811</v>
      </c>
    </row>
    <row r="131" spans="1:4">
      <c r="A131" s="93">
        <v>40763</v>
      </c>
      <c r="B131">
        <v>19545.285363981904</v>
      </c>
      <c r="C131">
        <v>17964.396432592948</v>
      </c>
      <c r="D131">
        <v>1580.8889313889558</v>
      </c>
    </row>
    <row r="132" spans="1:4">
      <c r="A132" s="93">
        <v>40764</v>
      </c>
      <c r="B132">
        <v>19287.382496236369</v>
      </c>
      <c r="C132">
        <v>17399.856663785293</v>
      </c>
      <c r="D132">
        <v>1887.525832451076</v>
      </c>
    </row>
    <row r="133" spans="1:4">
      <c r="A133" s="93">
        <v>40765</v>
      </c>
      <c r="B133">
        <v>18850.887628783556</v>
      </c>
      <c r="C133">
        <v>16981.089438831026</v>
      </c>
      <c r="D133">
        <v>1869.7981899525294</v>
      </c>
    </row>
    <row r="134" spans="1:4">
      <c r="A134" s="93">
        <v>40766</v>
      </c>
      <c r="B134">
        <v>18941.289510524635</v>
      </c>
      <c r="C134">
        <v>17028.726285224955</v>
      </c>
      <c r="D134">
        <v>1912.5632252996802</v>
      </c>
    </row>
    <row r="135" spans="1:4">
      <c r="A135" s="93">
        <v>40767</v>
      </c>
      <c r="B135">
        <v>18634.496586592551</v>
      </c>
      <c r="C135">
        <v>16751.479432123782</v>
      </c>
      <c r="D135">
        <v>1883.0171544687691</v>
      </c>
    </row>
    <row r="136" spans="1:4">
      <c r="A136" s="93">
        <v>40768</v>
      </c>
      <c r="B136">
        <v>18617.360388522786</v>
      </c>
      <c r="C136">
        <v>16734.343234054017</v>
      </c>
      <c r="D136">
        <v>1883.0171544687691</v>
      </c>
    </row>
    <row r="137" spans="1:4">
      <c r="A137" s="93">
        <v>40769</v>
      </c>
      <c r="B137">
        <v>18619.59167808151</v>
      </c>
      <c r="C137">
        <v>16736.574523612744</v>
      </c>
      <c r="D137">
        <v>1883.0171544687655</v>
      </c>
    </row>
    <row r="138" spans="1:4">
      <c r="A138" s="93">
        <v>40770</v>
      </c>
      <c r="B138">
        <v>18621.824165470462</v>
      </c>
      <c r="C138">
        <v>16738.807011001696</v>
      </c>
      <c r="D138">
        <v>1883.0171544687655</v>
      </c>
    </row>
    <row r="139" spans="1:4">
      <c r="A139" s="93">
        <v>40771</v>
      </c>
      <c r="B139">
        <v>18627.731256578911</v>
      </c>
      <c r="C139">
        <v>16728.896281680511</v>
      </c>
      <c r="D139">
        <v>1898.8349748984001</v>
      </c>
    </row>
    <row r="140" spans="1:4">
      <c r="A140" s="93">
        <v>40772</v>
      </c>
      <c r="B140">
        <v>18564.332054773986</v>
      </c>
      <c r="C140">
        <v>16641.291021339333</v>
      </c>
      <c r="D140">
        <v>1923.0410334346525</v>
      </c>
    </row>
    <row r="141" spans="1:4">
      <c r="A141" s="93">
        <v>40773</v>
      </c>
      <c r="B141">
        <v>18200.296365448477</v>
      </c>
      <c r="C141">
        <v>16264.440800406301</v>
      </c>
      <c r="D141">
        <v>1935.8555650421767</v>
      </c>
    </row>
    <row r="142" spans="1:4">
      <c r="A142" s="93">
        <v>40774</v>
      </c>
      <c r="B142">
        <v>18146.977030968432</v>
      </c>
      <c r="C142">
        <v>16040.598435292053</v>
      </c>
      <c r="D142">
        <v>2106.3785956763786</v>
      </c>
    </row>
    <row r="143" spans="1:4">
      <c r="A143" s="93">
        <v>40775</v>
      </c>
      <c r="B143">
        <v>18149.154593284718</v>
      </c>
      <c r="C143">
        <v>16042.77599760834</v>
      </c>
      <c r="D143">
        <v>2106.3785956763786</v>
      </c>
    </row>
    <row r="144" spans="1:4">
      <c r="A144" s="93">
        <v>40776</v>
      </c>
      <c r="B144">
        <v>18151.333115622034</v>
      </c>
      <c r="C144">
        <v>16044.954519945657</v>
      </c>
      <c r="D144">
        <v>2106.3785956763768</v>
      </c>
    </row>
    <row r="145" spans="1:4">
      <c r="A145" s="93">
        <v>40777</v>
      </c>
      <c r="B145">
        <v>18190.570599355749</v>
      </c>
      <c r="C145">
        <v>16081.467679715028</v>
      </c>
      <c r="D145">
        <v>2109.1029196407217</v>
      </c>
    </row>
    <row r="146" spans="1:4">
      <c r="A146" s="93">
        <v>40778</v>
      </c>
      <c r="B146">
        <v>18077.730812583504</v>
      </c>
      <c r="C146">
        <v>15887.64182586857</v>
      </c>
      <c r="D146">
        <v>2190.0889867149344</v>
      </c>
    </row>
    <row r="147" spans="1:4">
      <c r="A147" s="93">
        <v>40779</v>
      </c>
      <c r="B147">
        <v>17841.311582220969</v>
      </c>
      <c r="C147">
        <v>15681.852302141737</v>
      </c>
      <c r="D147">
        <v>2159.4592800792325</v>
      </c>
    </row>
    <row r="148" spans="1:4">
      <c r="A148" s="93">
        <v>40780</v>
      </c>
      <c r="B148">
        <v>17553.816372414651</v>
      </c>
      <c r="C148">
        <v>15513.700888312333</v>
      </c>
      <c r="D148">
        <v>2040.1154841023181</v>
      </c>
    </row>
    <row r="149" spans="1:4">
      <c r="A149" s="93">
        <v>40781</v>
      </c>
      <c r="B149">
        <v>17700.482733352106</v>
      </c>
      <c r="C149">
        <v>15600.463923202184</v>
      </c>
      <c r="D149">
        <v>2100.0188101499225</v>
      </c>
    </row>
    <row r="150" spans="1:4">
      <c r="A150" s="93">
        <v>40782</v>
      </c>
      <c r="B150">
        <v>17645.08431985389</v>
      </c>
      <c r="C150">
        <v>15545.065509703965</v>
      </c>
      <c r="D150">
        <v>2100.0188101499243</v>
      </c>
    </row>
    <row r="151" spans="1:4">
      <c r="A151" s="93">
        <v>40783</v>
      </c>
      <c r="B151">
        <v>17647.162608225379</v>
      </c>
      <c r="C151">
        <v>15547.143798075456</v>
      </c>
      <c r="D151">
        <v>2100.0188101499225</v>
      </c>
    </row>
    <row r="152" spans="1:4">
      <c r="A152" s="93">
        <v>40784</v>
      </c>
      <c r="B152">
        <v>17733.561480903063</v>
      </c>
      <c r="C152">
        <v>15605.673860261693</v>
      </c>
      <c r="D152">
        <v>2127.8876206413697</v>
      </c>
    </row>
    <row r="153" spans="1:4">
      <c r="A153" s="93">
        <v>40785</v>
      </c>
      <c r="B153">
        <v>17735.220178776508</v>
      </c>
      <c r="C153">
        <v>15632.749043227857</v>
      </c>
      <c r="D153">
        <v>2102.4711355486506</v>
      </c>
    </row>
    <row r="154" spans="1:4">
      <c r="A154" s="93">
        <v>40786</v>
      </c>
      <c r="B154">
        <v>18706.361106495297</v>
      </c>
      <c r="C154">
        <v>16603.889970946646</v>
      </c>
      <c r="D154">
        <v>2102.4711355486506</v>
      </c>
    </row>
    <row r="155" spans="1:4">
      <c r="A155" s="93">
        <v>40787</v>
      </c>
      <c r="B155">
        <v>18708.406284938534</v>
      </c>
      <c r="C155">
        <v>16605.935149389883</v>
      </c>
      <c r="D155">
        <v>2102.4711355486506</v>
      </c>
    </row>
    <row r="156" spans="1:4">
      <c r="A156" s="93">
        <v>40788</v>
      </c>
      <c r="B156">
        <v>18796.785716530972</v>
      </c>
      <c r="C156">
        <v>16631.000736168276</v>
      </c>
      <c r="D156">
        <v>2165.7849803626959</v>
      </c>
    </row>
    <row r="157" spans="1:4">
      <c r="A157" s="93">
        <v>40789</v>
      </c>
      <c r="B157">
        <v>18799.420762226073</v>
      </c>
      <c r="C157">
        <v>16633.635781863381</v>
      </c>
      <c r="D157">
        <v>2165.7849803626923</v>
      </c>
    </row>
    <row r="158" spans="1:4">
      <c r="A158" s="93">
        <v>40790</v>
      </c>
      <c r="B158">
        <v>18801.029254419362</v>
      </c>
      <c r="C158">
        <v>16635.244274056673</v>
      </c>
      <c r="D158">
        <v>2165.7849803626887</v>
      </c>
    </row>
    <row r="159" spans="1:4">
      <c r="A159" s="93">
        <v>40791</v>
      </c>
      <c r="B159">
        <v>18833.4413474014</v>
      </c>
      <c r="C159">
        <v>16617.919635028185</v>
      </c>
      <c r="D159">
        <v>2215.5217123732145</v>
      </c>
    </row>
    <row r="160" spans="1:4">
      <c r="A160" s="93">
        <v>40792</v>
      </c>
      <c r="B160">
        <v>19126.597118470094</v>
      </c>
      <c r="C160">
        <v>16927.786948052417</v>
      </c>
      <c r="D160">
        <v>2198.810170417677</v>
      </c>
    </row>
    <row r="161" spans="1:4">
      <c r="A161" s="93">
        <v>40793</v>
      </c>
      <c r="B161">
        <v>18207.782807847932</v>
      </c>
      <c r="C161">
        <v>16061.13733399117</v>
      </c>
      <c r="D161">
        <v>2146.6454738567627</v>
      </c>
    </row>
    <row r="162" spans="1:4">
      <c r="A162" s="93">
        <v>40794</v>
      </c>
      <c r="B162">
        <v>18382.043733412378</v>
      </c>
      <c r="C162">
        <v>16242.844558862333</v>
      </c>
      <c r="D162">
        <v>2139.1991745500454</v>
      </c>
    </row>
    <row r="163" spans="1:4">
      <c r="A163" s="93">
        <v>40795</v>
      </c>
      <c r="B163">
        <v>18476.133197940031</v>
      </c>
      <c r="C163">
        <v>16271.793114951064</v>
      </c>
      <c r="D163">
        <v>2204.340082988967</v>
      </c>
    </row>
    <row r="164" spans="1:4">
      <c r="A164" s="93">
        <v>40796</v>
      </c>
      <c r="B164">
        <v>18434.72558137243</v>
      </c>
      <c r="C164">
        <v>16230.385498383459</v>
      </c>
      <c r="D164">
        <v>2204.3400829889706</v>
      </c>
    </row>
    <row r="165" spans="1:4">
      <c r="A165" s="93">
        <v>40797</v>
      </c>
      <c r="B165">
        <v>18437.23365224501</v>
      </c>
      <c r="C165">
        <v>16232.893569256041</v>
      </c>
      <c r="D165">
        <v>2204.3400829889688</v>
      </c>
    </row>
    <row r="166" spans="1:4">
      <c r="A166" s="93">
        <v>40798</v>
      </c>
      <c r="B166">
        <v>18404.379343603865</v>
      </c>
      <c r="C166">
        <v>16206.332479767247</v>
      </c>
      <c r="D166">
        <v>2198.0468638366183</v>
      </c>
    </row>
    <row r="167" spans="1:4">
      <c r="A167" s="93">
        <v>40799</v>
      </c>
      <c r="B167">
        <v>18384.595876393523</v>
      </c>
      <c r="C167">
        <v>16199.971839987662</v>
      </c>
      <c r="D167">
        <v>2184.6240364058613</v>
      </c>
    </row>
    <row r="168" spans="1:4">
      <c r="A168" s="93">
        <v>40800</v>
      </c>
      <c r="B168">
        <v>18494.443042711711</v>
      </c>
      <c r="C168">
        <v>16282.884028333789</v>
      </c>
      <c r="D168">
        <v>2211.5590143779227</v>
      </c>
    </row>
    <row r="169" spans="1:4">
      <c r="A169" s="93">
        <v>40801</v>
      </c>
      <c r="B169">
        <v>18683.203846695982</v>
      </c>
      <c r="C169">
        <v>16494.243579287078</v>
      </c>
      <c r="D169">
        <v>2188.9602674089037</v>
      </c>
    </row>
    <row r="170" spans="1:4">
      <c r="A170" s="93">
        <v>40802</v>
      </c>
      <c r="B170">
        <v>18783.827617434163</v>
      </c>
      <c r="C170">
        <v>17015.508951405001</v>
      </c>
      <c r="D170">
        <v>1768.3186660291612</v>
      </c>
    </row>
    <row r="171" spans="1:4">
      <c r="A171" s="93">
        <v>40803</v>
      </c>
      <c r="B171">
        <v>18813.704057366122</v>
      </c>
      <c r="C171">
        <v>17045.385391336957</v>
      </c>
      <c r="D171">
        <v>1768.3186660291649</v>
      </c>
    </row>
    <row r="172" spans="1:4">
      <c r="A172" s="93">
        <v>40804</v>
      </c>
      <c r="B172">
        <v>18816.206284745389</v>
      </c>
      <c r="C172">
        <v>17047.887618716224</v>
      </c>
      <c r="D172">
        <v>1768.3186660291649</v>
      </c>
    </row>
    <row r="173" spans="1:4">
      <c r="A173" s="93">
        <v>40805</v>
      </c>
      <c r="B173">
        <v>18859.813737560165</v>
      </c>
      <c r="C173">
        <v>17043.152392660744</v>
      </c>
      <c r="D173">
        <v>1816.6613448994212</v>
      </c>
    </row>
    <row r="174" spans="1:4">
      <c r="A174" s="93">
        <v>40806</v>
      </c>
      <c r="B174">
        <v>18892.492590475576</v>
      </c>
      <c r="C174">
        <v>17087.571993159912</v>
      </c>
      <c r="D174">
        <v>1804.9205973156641</v>
      </c>
    </row>
    <row r="175" spans="1:4">
      <c r="A175" s="93">
        <v>40807</v>
      </c>
      <c r="B175">
        <v>19311.30234492735</v>
      </c>
      <c r="C175">
        <v>17491.767765165732</v>
      </c>
      <c r="D175">
        <v>1819.5345797616174</v>
      </c>
    </row>
    <row r="176" spans="1:4">
      <c r="A176" s="93">
        <v>40808</v>
      </c>
      <c r="B176">
        <v>19365.918049659278</v>
      </c>
      <c r="C176">
        <v>17554.728576280639</v>
      </c>
      <c r="D176">
        <v>1811.1894733786394</v>
      </c>
    </row>
    <row r="177" spans="1:4">
      <c r="A177" s="93">
        <v>40809</v>
      </c>
      <c r="B177">
        <v>19011.45292181832</v>
      </c>
      <c r="C177">
        <v>17224.983984282037</v>
      </c>
      <c r="D177">
        <v>1786.4689375362832</v>
      </c>
    </row>
    <row r="178" spans="1:4">
      <c r="A178" s="93">
        <v>40810</v>
      </c>
      <c r="B178">
        <v>19058.67254617732</v>
      </c>
      <c r="C178">
        <v>17272.203608641033</v>
      </c>
      <c r="D178">
        <v>1786.4689375362868</v>
      </c>
    </row>
    <row r="179" spans="1:4">
      <c r="A179" s="93">
        <v>40811</v>
      </c>
      <c r="B179">
        <v>19061.112365352692</v>
      </c>
      <c r="C179">
        <v>17274.643427816409</v>
      </c>
      <c r="D179">
        <v>1786.4689375362832</v>
      </c>
    </row>
    <row r="180" spans="1:4">
      <c r="A180" s="93">
        <v>40812</v>
      </c>
      <c r="B180">
        <v>18926.198082151514</v>
      </c>
      <c r="C180">
        <v>17055.350838887964</v>
      </c>
      <c r="D180">
        <v>1870.8472432635499</v>
      </c>
    </row>
    <row r="181" spans="1:4">
      <c r="A181" s="93">
        <v>40813</v>
      </c>
      <c r="B181">
        <v>18547.665877651423</v>
      </c>
      <c r="C181">
        <v>16630.463522882121</v>
      </c>
      <c r="D181">
        <v>1917.2023547693025</v>
      </c>
    </row>
    <row r="182" spans="1:4">
      <c r="A182" s="93">
        <v>40814</v>
      </c>
      <c r="B182">
        <v>18334.383609971694</v>
      </c>
      <c r="C182">
        <v>16443.924588763399</v>
      </c>
      <c r="D182">
        <v>1890.4590212082949</v>
      </c>
    </row>
    <row r="183" spans="1:4">
      <c r="A183" s="93">
        <v>40815</v>
      </c>
      <c r="B183">
        <v>18373.287635425633</v>
      </c>
      <c r="C183">
        <v>16515.830708408117</v>
      </c>
      <c r="D183">
        <v>1857.4569270175161</v>
      </c>
    </row>
    <row r="184" spans="1:4">
      <c r="A184" s="93">
        <v>40816</v>
      </c>
      <c r="B184">
        <v>18573.106513567796</v>
      </c>
      <c r="C184">
        <v>16694.113183763489</v>
      </c>
      <c r="D184">
        <v>1878.993329804307</v>
      </c>
    </row>
    <row r="186" spans="1:4" s="94" customFormat="1" ht="13.5" thickBot="1">
      <c r="A186" s="94" t="s">
        <v>123</v>
      </c>
      <c r="B186" s="97">
        <v>3684484.3869140423</v>
      </c>
      <c r="C186" s="97">
        <v>3384639.2214278914</v>
      </c>
      <c r="D186" s="97">
        <v>299845.16548615147</v>
      </c>
    </row>
    <row r="187" spans="1:4" ht="13.5" thickTop="1"/>
    <row r="189" spans="1:4">
      <c r="D189" s="95">
        <v>2.9984516548615146E-2</v>
      </c>
    </row>
    <row r="190" spans="1:4">
      <c r="B190" s="95">
        <f>+B186/10000000</f>
        <v>0.36844843869140426</v>
      </c>
      <c r="C190" s="95">
        <f>+C186/10000000</f>
        <v>0.33846392214278914</v>
      </c>
      <c r="D190" s="95">
        <f>+D186/10000000</f>
        <v>2.9984516548615146E-2</v>
      </c>
    </row>
  </sheetData>
  <pageMargins left="0.7" right="0.7" top="0.75" bottom="0.75" header="0.3" footer="0.3"/>
  <pageSetup paperSize="9" orientation="portrait" r:id="rId1"/>
  <headerFooter>
    <oddFooter>&amp;CFor internal use only</oddFooter>
  </headerFooter>
</worksheet>
</file>

<file path=xl/worksheets/sheet2.xml><?xml version="1.0" encoding="utf-8"?>
<worksheet xmlns="http://schemas.openxmlformats.org/spreadsheetml/2006/main" xmlns:r="http://schemas.openxmlformats.org/officeDocument/2006/relationships">
  <sheetPr filterMode="1"/>
  <dimension ref="A1:N2255"/>
  <sheetViews>
    <sheetView topLeftCell="D2088" zoomScale="85" zoomScaleNormal="85" workbookViewId="0">
      <selection activeCell="G2198" sqref="G2198"/>
    </sheetView>
  </sheetViews>
  <sheetFormatPr defaultRowHeight="12.75"/>
  <cols>
    <col min="1" max="1" width="7.28515625" customWidth="1"/>
    <col min="2" max="2" width="13.140625" bestFit="1" customWidth="1"/>
    <col min="3" max="3" width="40.28515625" customWidth="1"/>
    <col min="4" max="4" width="21.85546875" bestFit="1" customWidth="1"/>
    <col min="5" max="5" width="20.7109375" bestFit="1" customWidth="1"/>
    <col min="6" max="6" width="20.7109375" style="68" customWidth="1"/>
    <col min="7" max="7" width="14.28515625" style="68" customWidth="1"/>
    <col min="8" max="8" width="75.5703125" style="68" customWidth="1"/>
    <col min="9" max="9" width="14.7109375" style="68" bestFit="1" customWidth="1"/>
  </cols>
  <sheetData>
    <row r="1" spans="1:14">
      <c r="A1" s="107" t="s">
        <v>1103</v>
      </c>
      <c r="F1" s="346" t="s">
        <v>791</v>
      </c>
      <c r="G1" s="346"/>
      <c r="H1" s="346"/>
      <c r="I1" s="346"/>
    </row>
    <row r="2" spans="1:14">
      <c r="A2" t="s">
        <v>673</v>
      </c>
      <c r="B2" t="s">
        <v>674</v>
      </c>
      <c r="C2" t="s">
        <v>675</v>
      </c>
      <c r="D2" t="s">
        <v>678</v>
      </c>
      <c r="E2" t="s">
        <v>679</v>
      </c>
      <c r="F2" s="66" t="s">
        <v>790</v>
      </c>
      <c r="G2" s="68" t="s">
        <v>661</v>
      </c>
      <c r="H2" s="68" t="s">
        <v>662</v>
      </c>
      <c r="I2" s="68" t="s">
        <v>790</v>
      </c>
    </row>
    <row r="3" spans="1:14" hidden="1">
      <c r="A3" t="s">
        <v>260</v>
      </c>
      <c r="B3" s="105" t="s">
        <v>766</v>
      </c>
      <c r="C3" s="105" t="s">
        <v>767</v>
      </c>
      <c r="D3" s="106">
        <v>915553974.63</v>
      </c>
      <c r="E3" s="106">
        <v>922089186.85000002</v>
      </c>
      <c r="F3" s="67">
        <f>+E3-D3</f>
        <v>6535212.2200000286</v>
      </c>
      <c r="G3" s="68" t="str">
        <f>+VLOOKUP(B3,Mapping!A:C,3,0)</f>
        <v>Net Assets</v>
      </c>
      <c r="H3" s="68" t="str">
        <f>+A3&amp;G3</f>
        <v>BOI92Net Assets</v>
      </c>
      <c r="I3" s="69">
        <f>+F3/10000000</f>
        <v>0.65352122200000284</v>
      </c>
      <c r="N3" t="str">
        <f>+HLOOKUP(A3,'HY Financials'!$4:$4,1,0)</f>
        <v>BOI92</v>
      </c>
    </row>
    <row r="4" spans="1:14" hidden="1">
      <c r="A4" t="s">
        <v>260</v>
      </c>
      <c r="B4" s="105" t="s">
        <v>282</v>
      </c>
      <c r="C4" s="105" t="s">
        <v>283</v>
      </c>
      <c r="D4" s="106">
        <v>119117454.19</v>
      </c>
      <c r="E4" s="106">
        <v>97935602.590000004</v>
      </c>
      <c r="F4" s="67">
        <f t="shared" ref="F4:F67" si="0">+E4-D4</f>
        <v>-21181851.599999994</v>
      </c>
      <c r="G4" s="68" t="str">
        <f>+VLOOKUP(B4,Mapping!A:C,3,0)</f>
        <v>Net Assets</v>
      </c>
      <c r="H4" s="68" t="str">
        <f t="shared" ref="H4:H67" si="1">+A4&amp;G4</f>
        <v>BOI92Net Assets</v>
      </c>
      <c r="I4" s="69">
        <f t="shared" ref="I4:I67" si="2">+F4/10000000</f>
        <v>-2.1181851599999995</v>
      </c>
      <c r="N4" t="str">
        <f>+HLOOKUP(A4,'HY Financials'!$4:$4,1,0)</f>
        <v>BOI92</v>
      </c>
    </row>
    <row r="5" spans="1:14" hidden="1">
      <c r="A5" t="s">
        <v>260</v>
      </c>
      <c r="B5" s="105" t="s">
        <v>284</v>
      </c>
      <c r="C5" s="105" t="s">
        <v>285</v>
      </c>
      <c r="D5" s="106">
        <v>0</v>
      </c>
      <c r="E5" s="106">
        <v>29727253.949999999</v>
      </c>
      <c r="F5" s="67">
        <f t="shared" si="0"/>
        <v>29727253.949999999</v>
      </c>
      <c r="G5" s="68" t="str">
        <f>+VLOOKUP(B5,Mapping!A:C,3,0)</f>
        <v>Net Assets</v>
      </c>
      <c r="H5" s="68" t="str">
        <f t="shared" si="1"/>
        <v>BOI92Net Assets</v>
      </c>
      <c r="I5" s="69">
        <f t="shared" si="2"/>
        <v>2.9727253949999999</v>
      </c>
      <c r="N5" t="str">
        <f>+HLOOKUP(A5,'HY Financials'!$4:$4,1,0)</f>
        <v>BOI92</v>
      </c>
    </row>
    <row r="6" spans="1:14" hidden="1">
      <c r="A6" t="s">
        <v>260</v>
      </c>
      <c r="B6" s="105">
        <v>110014</v>
      </c>
      <c r="C6" s="105" t="s">
        <v>289</v>
      </c>
      <c r="D6" s="106">
        <v>10311698.6</v>
      </c>
      <c r="E6" s="106">
        <v>10851499</v>
      </c>
      <c r="F6" s="67">
        <f t="shared" si="0"/>
        <v>539800.40000000037</v>
      </c>
      <c r="G6" s="68" t="str">
        <f>+VLOOKUP(B6,Mapping!A:C,3,0)</f>
        <v>Net Assets</v>
      </c>
      <c r="H6" s="68" t="str">
        <f t="shared" si="1"/>
        <v>BOI92Net Assets</v>
      </c>
      <c r="I6" s="69">
        <f t="shared" si="2"/>
        <v>5.3980040000000035E-2</v>
      </c>
      <c r="N6" t="str">
        <f>+HLOOKUP(A6,'HY Financials'!$4:$4,1,0)</f>
        <v>BOI92</v>
      </c>
    </row>
    <row r="7" spans="1:14" hidden="1">
      <c r="A7" t="s">
        <v>260</v>
      </c>
      <c r="B7" s="105">
        <v>110031</v>
      </c>
      <c r="C7" s="105" t="s">
        <v>291</v>
      </c>
      <c r="D7" s="106">
        <v>2704622.99</v>
      </c>
      <c r="E7" s="106">
        <v>5364746</v>
      </c>
      <c r="F7" s="67">
        <f t="shared" si="0"/>
        <v>2660123.0099999998</v>
      </c>
      <c r="G7" s="68" t="str">
        <f>+VLOOKUP(B7,Mapping!A:C,3,0)</f>
        <v>Net Assets</v>
      </c>
      <c r="H7" s="68" t="str">
        <f t="shared" si="1"/>
        <v>BOI92Net Assets</v>
      </c>
      <c r="I7" s="69">
        <f t="shared" si="2"/>
        <v>0.26601230099999995</v>
      </c>
      <c r="N7" t="str">
        <f>+HLOOKUP(A7,'HY Financials'!$4:$4,1,0)</f>
        <v>BOI92</v>
      </c>
    </row>
    <row r="8" spans="1:14" hidden="1">
      <c r="A8" t="s">
        <v>260</v>
      </c>
      <c r="B8" s="105">
        <v>110047</v>
      </c>
      <c r="C8" s="105" t="s">
        <v>293</v>
      </c>
      <c r="D8" s="106">
        <v>978826407.66999996</v>
      </c>
      <c r="E8" s="106">
        <v>978553946.19000006</v>
      </c>
      <c r="F8" s="67">
        <f t="shared" si="0"/>
        <v>-272461.47999989986</v>
      </c>
      <c r="G8" s="68" t="str">
        <f>+VLOOKUP(B8,Mapping!A:C,3,0)</f>
        <v>Net Assets</v>
      </c>
      <c r="H8" s="68" t="str">
        <f t="shared" si="1"/>
        <v>BOI92Net Assets</v>
      </c>
      <c r="I8" s="69">
        <f t="shared" si="2"/>
        <v>-2.7246147999989985E-2</v>
      </c>
      <c r="N8" t="str">
        <f>+HLOOKUP(A8,'HY Financials'!$4:$4,1,0)</f>
        <v>BOI92</v>
      </c>
    </row>
    <row r="9" spans="1:14" hidden="1">
      <c r="A9" t="s">
        <v>260</v>
      </c>
      <c r="B9" s="105">
        <v>110052</v>
      </c>
      <c r="C9" s="105" t="s">
        <v>297</v>
      </c>
      <c r="D9" s="106">
        <v>14425.44</v>
      </c>
      <c r="E9" s="106">
        <v>8906.26</v>
      </c>
      <c r="F9" s="67">
        <f t="shared" si="0"/>
        <v>-5519.18</v>
      </c>
      <c r="G9" s="68" t="str">
        <f>+VLOOKUP(B9,Mapping!A:C,3,0)</f>
        <v>Net Assets</v>
      </c>
      <c r="H9" s="68" t="str">
        <f t="shared" si="1"/>
        <v>BOI92Net Assets</v>
      </c>
      <c r="I9" s="69">
        <f t="shared" si="2"/>
        <v>-5.5191799999999998E-4</v>
      </c>
      <c r="N9" t="str">
        <f>+HLOOKUP(A9,'HY Financials'!$4:$4,1,0)</f>
        <v>BOI92</v>
      </c>
    </row>
    <row r="10" spans="1:14" hidden="1">
      <c r="A10" t="s">
        <v>260</v>
      </c>
      <c r="B10" s="105">
        <v>110074</v>
      </c>
      <c r="C10" s="105" t="s">
        <v>301</v>
      </c>
      <c r="D10" s="106">
        <v>1842466.89</v>
      </c>
      <c r="E10" s="106">
        <v>1842466.89</v>
      </c>
      <c r="F10" s="67">
        <f t="shared" si="0"/>
        <v>0</v>
      </c>
      <c r="G10" s="68" t="str">
        <f>+VLOOKUP(B10,Mapping!A:C,3,0)</f>
        <v>Net Assets</v>
      </c>
      <c r="H10" s="68" t="str">
        <f t="shared" si="1"/>
        <v>BOI92Net Assets</v>
      </c>
      <c r="I10" s="69">
        <f t="shared" si="2"/>
        <v>0</v>
      </c>
      <c r="N10" t="str">
        <f>+HLOOKUP(A10,'HY Financials'!$4:$4,1,0)</f>
        <v>BOI92</v>
      </c>
    </row>
    <row r="11" spans="1:14" hidden="1">
      <c r="A11" t="s">
        <v>260</v>
      </c>
      <c r="B11" s="105">
        <v>110079</v>
      </c>
      <c r="C11" s="105" t="s">
        <v>303</v>
      </c>
      <c r="D11" s="106">
        <v>22000</v>
      </c>
      <c r="E11" s="106">
        <v>22000</v>
      </c>
      <c r="F11" s="67">
        <f t="shared" si="0"/>
        <v>0</v>
      </c>
      <c r="G11" s="68" t="str">
        <f>+VLOOKUP(B11,Mapping!A:C,3,0)</f>
        <v>Net Assets</v>
      </c>
      <c r="H11" s="68" t="str">
        <f t="shared" si="1"/>
        <v>BOI92Net Assets</v>
      </c>
      <c r="I11" s="69">
        <f t="shared" si="2"/>
        <v>0</v>
      </c>
      <c r="N11" t="str">
        <f>+HLOOKUP(A11,'HY Financials'!$4:$4,1,0)</f>
        <v>BOI92</v>
      </c>
    </row>
    <row r="12" spans="1:14" hidden="1">
      <c r="A12" t="s">
        <v>260</v>
      </c>
      <c r="B12" s="105">
        <v>110120</v>
      </c>
      <c r="C12" s="105" t="s">
        <v>304</v>
      </c>
      <c r="D12" s="106">
        <v>171125663.90000001</v>
      </c>
      <c r="E12" s="106">
        <v>175012151.55000001</v>
      </c>
      <c r="F12" s="67">
        <f t="shared" si="0"/>
        <v>3886487.650000006</v>
      </c>
      <c r="G12" s="68" t="str">
        <f>+VLOOKUP(B12,Mapping!A:C,3,0)</f>
        <v>Net Assets</v>
      </c>
      <c r="H12" s="68" t="str">
        <f t="shared" si="1"/>
        <v>BOI92Net Assets</v>
      </c>
      <c r="I12" s="69">
        <f t="shared" si="2"/>
        <v>0.38864876500000062</v>
      </c>
      <c r="N12" t="str">
        <f>+HLOOKUP(A12,'HY Financials'!$4:$4,1,0)</f>
        <v>BOI92</v>
      </c>
    </row>
    <row r="13" spans="1:14" hidden="1">
      <c r="A13" t="s">
        <v>260</v>
      </c>
      <c r="B13" s="105">
        <v>110156</v>
      </c>
      <c r="C13" s="105" t="s">
        <v>685</v>
      </c>
      <c r="D13" s="106">
        <v>1480333.93</v>
      </c>
      <c r="E13" s="106">
        <v>1643980.52</v>
      </c>
      <c r="F13" s="67">
        <f t="shared" si="0"/>
        <v>163646.59000000008</v>
      </c>
      <c r="G13" s="68" t="str">
        <f>+VLOOKUP(B13,Mapping!A:C,3,0)</f>
        <v>Net Assets</v>
      </c>
      <c r="H13" s="68" t="str">
        <f t="shared" si="1"/>
        <v>BOI92Net Assets</v>
      </c>
      <c r="I13" s="69">
        <f t="shared" si="2"/>
        <v>1.6364659000000007E-2</v>
      </c>
      <c r="N13" t="str">
        <f>+HLOOKUP(A13,'HY Financials'!$4:$4,1,0)</f>
        <v>BOI92</v>
      </c>
    </row>
    <row r="14" spans="1:14" hidden="1">
      <c r="A14" t="s">
        <v>260</v>
      </c>
      <c r="B14" s="105">
        <v>110200</v>
      </c>
      <c r="C14" s="105" t="s">
        <v>305</v>
      </c>
      <c r="D14" s="106">
        <v>116839614.22</v>
      </c>
      <c r="E14" s="106">
        <v>119250303.16</v>
      </c>
      <c r="F14" s="67">
        <f t="shared" si="0"/>
        <v>2410688.9399999976</v>
      </c>
      <c r="G14" s="68" t="str">
        <f>+VLOOKUP(B14,Mapping!A:C,3,0)</f>
        <v>Net Assets</v>
      </c>
      <c r="H14" s="68" t="str">
        <f t="shared" si="1"/>
        <v>BOI92Net Assets</v>
      </c>
      <c r="I14" s="69">
        <f t="shared" si="2"/>
        <v>0.24106889399999976</v>
      </c>
      <c r="N14" t="str">
        <f>+HLOOKUP(A14,'HY Financials'!$4:$4,1,0)</f>
        <v>BOI92</v>
      </c>
    </row>
    <row r="15" spans="1:14" hidden="1">
      <c r="A15" t="s">
        <v>260</v>
      </c>
      <c r="B15" s="105" t="s">
        <v>768</v>
      </c>
      <c r="C15" s="105" t="s">
        <v>769</v>
      </c>
      <c r="D15" s="106">
        <v>880519447</v>
      </c>
      <c r="E15" s="106">
        <v>880519447</v>
      </c>
      <c r="F15" s="67">
        <f t="shared" si="0"/>
        <v>0</v>
      </c>
      <c r="G15" s="68" t="str">
        <f>+VLOOKUP(B15,Mapping!A:C,3,0)</f>
        <v>Net Assets</v>
      </c>
      <c r="H15" s="68" t="str">
        <f t="shared" si="1"/>
        <v>BOI92Net Assets</v>
      </c>
      <c r="I15" s="69">
        <f t="shared" si="2"/>
        <v>0</v>
      </c>
      <c r="N15" t="str">
        <f>+HLOOKUP(A15,'HY Financials'!$4:$4,1,0)</f>
        <v>BOI92</v>
      </c>
    </row>
    <row r="16" spans="1:14" hidden="1">
      <c r="A16" t="s">
        <v>260</v>
      </c>
      <c r="B16" s="105" t="s">
        <v>306</v>
      </c>
      <c r="C16" s="105" t="s">
        <v>307</v>
      </c>
      <c r="D16" s="106">
        <v>0</v>
      </c>
      <c r="E16" s="106">
        <v>0</v>
      </c>
      <c r="F16" s="67">
        <f t="shared" si="0"/>
        <v>0</v>
      </c>
      <c r="G16" s="68" t="str">
        <f>+VLOOKUP(B16,Mapping!A:C,3,0)</f>
        <v>Net Assets</v>
      </c>
      <c r="H16" s="68" t="str">
        <f t="shared" si="1"/>
        <v>BOI92Net Assets</v>
      </c>
      <c r="I16" s="69">
        <f t="shared" si="2"/>
        <v>0</v>
      </c>
      <c r="N16" t="str">
        <f>+HLOOKUP(A16,'HY Financials'!$4:$4,1,0)</f>
        <v>BOI92</v>
      </c>
    </row>
    <row r="17" spans="1:14" hidden="1">
      <c r="A17" t="s">
        <v>260</v>
      </c>
      <c r="B17" s="105">
        <v>110800</v>
      </c>
      <c r="C17" s="105" t="s">
        <v>308</v>
      </c>
      <c r="D17" s="106">
        <v>1629555.04</v>
      </c>
      <c r="E17" s="106">
        <v>1441487.96</v>
      </c>
      <c r="F17" s="67">
        <f t="shared" si="0"/>
        <v>-188067.08000000007</v>
      </c>
      <c r="G17" s="68" t="str">
        <f>+VLOOKUP(B17,Mapping!A:C,3,0)</f>
        <v>Net Assets</v>
      </c>
      <c r="H17" s="68" t="str">
        <f t="shared" si="1"/>
        <v>BOI92Net Assets</v>
      </c>
      <c r="I17" s="69">
        <f t="shared" si="2"/>
        <v>-1.8806708000000009E-2</v>
      </c>
      <c r="N17" t="str">
        <f>+HLOOKUP(A17,'HY Financials'!$4:$4,1,0)</f>
        <v>BOI92</v>
      </c>
    </row>
    <row r="18" spans="1:14" hidden="1">
      <c r="A18" t="s">
        <v>260</v>
      </c>
      <c r="B18" s="105" t="s">
        <v>309</v>
      </c>
      <c r="C18" s="105" t="s">
        <v>310</v>
      </c>
      <c r="D18" s="106">
        <v>2264404.09</v>
      </c>
      <c r="E18" s="106">
        <v>2470170.73</v>
      </c>
      <c r="F18" s="67">
        <f t="shared" si="0"/>
        <v>205766.64000000013</v>
      </c>
      <c r="G18" s="68" t="str">
        <f>+VLOOKUP(B18,Mapping!A:C,3,0)</f>
        <v>Net Assets</v>
      </c>
      <c r="H18" s="68" t="str">
        <f t="shared" si="1"/>
        <v>BOI92Net Assets</v>
      </c>
      <c r="I18" s="69">
        <f t="shared" si="2"/>
        <v>2.0576664000000012E-2</v>
      </c>
      <c r="N18" t="str">
        <f>+HLOOKUP(A18,'HY Financials'!$4:$4,1,0)</f>
        <v>BOI92</v>
      </c>
    </row>
    <row r="19" spans="1:14" hidden="1">
      <c r="A19" t="s">
        <v>260</v>
      </c>
      <c r="B19" s="105" t="s">
        <v>311</v>
      </c>
      <c r="C19" s="105" t="s">
        <v>312</v>
      </c>
      <c r="D19" s="106">
        <v>0</v>
      </c>
      <c r="E19" s="106">
        <v>0</v>
      </c>
      <c r="F19" s="67">
        <f t="shared" si="0"/>
        <v>0</v>
      </c>
      <c r="G19" s="68" t="str">
        <f>+VLOOKUP(B19,Mapping!A:C,3,0)</f>
        <v>Net Assets</v>
      </c>
      <c r="H19" s="68" t="str">
        <f t="shared" si="1"/>
        <v>BOI92Net Assets</v>
      </c>
      <c r="I19" s="69">
        <f t="shared" si="2"/>
        <v>0</v>
      </c>
      <c r="N19" t="str">
        <f>+HLOOKUP(A19,'HY Financials'!$4:$4,1,0)</f>
        <v>BOI92</v>
      </c>
    </row>
    <row r="20" spans="1:14" hidden="1">
      <c r="A20" t="s">
        <v>260</v>
      </c>
      <c r="B20" s="105">
        <v>111520</v>
      </c>
      <c r="C20" s="105" t="s">
        <v>686</v>
      </c>
      <c r="D20" s="106">
        <v>0</v>
      </c>
      <c r="E20" s="106">
        <v>0</v>
      </c>
      <c r="F20" s="67">
        <f t="shared" si="0"/>
        <v>0</v>
      </c>
      <c r="G20" s="68" t="str">
        <f>+VLOOKUP(B20,Mapping!A:C,3,0)</f>
        <v>Net Assets</v>
      </c>
      <c r="H20" s="68" t="str">
        <f t="shared" si="1"/>
        <v>BOI92Net Assets</v>
      </c>
      <c r="I20" s="69">
        <f t="shared" si="2"/>
        <v>0</v>
      </c>
      <c r="N20" t="str">
        <f>+HLOOKUP(A20,'HY Financials'!$4:$4,1,0)</f>
        <v>BOI92</v>
      </c>
    </row>
    <row r="21" spans="1:14" hidden="1">
      <c r="A21" t="s">
        <v>260</v>
      </c>
      <c r="B21" s="105" t="s">
        <v>770</v>
      </c>
      <c r="C21" s="105" t="s">
        <v>771</v>
      </c>
      <c r="D21" s="106">
        <v>291154.56</v>
      </c>
      <c r="E21" s="106">
        <v>291757.74</v>
      </c>
      <c r="F21" s="67">
        <f t="shared" si="0"/>
        <v>603.17999999999302</v>
      </c>
      <c r="G21" s="68" t="str">
        <f>+VLOOKUP(B21,Mapping!A:C,3,0)</f>
        <v>Net Assets</v>
      </c>
      <c r="H21" s="68" t="str">
        <f t="shared" si="1"/>
        <v>BOI92Net Assets</v>
      </c>
      <c r="I21" s="69">
        <f t="shared" si="2"/>
        <v>6.0317999999999303E-5</v>
      </c>
      <c r="N21" t="str">
        <f>+HLOOKUP(A21,'HY Financials'!$4:$4,1,0)</f>
        <v>BOI92</v>
      </c>
    </row>
    <row r="22" spans="1:14" hidden="1">
      <c r="A22" t="s">
        <v>260</v>
      </c>
      <c r="B22" s="105">
        <v>112000</v>
      </c>
      <c r="C22" s="105" t="s">
        <v>314</v>
      </c>
      <c r="D22" s="106">
        <v>998.54</v>
      </c>
      <c r="E22" s="106">
        <v>1003.75</v>
      </c>
      <c r="F22" s="67">
        <f t="shared" si="0"/>
        <v>5.2100000000000364</v>
      </c>
      <c r="G22" s="68" t="str">
        <f>+VLOOKUP(B22,Mapping!A:C,3,0)</f>
        <v>Net Assets</v>
      </c>
      <c r="H22" s="68" t="str">
        <f t="shared" si="1"/>
        <v>BOI92Net Assets</v>
      </c>
      <c r="I22" s="69">
        <f t="shared" si="2"/>
        <v>5.2100000000000367E-7</v>
      </c>
      <c r="N22" t="str">
        <f>+HLOOKUP(A22,'HY Financials'!$4:$4,1,0)</f>
        <v>BOI92</v>
      </c>
    </row>
    <row r="23" spans="1:14" hidden="1">
      <c r="A23" t="s">
        <v>260</v>
      </c>
      <c r="B23" s="105">
        <v>112002</v>
      </c>
      <c r="C23" s="105" t="s">
        <v>588</v>
      </c>
      <c r="D23" s="106">
        <v>0</v>
      </c>
      <c r="E23" s="106">
        <v>0</v>
      </c>
      <c r="F23" s="67">
        <f t="shared" si="0"/>
        <v>0</v>
      </c>
      <c r="G23" s="68" t="str">
        <f>+VLOOKUP(B23,Mapping!A:C,3,0)</f>
        <v>Net Assets</v>
      </c>
      <c r="H23" s="68" t="str">
        <f t="shared" si="1"/>
        <v>BOI92Net Assets</v>
      </c>
      <c r="I23" s="69">
        <f t="shared" si="2"/>
        <v>0</v>
      </c>
      <c r="N23" t="str">
        <f>+HLOOKUP(A23,'HY Financials'!$4:$4,1,0)</f>
        <v>BOI92</v>
      </c>
    </row>
    <row r="24" spans="1:14" hidden="1">
      <c r="A24" t="s">
        <v>260</v>
      </c>
      <c r="B24" s="105">
        <v>112021</v>
      </c>
      <c r="C24" s="105" t="s">
        <v>478</v>
      </c>
      <c r="D24" s="106">
        <v>2915.51</v>
      </c>
      <c r="E24" s="106">
        <v>3431.65</v>
      </c>
      <c r="F24" s="67">
        <f t="shared" si="0"/>
        <v>516.13999999999987</v>
      </c>
      <c r="G24" s="68" t="str">
        <f>+VLOOKUP(B24,Mapping!A:C,3,0)</f>
        <v>Net Assets</v>
      </c>
      <c r="H24" s="68" t="str">
        <f t="shared" si="1"/>
        <v>BOI92Net Assets</v>
      </c>
      <c r="I24" s="69">
        <f t="shared" si="2"/>
        <v>5.1613999999999984E-5</v>
      </c>
      <c r="N24" t="str">
        <f>+HLOOKUP(A24,'HY Financials'!$4:$4,1,0)</f>
        <v>BOI92</v>
      </c>
    </row>
    <row r="25" spans="1:14" hidden="1">
      <c r="A25" t="s">
        <v>260</v>
      </c>
      <c r="B25" s="105">
        <v>112062</v>
      </c>
      <c r="C25" s="105" t="s">
        <v>988</v>
      </c>
      <c r="D25" s="106">
        <v>0</v>
      </c>
      <c r="E25" s="106">
        <v>731.5</v>
      </c>
      <c r="F25" s="67">
        <f t="shared" si="0"/>
        <v>731.5</v>
      </c>
      <c r="G25" s="68" t="str">
        <f>+VLOOKUP(B25,Mapping!A:C,3,0)</f>
        <v>Net Assets</v>
      </c>
      <c r="H25" s="68" t="str">
        <f t="shared" si="1"/>
        <v>BOI92Net Assets</v>
      </c>
      <c r="I25" s="69">
        <f t="shared" si="2"/>
        <v>7.3150000000000003E-5</v>
      </c>
      <c r="N25" t="str">
        <f>+HLOOKUP(A25,'HY Financials'!$4:$4,1,0)</f>
        <v>BOI92</v>
      </c>
    </row>
    <row r="26" spans="1:14" hidden="1">
      <c r="A26" t="s">
        <v>260</v>
      </c>
      <c r="B26" s="105">
        <v>210100</v>
      </c>
      <c r="C26" s="105" t="s">
        <v>424</v>
      </c>
      <c r="D26" s="106">
        <v>1074378876.3699999</v>
      </c>
      <c r="E26" s="106">
        <v>1074378876.3699999</v>
      </c>
      <c r="F26" s="67">
        <f t="shared" si="0"/>
        <v>0</v>
      </c>
      <c r="G26" s="68" t="str">
        <f>+VLOOKUP(B26,Mapping!A:C,3,0)</f>
        <v>Net Assets</v>
      </c>
      <c r="H26" s="68" t="str">
        <f t="shared" si="1"/>
        <v>BOI92Net Assets</v>
      </c>
      <c r="I26" s="69">
        <f t="shared" si="2"/>
        <v>0</v>
      </c>
      <c r="N26" t="str">
        <f>+HLOOKUP(A26,'HY Financials'!$4:$4,1,0)</f>
        <v>BOI92</v>
      </c>
    </row>
    <row r="27" spans="1:14" hidden="1">
      <c r="A27" t="s">
        <v>260</v>
      </c>
      <c r="B27" s="105">
        <v>210800</v>
      </c>
      <c r="C27" s="105" t="s">
        <v>317</v>
      </c>
      <c r="D27" s="106">
        <v>11347568.539999999</v>
      </c>
      <c r="E27" s="106">
        <v>11149172.98</v>
      </c>
      <c r="F27" s="67">
        <f t="shared" si="0"/>
        <v>-198395.55999999866</v>
      </c>
      <c r="G27" s="68" t="str">
        <f>+VLOOKUP(B27,Mapping!A:C,3,0)</f>
        <v>Net Assets</v>
      </c>
      <c r="H27" s="68" t="str">
        <f t="shared" si="1"/>
        <v>BOI92Net Assets</v>
      </c>
      <c r="I27" s="69">
        <f t="shared" si="2"/>
        <v>-1.9839555999999866E-2</v>
      </c>
      <c r="N27" t="str">
        <f>+HLOOKUP(A27,'HY Financials'!$4:$4,1,0)</f>
        <v>BOI92</v>
      </c>
    </row>
    <row r="28" spans="1:14" hidden="1">
      <c r="A28" t="s">
        <v>260</v>
      </c>
      <c r="B28" s="105">
        <v>211002</v>
      </c>
      <c r="C28" s="105" t="s">
        <v>460</v>
      </c>
      <c r="D28" s="106">
        <v>1391413.56</v>
      </c>
      <c r="E28" s="106">
        <v>293927.74</v>
      </c>
      <c r="F28" s="67">
        <f t="shared" si="0"/>
        <v>-1097485.82</v>
      </c>
      <c r="G28" s="68" t="str">
        <f>+VLOOKUP(B28,Mapping!A:C,3,0)</f>
        <v>Net Assets</v>
      </c>
      <c r="H28" s="68" t="str">
        <f t="shared" si="1"/>
        <v>BOI92Net Assets</v>
      </c>
      <c r="I28" s="69">
        <f t="shared" si="2"/>
        <v>-0.10974858200000001</v>
      </c>
      <c r="N28" t="str">
        <f>+HLOOKUP(A28,'HY Financials'!$4:$4,1,0)</f>
        <v>BOI92</v>
      </c>
    </row>
    <row r="29" spans="1:14" hidden="1">
      <c r="A29" t="s">
        <v>260</v>
      </c>
      <c r="B29" s="105">
        <v>211010</v>
      </c>
      <c r="C29" s="105" t="s">
        <v>321</v>
      </c>
      <c r="D29" s="106">
        <v>5364746</v>
      </c>
      <c r="E29" s="106">
        <v>2704622.99</v>
      </c>
      <c r="F29" s="67">
        <f t="shared" si="0"/>
        <v>-2660123.0099999998</v>
      </c>
      <c r="G29" s="68" t="str">
        <f>+VLOOKUP(B29,Mapping!A:C,3,0)</f>
        <v>Net Assets</v>
      </c>
      <c r="H29" s="68" t="str">
        <f t="shared" si="1"/>
        <v>BOI92Net Assets</v>
      </c>
      <c r="I29" s="69">
        <f t="shared" si="2"/>
        <v>-0.26601230099999995</v>
      </c>
      <c r="N29" t="str">
        <f>+HLOOKUP(A29,'HY Financials'!$4:$4,1,0)</f>
        <v>BOI92</v>
      </c>
    </row>
    <row r="30" spans="1:14" hidden="1">
      <c r="A30" t="s">
        <v>260</v>
      </c>
      <c r="B30" s="105">
        <v>211011</v>
      </c>
      <c r="C30" s="105" t="s">
        <v>765</v>
      </c>
      <c r="D30" s="106">
        <v>1079596.6599999999</v>
      </c>
      <c r="E30" s="106">
        <v>539798.32999999996</v>
      </c>
      <c r="F30" s="67">
        <f t="shared" si="0"/>
        <v>-539798.32999999996</v>
      </c>
      <c r="G30" s="68" t="str">
        <f>+VLOOKUP(B30,Mapping!A:C,3,0)</f>
        <v>Net Assets</v>
      </c>
      <c r="H30" s="68" t="str">
        <f t="shared" si="1"/>
        <v>BOI92Net Assets</v>
      </c>
      <c r="I30" s="69">
        <f t="shared" si="2"/>
        <v>-5.3979832999999998E-2</v>
      </c>
      <c r="N30" t="str">
        <f>+HLOOKUP(A30,'HY Financials'!$4:$4,1,0)</f>
        <v>BOI92</v>
      </c>
    </row>
    <row r="31" spans="1:14" hidden="1">
      <c r="A31" t="s">
        <v>260</v>
      </c>
      <c r="B31" s="105">
        <v>211024</v>
      </c>
      <c r="C31" s="105" t="s">
        <v>325</v>
      </c>
      <c r="D31" s="106">
        <v>5880.23</v>
      </c>
      <c r="E31" s="106">
        <v>6447.36</v>
      </c>
      <c r="F31" s="67">
        <f t="shared" si="0"/>
        <v>567.13000000000011</v>
      </c>
      <c r="G31" s="68" t="str">
        <f>+VLOOKUP(B31,Mapping!A:C,3,0)</f>
        <v>Net Assets</v>
      </c>
      <c r="H31" s="68" t="str">
        <f t="shared" si="1"/>
        <v>BOI92Net Assets</v>
      </c>
      <c r="I31" s="69">
        <f t="shared" si="2"/>
        <v>5.6713000000000011E-5</v>
      </c>
      <c r="N31" t="str">
        <f>+HLOOKUP(A31,'HY Financials'!$4:$4,1,0)</f>
        <v>BOI92</v>
      </c>
    </row>
    <row r="32" spans="1:14" hidden="1">
      <c r="A32" t="s">
        <v>260</v>
      </c>
      <c r="B32" s="105">
        <v>211026</v>
      </c>
      <c r="C32" s="105" t="s">
        <v>327</v>
      </c>
      <c r="D32" s="106">
        <v>0</v>
      </c>
      <c r="E32" s="106">
        <v>0</v>
      </c>
      <c r="F32" s="67">
        <f t="shared" si="0"/>
        <v>0</v>
      </c>
      <c r="G32" s="68" t="str">
        <f>+VLOOKUP(B32,Mapping!A:C,3,0)</f>
        <v>Net Assets</v>
      </c>
      <c r="H32" s="68" t="str">
        <f t="shared" si="1"/>
        <v>BOI92Net Assets</v>
      </c>
      <c r="I32" s="69">
        <f t="shared" si="2"/>
        <v>0</v>
      </c>
      <c r="N32" t="str">
        <f>+HLOOKUP(A32,'HY Financials'!$4:$4,1,0)</f>
        <v>BOI92</v>
      </c>
    </row>
    <row r="33" spans="1:14" hidden="1">
      <c r="A33" t="s">
        <v>260</v>
      </c>
      <c r="B33" s="105">
        <v>211028</v>
      </c>
      <c r="C33" s="105" t="s">
        <v>329</v>
      </c>
      <c r="D33" s="106">
        <v>0</v>
      </c>
      <c r="E33" s="106">
        <v>0</v>
      </c>
      <c r="F33" s="67">
        <f t="shared" si="0"/>
        <v>0</v>
      </c>
      <c r="G33" s="68" t="str">
        <f>+VLOOKUP(B33,Mapping!A:C,3,0)</f>
        <v>Net Assets</v>
      </c>
      <c r="H33" s="68" t="str">
        <f t="shared" si="1"/>
        <v>BOI92Net Assets</v>
      </c>
      <c r="I33" s="69">
        <f t="shared" si="2"/>
        <v>0</v>
      </c>
      <c r="N33" t="str">
        <f>+HLOOKUP(A33,'HY Financials'!$4:$4,1,0)</f>
        <v>BOI92</v>
      </c>
    </row>
    <row r="34" spans="1:14" hidden="1">
      <c r="A34" t="s">
        <v>260</v>
      </c>
      <c r="B34" s="105">
        <v>211032</v>
      </c>
      <c r="C34" s="105" t="s">
        <v>331</v>
      </c>
      <c r="D34" s="106">
        <v>279678.94</v>
      </c>
      <c r="E34" s="106">
        <v>147.11000000000001</v>
      </c>
      <c r="F34" s="67">
        <f t="shared" si="0"/>
        <v>-279531.83</v>
      </c>
      <c r="G34" s="68" t="str">
        <f>+VLOOKUP(B34,Mapping!A:C,3,0)</f>
        <v>Net Assets</v>
      </c>
      <c r="H34" s="68" t="str">
        <f t="shared" si="1"/>
        <v>BOI92Net Assets</v>
      </c>
      <c r="I34" s="69">
        <f t="shared" si="2"/>
        <v>-2.7953183000000003E-2</v>
      </c>
      <c r="N34" t="str">
        <f>+HLOOKUP(A34,'HY Financials'!$4:$4,1,0)</f>
        <v>BOI92</v>
      </c>
    </row>
    <row r="35" spans="1:14" hidden="1">
      <c r="A35" t="s">
        <v>260</v>
      </c>
      <c r="B35" s="105">
        <v>211035</v>
      </c>
      <c r="C35" s="105" t="s">
        <v>333</v>
      </c>
      <c r="D35" s="106">
        <v>63628</v>
      </c>
      <c r="E35" s="106">
        <v>82317</v>
      </c>
      <c r="F35" s="67">
        <f t="shared" si="0"/>
        <v>18689</v>
      </c>
      <c r="G35" s="68" t="str">
        <f>+VLOOKUP(B35,Mapping!A:C,3,0)</f>
        <v>Net Assets</v>
      </c>
      <c r="H35" s="68" t="str">
        <f t="shared" si="1"/>
        <v>BOI92Net Assets</v>
      </c>
      <c r="I35" s="69">
        <f t="shared" si="2"/>
        <v>1.8688999999999999E-3</v>
      </c>
      <c r="N35" t="str">
        <f>+HLOOKUP(A35,'HY Financials'!$4:$4,1,0)</f>
        <v>BOI92</v>
      </c>
    </row>
    <row r="36" spans="1:14" hidden="1">
      <c r="A36" t="s">
        <v>260</v>
      </c>
      <c r="B36" s="105">
        <v>211037</v>
      </c>
      <c r="C36" s="105" t="s">
        <v>901</v>
      </c>
      <c r="D36" s="106">
        <v>8906.26</v>
      </c>
      <c r="E36" s="106">
        <v>17981.98</v>
      </c>
      <c r="F36" s="67">
        <f t="shared" si="0"/>
        <v>9075.7199999999993</v>
      </c>
      <c r="G36" s="68" t="str">
        <f>+VLOOKUP(B36,Mapping!A:C,3,0)</f>
        <v>Net Assets</v>
      </c>
      <c r="H36" s="68" t="str">
        <f t="shared" si="1"/>
        <v>BOI92Net Assets</v>
      </c>
      <c r="I36" s="69">
        <f t="shared" si="2"/>
        <v>9.0757199999999994E-4</v>
      </c>
      <c r="N36" t="str">
        <f>+HLOOKUP(A36,'HY Financials'!$4:$4,1,0)</f>
        <v>BOI92</v>
      </c>
    </row>
    <row r="37" spans="1:14" hidden="1">
      <c r="A37" t="s">
        <v>260</v>
      </c>
      <c r="B37" s="105">
        <v>211040</v>
      </c>
      <c r="C37" s="105" t="s">
        <v>1046</v>
      </c>
      <c r="D37" s="106">
        <v>4135.3999999999996</v>
      </c>
      <c r="E37" s="106">
        <v>4135.3999999999996</v>
      </c>
      <c r="F37" s="67">
        <f t="shared" si="0"/>
        <v>0</v>
      </c>
      <c r="G37" s="68" t="str">
        <f>+VLOOKUP(B37,Mapping!A:C,3,0)</f>
        <v>Dummy</v>
      </c>
      <c r="H37" s="68" t="str">
        <f t="shared" si="1"/>
        <v>BOI92Dummy</v>
      </c>
      <c r="I37" s="69">
        <f t="shared" si="2"/>
        <v>0</v>
      </c>
      <c r="N37" t="str">
        <f>+HLOOKUP(A37,'HY Financials'!$4:$4,1,0)</f>
        <v>BOI92</v>
      </c>
    </row>
    <row r="38" spans="1:14" hidden="1">
      <c r="A38" t="s">
        <v>260</v>
      </c>
      <c r="B38" s="105">
        <v>211070</v>
      </c>
      <c r="C38" s="105" t="s">
        <v>902</v>
      </c>
      <c r="D38" s="106">
        <v>575</v>
      </c>
      <c r="E38" s="106">
        <v>587.5</v>
      </c>
      <c r="F38" s="67">
        <f t="shared" si="0"/>
        <v>12.5</v>
      </c>
      <c r="G38" s="68" t="str">
        <f>+VLOOKUP(B38,Mapping!A:C,3,0)</f>
        <v>Net Assets</v>
      </c>
      <c r="H38" s="68" t="str">
        <f t="shared" si="1"/>
        <v>BOI92Net Assets</v>
      </c>
      <c r="I38" s="69">
        <f t="shared" si="2"/>
        <v>1.2500000000000001E-6</v>
      </c>
      <c r="N38" t="str">
        <f>+HLOOKUP(A38,'HY Financials'!$4:$4,1,0)</f>
        <v>BOI92</v>
      </c>
    </row>
    <row r="39" spans="1:14" hidden="1">
      <c r="A39" t="s">
        <v>260</v>
      </c>
      <c r="B39" s="105">
        <v>211078</v>
      </c>
      <c r="C39" s="105" t="s">
        <v>1047</v>
      </c>
      <c r="D39" s="106">
        <v>420.29</v>
      </c>
      <c r="E39" s="106">
        <v>420.29</v>
      </c>
      <c r="F39" s="67">
        <f t="shared" si="0"/>
        <v>0</v>
      </c>
      <c r="G39" s="68" t="str">
        <f>+VLOOKUP(B39,Mapping!A:C,3,0)</f>
        <v>Dummy</v>
      </c>
      <c r="H39" s="68" t="str">
        <f t="shared" si="1"/>
        <v>BOI92Dummy</v>
      </c>
      <c r="I39" s="69">
        <f t="shared" si="2"/>
        <v>0</v>
      </c>
      <c r="N39" t="str">
        <f>+HLOOKUP(A39,'HY Financials'!$4:$4,1,0)</f>
        <v>BOI92</v>
      </c>
    </row>
    <row r="40" spans="1:14" hidden="1">
      <c r="A40" t="s">
        <v>260</v>
      </c>
      <c r="B40" s="105">
        <v>212010</v>
      </c>
      <c r="C40" s="105" t="s">
        <v>336</v>
      </c>
      <c r="D40" s="106">
        <v>3670889.34</v>
      </c>
      <c r="E40" s="106">
        <v>3964661.45</v>
      </c>
      <c r="F40" s="67">
        <f t="shared" si="0"/>
        <v>293772.11000000034</v>
      </c>
      <c r="G40" s="68" t="str">
        <f>+VLOOKUP(B40,Mapping!A:C,3,0)</f>
        <v>Net Assets</v>
      </c>
      <c r="H40" s="68" t="str">
        <f t="shared" si="1"/>
        <v>BOI92Net Assets</v>
      </c>
      <c r="I40" s="69">
        <f t="shared" si="2"/>
        <v>2.9377211000000035E-2</v>
      </c>
      <c r="N40" t="str">
        <f>+HLOOKUP(A40,'HY Financials'!$4:$4,1,0)</f>
        <v>BOI92</v>
      </c>
    </row>
    <row r="41" spans="1:14" hidden="1">
      <c r="A41" t="s">
        <v>260</v>
      </c>
      <c r="B41" s="105">
        <v>212021</v>
      </c>
      <c r="C41" s="105" t="s">
        <v>337</v>
      </c>
      <c r="D41" s="106">
        <v>0</v>
      </c>
      <c r="E41" s="106">
        <v>0</v>
      </c>
      <c r="F41" s="67">
        <f t="shared" si="0"/>
        <v>0</v>
      </c>
      <c r="G41" s="68" t="str">
        <f>+VLOOKUP(B41,Mapping!A:C,3,0)</f>
        <v>Net Assets</v>
      </c>
      <c r="H41" s="68" t="str">
        <f t="shared" si="1"/>
        <v>BOI92Net Assets</v>
      </c>
      <c r="I41" s="69">
        <f t="shared" si="2"/>
        <v>0</v>
      </c>
      <c r="N41" t="str">
        <f>+HLOOKUP(A41,'HY Financials'!$4:$4,1,0)</f>
        <v>BOI92</v>
      </c>
    </row>
    <row r="42" spans="1:14" hidden="1">
      <c r="A42" t="s">
        <v>260</v>
      </c>
      <c r="B42" s="105">
        <v>212024</v>
      </c>
      <c r="C42" s="105" t="s">
        <v>338</v>
      </c>
      <c r="D42" s="106">
        <v>26862</v>
      </c>
      <c r="E42" s="106">
        <v>26818</v>
      </c>
      <c r="F42" s="67">
        <f t="shared" si="0"/>
        <v>-44</v>
      </c>
      <c r="G42" s="68" t="str">
        <f>+VLOOKUP(B42,Mapping!A:C,3,0)</f>
        <v>Net Assets</v>
      </c>
      <c r="H42" s="68" t="str">
        <f t="shared" si="1"/>
        <v>BOI92Net Assets</v>
      </c>
      <c r="I42" s="69">
        <f t="shared" si="2"/>
        <v>-4.4000000000000002E-6</v>
      </c>
      <c r="N42" t="str">
        <f>+HLOOKUP(A42,'HY Financials'!$4:$4,1,0)</f>
        <v>BOI92</v>
      </c>
    </row>
    <row r="43" spans="1:14" hidden="1">
      <c r="A43" t="s">
        <v>260</v>
      </c>
      <c r="B43" s="105">
        <v>212026</v>
      </c>
      <c r="C43" s="105" t="s">
        <v>339</v>
      </c>
      <c r="D43" s="106">
        <v>49751.72</v>
      </c>
      <c r="E43" s="106">
        <v>1142459.3500000001</v>
      </c>
      <c r="F43" s="67">
        <f t="shared" si="0"/>
        <v>1092707.6300000001</v>
      </c>
      <c r="G43" s="68" t="str">
        <f>+VLOOKUP(B43,Mapping!A:C,3,0)</f>
        <v>Net Assets</v>
      </c>
      <c r="H43" s="68" t="str">
        <f t="shared" si="1"/>
        <v>BOI92Net Assets</v>
      </c>
      <c r="I43" s="69">
        <f t="shared" si="2"/>
        <v>0.10927076300000001</v>
      </c>
      <c r="N43" t="str">
        <f>+HLOOKUP(A43,'HY Financials'!$4:$4,1,0)</f>
        <v>BOI92</v>
      </c>
    </row>
    <row r="44" spans="1:14" hidden="1">
      <c r="A44" t="s">
        <v>260</v>
      </c>
      <c r="B44" s="105">
        <v>212027</v>
      </c>
      <c r="C44" s="105" t="s">
        <v>340</v>
      </c>
      <c r="D44" s="106">
        <v>73</v>
      </c>
      <c r="E44" s="106">
        <v>0</v>
      </c>
      <c r="F44" s="67">
        <f t="shared" si="0"/>
        <v>-73</v>
      </c>
      <c r="G44" s="68" t="str">
        <f>+VLOOKUP(B44,Mapping!A:C,3,0)</f>
        <v>Net Assets</v>
      </c>
      <c r="H44" s="68" t="str">
        <f t="shared" si="1"/>
        <v>BOI92Net Assets</v>
      </c>
      <c r="I44" s="69">
        <f t="shared" si="2"/>
        <v>-7.3000000000000004E-6</v>
      </c>
      <c r="N44" t="str">
        <f>+HLOOKUP(A44,'HY Financials'!$4:$4,1,0)</f>
        <v>BOI92</v>
      </c>
    </row>
    <row r="45" spans="1:14" hidden="1">
      <c r="A45" t="s">
        <v>260</v>
      </c>
      <c r="B45" s="105">
        <v>212029</v>
      </c>
      <c r="C45" s="105" t="s">
        <v>341</v>
      </c>
      <c r="D45" s="106">
        <v>427</v>
      </c>
      <c r="E45" s="106">
        <v>427</v>
      </c>
      <c r="F45" s="67">
        <f t="shared" si="0"/>
        <v>0</v>
      </c>
      <c r="G45" s="68" t="str">
        <f>+VLOOKUP(B45,Mapping!A:C,3,0)</f>
        <v>Net Assets</v>
      </c>
      <c r="H45" s="68" t="str">
        <f t="shared" si="1"/>
        <v>BOI92Net Assets</v>
      </c>
      <c r="I45" s="69">
        <f t="shared" si="2"/>
        <v>0</v>
      </c>
      <c r="N45" t="str">
        <f>+HLOOKUP(A45,'HY Financials'!$4:$4,1,0)</f>
        <v>BOI92</v>
      </c>
    </row>
    <row r="46" spans="1:14" hidden="1">
      <c r="A46" t="s">
        <v>260</v>
      </c>
      <c r="B46" s="105">
        <v>212030</v>
      </c>
      <c r="C46" s="105" t="s">
        <v>1048</v>
      </c>
      <c r="D46" s="106">
        <v>5449.42</v>
      </c>
      <c r="E46" s="106">
        <v>5449.42</v>
      </c>
      <c r="F46" s="67">
        <f t="shared" si="0"/>
        <v>0</v>
      </c>
      <c r="G46" s="68" t="str">
        <f>+VLOOKUP(B46,Mapping!A:C,3,0)</f>
        <v>Dummy</v>
      </c>
      <c r="H46" s="68" t="str">
        <f t="shared" si="1"/>
        <v>BOI92Dummy</v>
      </c>
      <c r="I46" s="69">
        <f t="shared" si="2"/>
        <v>0</v>
      </c>
      <c r="N46" t="str">
        <f>+HLOOKUP(A46,'HY Financials'!$4:$4,1,0)</f>
        <v>BOI92</v>
      </c>
    </row>
    <row r="47" spans="1:14" hidden="1">
      <c r="A47" t="s">
        <v>260</v>
      </c>
      <c r="B47" s="105">
        <v>212080</v>
      </c>
      <c r="C47" s="105" t="s">
        <v>1049</v>
      </c>
      <c r="D47" s="106">
        <v>1098.6099999999999</v>
      </c>
      <c r="E47" s="106">
        <v>33371.230000000003</v>
      </c>
      <c r="F47" s="67">
        <f t="shared" si="0"/>
        <v>32272.620000000003</v>
      </c>
      <c r="G47" s="68" t="str">
        <f>+VLOOKUP(B47,Mapping!A:C,3,0)</f>
        <v>Dummy</v>
      </c>
      <c r="H47" s="68" t="str">
        <f t="shared" si="1"/>
        <v>BOI92Dummy</v>
      </c>
      <c r="I47" s="69">
        <f t="shared" si="2"/>
        <v>3.2272620000000003E-3</v>
      </c>
      <c r="N47" t="str">
        <f>+HLOOKUP(A47,'HY Financials'!$4:$4,1,0)</f>
        <v>BOI92</v>
      </c>
    </row>
    <row r="48" spans="1:14" hidden="1">
      <c r="A48" t="s">
        <v>260</v>
      </c>
      <c r="B48" s="105">
        <v>212085</v>
      </c>
      <c r="C48" s="105" t="s">
        <v>342</v>
      </c>
      <c r="D48" s="106">
        <v>251997.71</v>
      </c>
      <c r="E48" s="106">
        <v>240247.6</v>
      </c>
      <c r="F48" s="67">
        <f t="shared" si="0"/>
        <v>-11750.109999999986</v>
      </c>
      <c r="G48" s="68" t="str">
        <f>+VLOOKUP(B48,Mapping!A:C,3,0)</f>
        <v>Net Assets</v>
      </c>
      <c r="H48" s="68" t="str">
        <f t="shared" si="1"/>
        <v>BOI92Net Assets</v>
      </c>
      <c r="I48" s="69">
        <f t="shared" si="2"/>
        <v>-1.1750109999999986E-3</v>
      </c>
      <c r="N48" t="str">
        <f>+HLOOKUP(A48,'HY Financials'!$4:$4,1,0)</f>
        <v>BOI92</v>
      </c>
    </row>
    <row r="49" spans="1:14" hidden="1">
      <c r="A49" t="s">
        <v>260</v>
      </c>
      <c r="B49" s="105">
        <v>212086</v>
      </c>
      <c r="C49" s="105" t="s">
        <v>343</v>
      </c>
      <c r="D49" s="106">
        <v>240996.06</v>
      </c>
      <c r="E49" s="106">
        <v>231578.63</v>
      </c>
      <c r="F49" s="67">
        <f t="shared" si="0"/>
        <v>-9417.429999999993</v>
      </c>
      <c r="G49" s="68" t="str">
        <f>+VLOOKUP(B49,Mapping!A:C,3,0)</f>
        <v>Net Assets</v>
      </c>
      <c r="H49" s="68" t="str">
        <f t="shared" si="1"/>
        <v>BOI92Net Assets</v>
      </c>
      <c r="I49" s="69">
        <f t="shared" si="2"/>
        <v>-9.4174299999999933E-4</v>
      </c>
      <c r="N49" t="str">
        <f>+HLOOKUP(A49,'HY Financials'!$4:$4,1,0)</f>
        <v>BOI92</v>
      </c>
    </row>
    <row r="50" spans="1:14" hidden="1">
      <c r="A50" t="s">
        <v>260</v>
      </c>
      <c r="B50" s="105" t="s">
        <v>344</v>
      </c>
      <c r="C50" s="105" t="s">
        <v>345</v>
      </c>
      <c r="D50" s="106">
        <v>1352904.5</v>
      </c>
      <c r="E50" s="106">
        <v>1195427.5900000001</v>
      </c>
      <c r="F50" s="67">
        <f t="shared" si="0"/>
        <v>-157476.90999999992</v>
      </c>
      <c r="G50" s="68" t="str">
        <f>+VLOOKUP(B50,Mapping!A:C,3,0)</f>
        <v>Unit Capital at the end of the period</v>
      </c>
      <c r="H50" s="68" t="str">
        <f t="shared" si="1"/>
        <v>BOI92Unit Capital at the end of the period</v>
      </c>
      <c r="I50" s="69">
        <f t="shared" si="2"/>
        <v>-1.5747690999999991E-2</v>
      </c>
      <c r="N50" t="str">
        <f>+HLOOKUP(A50,'HY Financials'!$4:$4,1,0)</f>
        <v>BOI92</v>
      </c>
    </row>
    <row r="51" spans="1:14" hidden="1">
      <c r="A51" t="s">
        <v>260</v>
      </c>
      <c r="B51" s="105" t="s">
        <v>346</v>
      </c>
      <c r="C51" s="105" t="s">
        <v>347</v>
      </c>
      <c r="D51" s="106">
        <v>11721481.630000001</v>
      </c>
      <c r="E51" s="106">
        <v>10019305.939999999</v>
      </c>
      <c r="F51" s="67">
        <f t="shared" si="0"/>
        <v>-1702175.6900000013</v>
      </c>
      <c r="G51" s="68" t="str">
        <f>+VLOOKUP(B51,Mapping!A:C,3,0)</f>
        <v>Unit Capital at the end of the period</v>
      </c>
      <c r="H51" s="68" t="str">
        <f t="shared" si="1"/>
        <v>BOI92Unit Capital at the end of the period</v>
      </c>
      <c r="I51" s="69">
        <f t="shared" si="2"/>
        <v>-0.17021756900000012</v>
      </c>
      <c r="N51" t="str">
        <f>+HLOOKUP(A51,'HY Financials'!$4:$4,1,0)</f>
        <v>BOI92</v>
      </c>
    </row>
    <row r="52" spans="1:14" s="108" customFormat="1" hidden="1">
      <c r="A52" t="s">
        <v>260</v>
      </c>
      <c r="B52" s="105" t="s">
        <v>1050</v>
      </c>
      <c r="C52" s="105" t="s">
        <v>1051</v>
      </c>
      <c r="D52" s="106">
        <v>37895.040000000001</v>
      </c>
      <c r="E52" s="106">
        <v>39018.129999999997</v>
      </c>
      <c r="F52" s="67">
        <f t="shared" si="0"/>
        <v>1123.0899999999965</v>
      </c>
      <c r="G52" s="68" t="str">
        <f>+VLOOKUP(B52,Mapping!A:C,3,0)</f>
        <v>Unit Capital at the end of the period</v>
      </c>
      <c r="H52" s="68" t="str">
        <f t="shared" si="1"/>
        <v>BOI92Unit Capital at the end of the period</v>
      </c>
      <c r="I52" s="69">
        <f t="shared" si="2"/>
        <v>1.1230899999999965E-4</v>
      </c>
      <c r="K52"/>
      <c r="N52" t="str">
        <f>+HLOOKUP(A52,'HY Financials'!$4:$4,1,0)</f>
        <v>BOI92</v>
      </c>
    </row>
    <row r="53" spans="1:14" s="108" customFormat="1" hidden="1">
      <c r="A53" t="s">
        <v>260</v>
      </c>
      <c r="B53" s="105" t="s">
        <v>1052</v>
      </c>
      <c r="C53" s="105" t="s">
        <v>1053</v>
      </c>
      <c r="D53" s="106">
        <v>72459.61</v>
      </c>
      <c r="E53" s="106">
        <v>80494.66</v>
      </c>
      <c r="F53" s="67">
        <f t="shared" si="0"/>
        <v>8035.0500000000029</v>
      </c>
      <c r="G53" s="68" t="str">
        <f>+VLOOKUP(B53,Mapping!A:C,3,0)</f>
        <v>Unit Capital at the end of the period</v>
      </c>
      <c r="H53" s="68" t="str">
        <f t="shared" si="1"/>
        <v>BOI92Unit Capital at the end of the period</v>
      </c>
      <c r="I53" s="69">
        <f t="shared" si="2"/>
        <v>8.0350500000000026E-4</v>
      </c>
      <c r="K53"/>
      <c r="N53" t="str">
        <f>+HLOOKUP(A53,'HY Financials'!$4:$4,1,0)</f>
        <v>BOI92</v>
      </c>
    </row>
    <row r="54" spans="1:14" hidden="1">
      <c r="A54" t="s">
        <v>260</v>
      </c>
      <c r="B54" s="105" t="s">
        <v>348</v>
      </c>
      <c r="C54" s="105" t="s">
        <v>349</v>
      </c>
      <c r="D54" s="106">
        <v>963863.74</v>
      </c>
      <c r="E54" s="106">
        <v>970459.49</v>
      </c>
      <c r="F54" s="67">
        <f t="shared" si="0"/>
        <v>6595.75</v>
      </c>
      <c r="G54" s="68" t="str">
        <f>+VLOOKUP(B54,Mapping!A:C,3,0)</f>
        <v>Dummy</v>
      </c>
      <c r="H54" s="68" t="str">
        <f t="shared" si="1"/>
        <v>BOI92Dummy</v>
      </c>
      <c r="I54" s="69">
        <f t="shared" si="2"/>
        <v>6.5957500000000003E-4</v>
      </c>
      <c r="N54" t="str">
        <f>+HLOOKUP(A54,'HY Financials'!$4:$4,1,0)</f>
        <v>BOI92</v>
      </c>
    </row>
    <row r="55" spans="1:14" s="108" customFormat="1" hidden="1">
      <c r="A55" t="s">
        <v>260</v>
      </c>
      <c r="B55" s="105" t="s">
        <v>350</v>
      </c>
      <c r="C55" s="105" t="s">
        <v>351</v>
      </c>
      <c r="D55" s="106">
        <v>7813383.9500000002</v>
      </c>
      <c r="E55" s="106">
        <v>10131666.68</v>
      </c>
      <c r="F55" s="67">
        <f t="shared" si="0"/>
        <v>2318282.7299999995</v>
      </c>
      <c r="G55" s="68" t="str">
        <f>+VLOOKUP(B55,Mapping!A:C,3,0)</f>
        <v>Dummy</v>
      </c>
      <c r="H55" s="68" t="str">
        <f t="shared" si="1"/>
        <v>BOI92Dummy</v>
      </c>
      <c r="I55" s="69">
        <f t="shared" si="2"/>
        <v>0.23182827299999995</v>
      </c>
      <c r="N55" t="str">
        <f>+HLOOKUP(A55,'HY Financials'!$4:$4,1,0)</f>
        <v>BOI92</v>
      </c>
    </row>
    <row r="56" spans="1:14" s="108" customFormat="1" hidden="1">
      <c r="A56" t="s">
        <v>260</v>
      </c>
      <c r="B56" s="105" t="s">
        <v>1054</v>
      </c>
      <c r="C56" s="105" t="s">
        <v>1055</v>
      </c>
      <c r="D56" s="106">
        <v>26162.62</v>
      </c>
      <c r="E56" s="106">
        <v>26955.25</v>
      </c>
      <c r="F56" s="67">
        <f t="shared" si="0"/>
        <v>792.63000000000102</v>
      </c>
      <c r="G56" s="68" t="str">
        <f>+VLOOKUP(B56,Mapping!A:C,3,0)</f>
        <v>Dummy</v>
      </c>
      <c r="H56" s="68" t="str">
        <f t="shared" si="1"/>
        <v>BOI92Dummy</v>
      </c>
      <c r="I56" s="69">
        <f t="shared" si="2"/>
        <v>7.9263000000000098E-5</v>
      </c>
      <c r="K56"/>
      <c r="N56" t="str">
        <f>+HLOOKUP(A56,'HY Financials'!$4:$4,1,0)</f>
        <v>BOI92</v>
      </c>
    </row>
    <row r="57" spans="1:14" s="108" customFormat="1" hidden="1">
      <c r="A57" t="s">
        <v>260</v>
      </c>
      <c r="B57" s="105" t="s">
        <v>1056</v>
      </c>
      <c r="C57" s="105" t="s">
        <v>1057</v>
      </c>
      <c r="D57" s="106">
        <v>35604.230000000003</v>
      </c>
      <c r="E57" s="106">
        <v>47459.59</v>
      </c>
      <c r="F57" s="67">
        <f t="shared" si="0"/>
        <v>11855.359999999993</v>
      </c>
      <c r="G57" s="68" t="str">
        <f>+VLOOKUP(B57,Mapping!A:C,3,0)</f>
        <v>Dummy</v>
      </c>
      <c r="H57" s="68" t="str">
        <f t="shared" si="1"/>
        <v>BOI92Dummy</v>
      </c>
      <c r="I57" s="69">
        <f t="shared" si="2"/>
        <v>1.1855359999999994E-3</v>
      </c>
      <c r="K57"/>
      <c r="N57" t="str">
        <f>+HLOOKUP(A57,'HY Financials'!$4:$4,1,0)</f>
        <v>BOI92</v>
      </c>
    </row>
    <row r="58" spans="1:14" s="108" customFormat="1" hidden="1">
      <c r="A58" t="s">
        <v>260</v>
      </c>
      <c r="B58" s="105" t="s">
        <v>352</v>
      </c>
      <c r="C58" s="105" t="s">
        <v>353</v>
      </c>
      <c r="D58" s="106">
        <v>679954.34</v>
      </c>
      <c r="E58" s="106">
        <v>148158.09</v>
      </c>
      <c r="F58" s="67">
        <f t="shared" si="0"/>
        <v>-531796.25</v>
      </c>
      <c r="G58" s="68" t="str">
        <f>+VLOOKUP(B58,Mapping!A:C,3,0)</f>
        <v>Dummy</v>
      </c>
      <c r="H58" s="68" t="str">
        <f t="shared" si="1"/>
        <v>BOI92Dummy</v>
      </c>
      <c r="I58" s="69">
        <f t="shared" si="2"/>
        <v>-5.3179625000000001E-2</v>
      </c>
      <c r="N58" t="str">
        <f>+HLOOKUP(A58,'HY Financials'!$4:$4,1,0)</f>
        <v>BOI92</v>
      </c>
    </row>
    <row r="59" spans="1:14" s="108" customFormat="1" hidden="1">
      <c r="A59" t="s">
        <v>260</v>
      </c>
      <c r="B59" s="105" t="s">
        <v>354</v>
      </c>
      <c r="C59" s="105" t="s">
        <v>355</v>
      </c>
      <c r="D59" s="106">
        <v>8212619.5499999998</v>
      </c>
      <c r="E59" s="106">
        <v>303771.37</v>
      </c>
      <c r="F59" s="67">
        <f t="shared" si="0"/>
        <v>-7908848.1799999997</v>
      </c>
      <c r="G59" s="68" t="str">
        <f>+VLOOKUP(B59,Mapping!A:C,3,0)</f>
        <v>Dummy</v>
      </c>
      <c r="H59" s="68" t="str">
        <f t="shared" si="1"/>
        <v>BOI92Dummy</v>
      </c>
      <c r="I59" s="69">
        <f t="shared" si="2"/>
        <v>-0.79088481799999999</v>
      </c>
      <c r="N59" t="str">
        <f>+HLOOKUP(A59,'HY Financials'!$4:$4,1,0)</f>
        <v>BOI92</v>
      </c>
    </row>
    <row r="60" spans="1:14" s="108" customFormat="1" hidden="1">
      <c r="A60" t="s">
        <v>260</v>
      </c>
      <c r="B60" s="105" t="s">
        <v>1058</v>
      </c>
      <c r="C60" s="105" t="s">
        <v>1059</v>
      </c>
      <c r="D60" s="106">
        <v>7496.27</v>
      </c>
      <c r="E60" s="106">
        <v>12144.5</v>
      </c>
      <c r="F60" s="67">
        <f t="shared" si="0"/>
        <v>4648.2299999999996</v>
      </c>
      <c r="G60" s="68" t="str">
        <f>+VLOOKUP(B60,Mapping!A:C,3,0)</f>
        <v>Dummy</v>
      </c>
      <c r="H60" s="68" t="str">
        <f t="shared" si="1"/>
        <v>BOI92Dummy</v>
      </c>
      <c r="I60" s="69">
        <f t="shared" si="2"/>
        <v>4.6482299999999995E-4</v>
      </c>
      <c r="K60"/>
      <c r="N60" t="str">
        <f>+HLOOKUP(A60,'HY Financials'!$4:$4,1,0)</f>
        <v>BOI92</v>
      </c>
    </row>
    <row r="61" spans="1:14" s="108" customFormat="1" hidden="1">
      <c r="A61" t="s">
        <v>260</v>
      </c>
      <c r="B61" s="105" t="s">
        <v>1060</v>
      </c>
      <c r="C61" s="105" t="s">
        <v>1061</v>
      </c>
      <c r="D61" s="106">
        <v>0</v>
      </c>
      <c r="E61" s="106">
        <v>16109.61</v>
      </c>
      <c r="F61" s="67">
        <f t="shared" si="0"/>
        <v>16109.61</v>
      </c>
      <c r="G61" s="68" t="str">
        <f>+VLOOKUP(B61,Mapping!A:C,3,0)</f>
        <v>Dummy</v>
      </c>
      <c r="H61" s="68" t="str">
        <f t="shared" si="1"/>
        <v>BOI92Dummy</v>
      </c>
      <c r="I61" s="69">
        <f t="shared" si="2"/>
        <v>1.6109610000000002E-3</v>
      </c>
      <c r="K61"/>
      <c r="N61" s="108" t="str">
        <f>+HLOOKUP(A61,'HY Financials'!$4:$4,1,0)</f>
        <v>BOI92</v>
      </c>
    </row>
    <row r="62" spans="1:14" hidden="1">
      <c r="A62" t="s">
        <v>260</v>
      </c>
      <c r="B62" s="105">
        <v>310200</v>
      </c>
      <c r="C62" s="105" t="s">
        <v>356</v>
      </c>
      <c r="D62" s="106">
        <v>0</v>
      </c>
      <c r="E62" s="106">
        <v>0</v>
      </c>
      <c r="F62" s="67">
        <f t="shared" si="0"/>
        <v>0</v>
      </c>
      <c r="G62" s="68" t="str">
        <f>+VLOOKUP(B62,Mapping!A:C,3,0)</f>
        <v>Dummy</v>
      </c>
      <c r="H62" s="68" t="str">
        <f t="shared" si="1"/>
        <v>BOI92Dummy</v>
      </c>
      <c r="I62" s="69">
        <f t="shared" si="2"/>
        <v>0</v>
      </c>
      <c r="N62" t="str">
        <f>+HLOOKUP(A62,'HY Financials'!$4:$4,1,0)</f>
        <v>BOI92</v>
      </c>
    </row>
    <row r="63" spans="1:14" hidden="1">
      <c r="A63" t="s">
        <v>260</v>
      </c>
      <c r="B63" s="105" t="s">
        <v>357</v>
      </c>
      <c r="C63" s="105" t="s">
        <v>358</v>
      </c>
      <c r="D63" s="106">
        <v>29727253.949999999</v>
      </c>
      <c r="E63" s="106">
        <v>0</v>
      </c>
      <c r="F63" s="67">
        <f t="shared" si="0"/>
        <v>-29727253.949999999</v>
      </c>
      <c r="G63" s="68" t="str">
        <f>+VLOOKUP(B63,Mapping!A:C,3,0)</f>
        <v>Dummy</v>
      </c>
      <c r="H63" s="68" t="str">
        <f t="shared" si="1"/>
        <v>BOI92Dummy</v>
      </c>
      <c r="I63" s="69">
        <f t="shared" si="2"/>
        <v>-2.9727253949999999</v>
      </c>
      <c r="N63" t="str">
        <f>+HLOOKUP(A63,'HY Financials'!$4:$4,1,0)</f>
        <v>BOI92</v>
      </c>
    </row>
    <row r="64" spans="1:14" hidden="1">
      <c r="A64" t="s">
        <v>260</v>
      </c>
      <c r="B64" s="105" t="s">
        <v>359</v>
      </c>
      <c r="C64" s="105" t="s">
        <v>360</v>
      </c>
      <c r="D64" s="106">
        <v>785520.9</v>
      </c>
      <c r="E64" s="106">
        <v>1849052.85</v>
      </c>
      <c r="F64" s="67">
        <f t="shared" si="0"/>
        <v>1063531.9500000002</v>
      </c>
      <c r="G64" s="68" t="str">
        <f>+VLOOKUP(B64,Mapping!A:C,3,0)</f>
        <v>Dividend</v>
      </c>
      <c r="H64" s="68" t="str">
        <f t="shared" si="1"/>
        <v>BOI92Dividend</v>
      </c>
      <c r="I64" s="69">
        <f t="shared" si="2"/>
        <v>0.10635319500000003</v>
      </c>
      <c r="N64" t="str">
        <f>+HLOOKUP(A64,'HY Financials'!$4:$4,1,0)</f>
        <v>BOI92</v>
      </c>
    </row>
    <row r="65" spans="1:14" hidden="1">
      <c r="A65" t="s">
        <v>260</v>
      </c>
      <c r="B65" s="105" t="s">
        <v>365</v>
      </c>
      <c r="C65" s="105" t="s">
        <v>366</v>
      </c>
      <c r="D65" s="106">
        <v>450288.07</v>
      </c>
      <c r="E65" s="106">
        <v>22516704.949999999</v>
      </c>
      <c r="F65" s="67">
        <f t="shared" si="0"/>
        <v>22066416.879999999</v>
      </c>
      <c r="G65" s="68" t="str">
        <f>+VLOOKUP(B65,Mapping!A:C,3,0)</f>
        <v>Profit/(Loss) on sale /redemption of investments (other than inter scheme transfer/sale)</v>
      </c>
      <c r="H65" s="68" t="str">
        <f t="shared" si="1"/>
        <v>BOI92Profit/(Loss) on sale /redemption of investments (other than inter scheme transfer/sale)</v>
      </c>
      <c r="I65" s="69">
        <f t="shared" si="2"/>
        <v>2.2066416879999999</v>
      </c>
      <c r="N65" t="str">
        <f>+HLOOKUP(A65,'HY Financials'!$4:$4,1,0)</f>
        <v>BOI92</v>
      </c>
    </row>
    <row r="66" spans="1:14" hidden="1">
      <c r="A66" t="s">
        <v>260</v>
      </c>
      <c r="B66" s="105" t="s">
        <v>724</v>
      </c>
      <c r="C66" s="105" t="s">
        <v>725</v>
      </c>
      <c r="D66" s="106">
        <v>6858.95</v>
      </c>
      <c r="E66" s="106">
        <v>291154.56</v>
      </c>
      <c r="F66" s="67">
        <f t="shared" si="0"/>
        <v>284295.61</v>
      </c>
      <c r="G66" s="68" t="str">
        <f>+VLOOKUP(B66,Mapping!A:C,3,0)</f>
        <v>Interest</v>
      </c>
      <c r="H66" s="68" t="str">
        <f t="shared" si="1"/>
        <v>BOI92Interest</v>
      </c>
      <c r="I66" s="69">
        <f t="shared" si="2"/>
        <v>2.8429560999999999E-2</v>
      </c>
      <c r="N66" t="str">
        <f>+HLOOKUP(A66,'HY Financials'!$4:$4,1,0)</f>
        <v>BOI92</v>
      </c>
    </row>
    <row r="67" spans="1:14" hidden="1">
      <c r="A67" t="s">
        <v>260</v>
      </c>
      <c r="B67" s="105">
        <v>620002</v>
      </c>
      <c r="C67" s="105" t="s">
        <v>753</v>
      </c>
      <c r="D67" s="106">
        <v>61.07</v>
      </c>
      <c r="E67" s="106">
        <v>5412.53</v>
      </c>
      <c r="F67" s="67">
        <f t="shared" si="0"/>
        <v>5351.46</v>
      </c>
      <c r="G67" s="68" t="str">
        <f>+VLOOKUP(B67,Mapping!A:C,3,0)</f>
        <v>Other income  @</v>
      </c>
      <c r="H67" s="68" t="str">
        <f t="shared" si="1"/>
        <v>BOI92Other income  @</v>
      </c>
      <c r="I67" s="69">
        <f t="shared" si="2"/>
        <v>5.3514600000000002E-4</v>
      </c>
      <c r="N67" t="str">
        <f>+HLOOKUP(A67,'HY Financials'!$4:$4,1,0)</f>
        <v>BOI92</v>
      </c>
    </row>
    <row r="68" spans="1:14" hidden="1">
      <c r="A68" t="s">
        <v>260</v>
      </c>
      <c r="B68" s="105">
        <v>620004</v>
      </c>
      <c r="C68" s="105" t="s">
        <v>426</v>
      </c>
      <c r="D68" s="106">
        <v>0</v>
      </c>
      <c r="E68" s="106">
        <v>5189.4399999999996</v>
      </c>
      <c r="F68" s="67">
        <f t="shared" ref="F68:F131" si="3">+E68-D68</f>
        <v>5189.4399999999996</v>
      </c>
      <c r="G68" s="68" t="str">
        <f>+VLOOKUP(B68,Mapping!A:C,3,0)</f>
        <v>Other income  @</v>
      </c>
      <c r="H68" s="68" t="str">
        <f t="shared" ref="H68:H131" si="4">+A68&amp;G68</f>
        <v>BOI92Other income  @</v>
      </c>
      <c r="I68" s="69">
        <f t="shared" ref="I68:I131" si="5">+F68/10000000</f>
        <v>5.1894399999999992E-4</v>
      </c>
      <c r="N68" t="str">
        <f>+HLOOKUP(A68,'HY Financials'!$4:$4,1,0)</f>
        <v>BOI92</v>
      </c>
    </row>
    <row r="69" spans="1:14" hidden="1">
      <c r="A69" t="s">
        <v>260</v>
      </c>
      <c r="B69" s="105" t="s">
        <v>372</v>
      </c>
      <c r="C69" s="105" t="s">
        <v>373</v>
      </c>
      <c r="D69" s="106">
        <v>2137990.41</v>
      </c>
      <c r="E69" s="106">
        <v>0</v>
      </c>
      <c r="F69" s="67">
        <f t="shared" si="3"/>
        <v>-2137990.41</v>
      </c>
      <c r="G69" s="68" t="str">
        <f>+VLOOKUP(B69,Mapping!A:C,3,0)</f>
        <v>Profit/(Loss) on sale /redemption of investments (other than inter scheme transfer/sale)</v>
      </c>
      <c r="H69" s="68" t="str">
        <f t="shared" si="4"/>
        <v>BOI92Profit/(Loss) on sale /redemption of investments (other than inter scheme transfer/sale)</v>
      </c>
      <c r="I69" s="69">
        <f t="shared" si="5"/>
        <v>-0.21379904100000002</v>
      </c>
      <c r="N69" t="str">
        <f>+HLOOKUP(A69,'HY Financials'!$4:$4,1,0)</f>
        <v>BOI92</v>
      </c>
    </row>
    <row r="70" spans="1:14" hidden="1">
      <c r="A70" t="s">
        <v>260</v>
      </c>
      <c r="B70" s="105">
        <v>810300</v>
      </c>
      <c r="C70" s="105" t="s">
        <v>378</v>
      </c>
      <c r="D70" s="106">
        <v>3410075.92</v>
      </c>
      <c r="E70" s="106">
        <v>146109.6</v>
      </c>
      <c r="F70" s="67">
        <f t="shared" si="3"/>
        <v>-3263966.32</v>
      </c>
      <c r="G70" s="68" t="str">
        <f>+VLOOKUP(B70,Mapping!A:C,3,0)</f>
        <v>Management Fees</v>
      </c>
      <c r="H70" s="68" t="str">
        <f t="shared" si="4"/>
        <v>BOI92Management Fees</v>
      </c>
      <c r="I70" s="69">
        <f t="shared" si="5"/>
        <v>-0.32639663199999996</v>
      </c>
      <c r="N70" t="str">
        <f>+HLOOKUP(A70,'HY Financials'!$4:$4,1,0)</f>
        <v>BOI92</v>
      </c>
    </row>
    <row r="71" spans="1:14">
      <c r="A71" t="s">
        <v>260</v>
      </c>
      <c r="B71" s="105">
        <v>810325</v>
      </c>
      <c r="C71" s="105" t="s">
        <v>379</v>
      </c>
      <c r="D71" s="106">
        <v>1142459.3500000001</v>
      </c>
      <c r="E71" s="106">
        <v>49751.72</v>
      </c>
      <c r="F71" s="67">
        <f t="shared" si="3"/>
        <v>-1092707.6300000001</v>
      </c>
      <c r="G71" s="68" t="str">
        <f>+VLOOKUP(B71,Mapping!A:C,3,0)</f>
        <v>Total Recurring Expenses (including 6.1 and 6.2)</v>
      </c>
      <c r="H71" s="68" t="str">
        <f t="shared" si="4"/>
        <v>BOI92Total Recurring Expenses (including 6.1 and 6.2)</v>
      </c>
      <c r="I71" s="69">
        <f t="shared" si="5"/>
        <v>-0.10927076300000001</v>
      </c>
      <c r="N71" t="str">
        <f>+HLOOKUP(A71,'HY Financials'!$4:$4,1,0)</f>
        <v>BOI92</v>
      </c>
    </row>
    <row r="72" spans="1:14">
      <c r="A72" t="s">
        <v>260</v>
      </c>
      <c r="B72" s="105">
        <v>810701</v>
      </c>
      <c r="C72" s="105" t="s">
        <v>381</v>
      </c>
      <c r="D72" s="106">
        <v>421485.3</v>
      </c>
      <c r="E72" s="106">
        <v>18059.14</v>
      </c>
      <c r="F72" s="67">
        <f t="shared" si="3"/>
        <v>-403426.16</v>
      </c>
      <c r="G72" s="68" t="str">
        <f>+VLOOKUP(B72,Mapping!A:C,3,0)</f>
        <v>Total Recurring Expenses (including 6.1 and 6.2)</v>
      </c>
      <c r="H72" s="68" t="str">
        <f t="shared" si="4"/>
        <v>BOI92Total Recurring Expenses (including 6.1 and 6.2)</v>
      </c>
      <c r="I72" s="69">
        <f t="shared" si="5"/>
        <v>-4.0342615999999998E-2</v>
      </c>
      <c r="N72" t="str">
        <f>+HLOOKUP(A72,'HY Financials'!$4:$4,1,0)</f>
        <v>BOI92</v>
      </c>
    </row>
    <row r="73" spans="1:14">
      <c r="A73" t="s">
        <v>260</v>
      </c>
      <c r="B73" s="105">
        <v>816000</v>
      </c>
      <c r="C73" s="105" t="s">
        <v>466</v>
      </c>
      <c r="D73" s="106">
        <v>299468.94</v>
      </c>
      <c r="E73" s="106">
        <v>1396954.76</v>
      </c>
      <c r="F73" s="67">
        <f t="shared" si="3"/>
        <v>1097485.82</v>
      </c>
      <c r="G73" s="68" t="str">
        <f>+VLOOKUP(B73,Mapping!A:C,3,0)</f>
        <v>Total Recurring Expenses (including 6.1 and 6.2)</v>
      </c>
      <c r="H73" s="68" t="str">
        <f t="shared" si="4"/>
        <v>BOI92Total Recurring Expenses (including 6.1 and 6.2)</v>
      </c>
      <c r="I73" s="69">
        <f t="shared" si="5"/>
        <v>0.10974858200000001</v>
      </c>
      <c r="N73" t="str">
        <f>+HLOOKUP(A73,'HY Financials'!$4:$4,1,0)</f>
        <v>BOI92</v>
      </c>
    </row>
    <row r="74" spans="1:14" s="108" customFormat="1">
      <c r="A74" t="s">
        <v>260</v>
      </c>
      <c r="B74" s="105">
        <v>816001</v>
      </c>
      <c r="C74" s="105" t="s">
        <v>428</v>
      </c>
      <c r="D74" s="106">
        <v>17444.48</v>
      </c>
      <c r="E74" s="106">
        <v>0</v>
      </c>
      <c r="F74" s="67">
        <f t="shared" si="3"/>
        <v>-17444.48</v>
      </c>
      <c r="G74" s="68" t="str">
        <f>+VLOOKUP(B74,Mapping!A:C,3,0)</f>
        <v>Total Recurring Expenses (including 6.1 and 6.2)</v>
      </c>
      <c r="H74" s="68" t="str">
        <f t="shared" si="4"/>
        <v>BOI92Total Recurring Expenses (including 6.1 and 6.2)</v>
      </c>
      <c r="I74" s="69">
        <f t="shared" si="5"/>
        <v>-1.744448E-3</v>
      </c>
      <c r="N74" s="108" t="str">
        <f>+HLOOKUP(A74,'HY Financials'!$4:$4,1,0)</f>
        <v>BOI92</v>
      </c>
    </row>
    <row r="75" spans="1:14">
      <c r="A75" t="s">
        <v>260</v>
      </c>
      <c r="B75" s="105">
        <v>816003</v>
      </c>
      <c r="C75" s="105" t="s">
        <v>383</v>
      </c>
      <c r="D75" s="106">
        <v>236542.53</v>
      </c>
      <c r="E75" s="106">
        <v>0</v>
      </c>
      <c r="F75" s="67">
        <f t="shared" si="3"/>
        <v>-236542.53</v>
      </c>
      <c r="G75" s="68" t="str">
        <f>+VLOOKUP(B75,Mapping!A:C,3,0)</f>
        <v>Total Recurring Expenses (including 6.1 and 6.2)</v>
      </c>
      <c r="H75" s="68" t="str">
        <f t="shared" si="4"/>
        <v>BOI92Total Recurring Expenses (including 6.1 and 6.2)</v>
      </c>
      <c r="I75" s="69">
        <f t="shared" si="5"/>
        <v>-2.3654253E-2</v>
      </c>
      <c r="N75" t="str">
        <f>+HLOOKUP(A75,'HY Financials'!$4:$4,1,0)</f>
        <v>BOI92</v>
      </c>
    </row>
    <row r="76" spans="1:14">
      <c r="A76" t="s">
        <v>260</v>
      </c>
      <c r="B76" s="105">
        <v>816005</v>
      </c>
      <c r="C76" s="105" t="s">
        <v>693</v>
      </c>
      <c r="D76" s="106">
        <v>56180</v>
      </c>
      <c r="E76" s="106">
        <v>0</v>
      </c>
      <c r="F76" s="67">
        <f t="shared" si="3"/>
        <v>-56180</v>
      </c>
      <c r="G76" s="68" t="str">
        <f>+VLOOKUP(B76,Mapping!A:C,3,0)</f>
        <v>Total Recurring Expenses (including 6.1 and 6.2)</v>
      </c>
      <c r="H76" s="68" t="str">
        <f t="shared" si="4"/>
        <v>BOI92Total Recurring Expenses (including 6.1 and 6.2)</v>
      </c>
      <c r="I76" s="69">
        <f t="shared" si="5"/>
        <v>-5.6179999999999997E-3</v>
      </c>
      <c r="N76" t="str">
        <f>+HLOOKUP(A76,'HY Financials'!$4:$4,1,0)</f>
        <v>BOI92</v>
      </c>
    </row>
    <row r="77" spans="1:14">
      <c r="A77" t="s">
        <v>260</v>
      </c>
      <c r="B77" s="105">
        <v>816007</v>
      </c>
      <c r="C77" s="105" t="s">
        <v>385</v>
      </c>
      <c r="D77" s="106">
        <v>119389.7</v>
      </c>
      <c r="E77" s="106">
        <v>1000</v>
      </c>
      <c r="F77" s="67">
        <f t="shared" si="3"/>
        <v>-118389.7</v>
      </c>
      <c r="G77" s="68" t="str">
        <f>+VLOOKUP(B77,Mapping!A:C,3,0)</f>
        <v>Total Recurring Expenses (including 6.1 and 6.2)</v>
      </c>
      <c r="H77" s="68" t="str">
        <f t="shared" si="4"/>
        <v>BOI92Total Recurring Expenses (including 6.1 and 6.2)</v>
      </c>
      <c r="I77" s="69">
        <f t="shared" si="5"/>
        <v>-1.1838969999999999E-2</v>
      </c>
      <c r="N77" t="str">
        <f>+HLOOKUP(A77,'HY Financials'!$4:$4,1,0)</f>
        <v>BOI92</v>
      </c>
    </row>
    <row r="78" spans="1:14">
      <c r="A78" t="s">
        <v>260</v>
      </c>
      <c r="B78" s="105">
        <v>816008</v>
      </c>
      <c r="C78" s="105" t="s">
        <v>387</v>
      </c>
      <c r="D78" s="106">
        <v>66581.649999999994</v>
      </c>
      <c r="E78" s="106">
        <v>0</v>
      </c>
      <c r="F78" s="67">
        <f t="shared" si="3"/>
        <v>-66581.649999999994</v>
      </c>
      <c r="G78" s="68" t="str">
        <f>+VLOOKUP(B78,Mapping!A:C,3,0)</f>
        <v>Total Recurring Expenses (including 6.1 and 6.2)</v>
      </c>
      <c r="H78" s="68" t="str">
        <f t="shared" si="4"/>
        <v>BOI92Total Recurring Expenses (including 6.1 and 6.2)</v>
      </c>
      <c r="I78" s="69">
        <f t="shared" si="5"/>
        <v>-6.6581649999999997E-3</v>
      </c>
      <c r="N78" t="str">
        <f>+HLOOKUP(A78,'HY Financials'!$4:$4,1,0)</f>
        <v>BOI92</v>
      </c>
    </row>
    <row r="79" spans="1:14">
      <c r="A79" t="s">
        <v>260</v>
      </c>
      <c r="B79" s="105">
        <v>816012</v>
      </c>
      <c r="C79" s="105" t="s">
        <v>389</v>
      </c>
      <c r="D79" s="106">
        <v>607714.4</v>
      </c>
      <c r="E79" s="106">
        <v>202726.59</v>
      </c>
      <c r="F79" s="67">
        <f t="shared" si="3"/>
        <v>-404987.81000000006</v>
      </c>
      <c r="G79" s="68" t="str">
        <f>+VLOOKUP(B79,Mapping!A:C,3,0)</f>
        <v>Total Recurring Expenses (including 6.1 and 6.2)</v>
      </c>
      <c r="H79" s="68" t="str">
        <f t="shared" si="4"/>
        <v>BOI92Total Recurring Expenses (including 6.1 and 6.2)</v>
      </c>
      <c r="I79" s="69">
        <f t="shared" si="5"/>
        <v>-4.0498781000000005E-2</v>
      </c>
      <c r="N79" t="str">
        <f>+HLOOKUP(A79,'HY Financials'!$4:$4,1,0)</f>
        <v>BOI92</v>
      </c>
    </row>
    <row r="80" spans="1:14">
      <c r="A80" t="s">
        <v>260</v>
      </c>
      <c r="B80" s="105">
        <v>816013</v>
      </c>
      <c r="C80" s="105" t="s">
        <v>391</v>
      </c>
      <c r="D80" s="106">
        <v>89536.27</v>
      </c>
      <c r="E80" s="106">
        <v>29642.799999999999</v>
      </c>
      <c r="F80" s="67">
        <f t="shared" si="3"/>
        <v>-59893.47</v>
      </c>
      <c r="G80" s="68" t="str">
        <f>+VLOOKUP(B80,Mapping!A:C,3,0)</f>
        <v>Total Recurring Expenses (including 6.1 and 6.2)</v>
      </c>
      <c r="H80" s="68" t="str">
        <f t="shared" si="4"/>
        <v>BOI92Total Recurring Expenses (including 6.1 and 6.2)</v>
      </c>
      <c r="I80" s="69">
        <f t="shared" si="5"/>
        <v>-5.9893469999999999E-3</v>
      </c>
      <c r="N80" t="str">
        <f>+HLOOKUP(A80,'HY Financials'!$4:$4,1,0)</f>
        <v>BOI92</v>
      </c>
    </row>
    <row r="81" spans="1:14">
      <c r="A81" t="s">
        <v>260</v>
      </c>
      <c r="B81" s="105">
        <v>816015</v>
      </c>
      <c r="C81" s="105" t="s">
        <v>393</v>
      </c>
      <c r="D81" s="106">
        <v>86924.75</v>
      </c>
      <c r="E81" s="106">
        <v>146.66</v>
      </c>
      <c r="F81" s="67">
        <f t="shared" si="3"/>
        <v>-86778.09</v>
      </c>
      <c r="G81" s="68" t="str">
        <f>+VLOOKUP(B81,Mapping!A:C,3,0)</f>
        <v>Total Recurring Expenses (including 6.1 and 6.2)</v>
      </c>
      <c r="H81" s="68" t="str">
        <f t="shared" si="4"/>
        <v>BOI92Total Recurring Expenses (including 6.1 and 6.2)</v>
      </c>
      <c r="I81" s="69">
        <f t="shared" si="5"/>
        <v>-8.6778089999999999E-3</v>
      </c>
      <c r="N81" t="str">
        <f>+HLOOKUP(A81,'HY Financials'!$4:$4,1,0)</f>
        <v>BOI92</v>
      </c>
    </row>
    <row r="82" spans="1:14">
      <c r="A82" t="s">
        <v>260</v>
      </c>
      <c r="B82" s="105">
        <v>816016</v>
      </c>
      <c r="C82" s="105" t="s">
        <v>395</v>
      </c>
      <c r="D82" s="106">
        <v>499.92</v>
      </c>
      <c r="E82" s="106">
        <v>0</v>
      </c>
      <c r="F82" s="67">
        <f t="shared" si="3"/>
        <v>-499.92</v>
      </c>
      <c r="G82" s="68" t="str">
        <f>+VLOOKUP(B82,Mapping!A:C,3,0)</f>
        <v>Total Recurring Expenses (including 6.1 and 6.2)</v>
      </c>
      <c r="H82" s="68" t="str">
        <f t="shared" si="4"/>
        <v>BOI92Total Recurring Expenses (including 6.1 and 6.2)</v>
      </c>
      <c r="I82" s="69">
        <f t="shared" si="5"/>
        <v>-4.9991999999999998E-5</v>
      </c>
      <c r="N82" t="str">
        <f>+HLOOKUP(A82,'HY Financials'!$4:$4,1,0)</f>
        <v>BOI92</v>
      </c>
    </row>
    <row r="83" spans="1:14">
      <c r="A83" t="s">
        <v>260</v>
      </c>
      <c r="B83" s="105">
        <v>816017</v>
      </c>
      <c r="C83" s="105" t="s">
        <v>397</v>
      </c>
      <c r="D83" s="106">
        <v>1634.98</v>
      </c>
      <c r="E83" s="106">
        <v>0</v>
      </c>
      <c r="F83" s="67">
        <f t="shared" si="3"/>
        <v>-1634.98</v>
      </c>
      <c r="G83" s="68" t="str">
        <f>+VLOOKUP(B83,Mapping!A:C,3,0)</f>
        <v>Total Recurring Expenses (including 6.1 and 6.2)</v>
      </c>
      <c r="H83" s="68" t="str">
        <f t="shared" si="4"/>
        <v>BOI92Total Recurring Expenses (including 6.1 and 6.2)</v>
      </c>
      <c r="I83" s="69">
        <f t="shared" si="5"/>
        <v>-1.6349800000000001E-4</v>
      </c>
      <c r="N83" t="str">
        <f>+HLOOKUP(A83,'HY Financials'!$4:$4,1,0)</f>
        <v>BOI92</v>
      </c>
    </row>
    <row r="84" spans="1:14" hidden="1">
      <c r="A84" t="s">
        <v>260</v>
      </c>
      <c r="B84" s="105">
        <v>816021</v>
      </c>
      <c r="C84" s="105" t="s">
        <v>399</v>
      </c>
      <c r="D84" s="106">
        <v>0</v>
      </c>
      <c r="E84" s="106">
        <v>0</v>
      </c>
      <c r="F84" s="67">
        <f t="shared" si="3"/>
        <v>0</v>
      </c>
      <c r="G84" s="68" t="str">
        <f>+VLOOKUP(B84,Mapping!A:C,3,0)</f>
        <v>Trustee Fees #</v>
      </c>
      <c r="H84" s="68" t="str">
        <f t="shared" si="4"/>
        <v>BOI92Trustee Fees #</v>
      </c>
      <c r="I84" s="69">
        <f t="shared" si="5"/>
        <v>0</v>
      </c>
      <c r="N84" t="str">
        <f>+HLOOKUP(A84,'HY Financials'!$4:$4,1,0)</f>
        <v>BOI92</v>
      </c>
    </row>
    <row r="85" spans="1:14">
      <c r="A85" t="s">
        <v>260</v>
      </c>
      <c r="B85" s="105">
        <v>816033</v>
      </c>
      <c r="C85" s="105" t="s">
        <v>405</v>
      </c>
      <c r="D85" s="106">
        <v>0</v>
      </c>
      <c r="E85" s="106">
        <v>0</v>
      </c>
      <c r="F85" s="67">
        <f t="shared" si="3"/>
        <v>0</v>
      </c>
      <c r="G85" s="68" t="str">
        <f>+VLOOKUP(B85,Mapping!A:C,3,0)</f>
        <v>Total Recurring Expenses (including 6.1 and 6.2)</v>
      </c>
      <c r="H85" s="68" t="str">
        <f t="shared" si="4"/>
        <v>BOI92Total Recurring Expenses (including 6.1 and 6.2)</v>
      </c>
      <c r="I85" s="69">
        <f t="shared" si="5"/>
        <v>0</v>
      </c>
      <c r="N85" t="str">
        <f>+HLOOKUP(A85,'HY Financials'!$4:$4,1,0)</f>
        <v>BOI92</v>
      </c>
    </row>
    <row r="86" spans="1:14">
      <c r="A86" t="s">
        <v>260</v>
      </c>
      <c r="B86" s="105">
        <v>816034</v>
      </c>
      <c r="C86" s="105" t="s">
        <v>407</v>
      </c>
      <c r="D86" s="106">
        <v>9597.11</v>
      </c>
      <c r="E86" s="106">
        <v>0</v>
      </c>
      <c r="F86" s="67">
        <f t="shared" si="3"/>
        <v>-9597.11</v>
      </c>
      <c r="G86" s="68" t="str">
        <f>+VLOOKUP(B86,Mapping!A:C,3,0)</f>
        <v>Total Recurring Expenses (including 6.1 and 6.2)</v>
      </c>
      <c r="H86" s="68" t="str">
        <f t="shared" si="4"/>
        <v>BOI92Total Recurring Expenses (including 6.1 and 6.2)</v>
      </c>
      <c r="I86" s="69">
        <f t="shared" si="5"/>
        <v>-9.5971100000000003E-4</v>
      </c>
      <c r="N86" t="str">
        <f>+HLOOKUP(A86,'HY Financials'!$4:$4,1,0)</f>
        <v>BOI92</v>
      </c>
    </row>
    <row r="87" spans="1:14">
      <c r="A87" t="s">
        <v>260</v>
      </c>
      <c r="B87" s="105">
        <v>816036</v>
      </c>
      <c r="C87" s="105" t="s">
        <v>695</v>
      </c>
      <c r="D87" s="106">
        <v>1840.45</v>
      </c>
      <c r="E87" s="106">
        <v>37.979999999999997</v>
      </c>
      <c r="F87" s="67">
        <f t="shared" si="3"/>
        <v>-1802.47</v>
      </c>
      <c r="G87" s="68" t="str">
        <f>+VLOOKUP(B87,Mapping!A:C,3,0)</f>
        <v>Total Recurring Expenses (including 6.1 and 6.2)</v>
      </c>
      <c r="H87" s="68" t="str">
        <f t="shared" si="4"/>
        <v>BOI92Total Recurring Expenses (including 6.1 and 6.2)</v>
      </c>
      <c r="I87" s="69">
        <f t="shared" si="5"/>
        <v>-1.80247E-4</v>
      </c>
      <c r="N87" t="str">
        <f>+HLOOKUP(A87,'HY Financials'!$4:$4,1,0)</f>
        <v>BOI92</v>
      </c>
    </row>
    <row r="88" spans="1:14">
      <c r="A88" t="s">
        <v>260</v>
      </c>
      <c r="B88" s="105">
        <v>816039</v>
      </c>
      <c r="C88" s="105" t="s">
        <v>411</v>
      </c>
      <c r="D88" s="106">
        <v>1952.51</v>
      </c>
      <c r="E88" s="106">
        <v>528.79</v>
      </c>
      <c r="F88" s="67">
        <f t="shared" si="3"/>
        <v>-1423.72</v>
      </c>
      <c r="G88" s="68" t="str">
        <f>+VLOOKUP(B88,Mapping!A:C,3,0)</f>
        <v>Total Recurring Expenses (including 6.1 and 6.2)</v>
      </c>
      <c r="H88" s="68" t="str">
        <f t="shared" si="4"/>
        <v>BOI92Total Recurring Expenses (including 6.1 and 6.2)</v>
      </c>
      <c r="I88" s="69">
        <f t="shared" si="5"/>
        <v>-1.4237200000000001E-4</v>
      </c>
      <c r="N88" t="str">
        <f>+HLOOKUP(A88,'HY Financials'!$4:$4,1,0)</f>
        <v>BOI92</v>
      </c>
    </row>
    <row r="89" spans="1:14">
      <c r="A89" t="s">
        <v>260</v>
      </c>
      <c r="B89" s="105">
        <v>816042</v>
      </c>
      <c r="C89" s="105" t="s">
        <v>697</v>
      </c>
      <c r="D89" s="106">
        <v>3755.78</v>
      </c>
      <c r="E89" s="106">
        <v>298.51</v>
      </c>
      <c r="F89" s="67">
        <f t="shared" si="3"/>
        <v>-3457.2700000000004</v>
      </c>
      <c r="G89" s="68" t="str">
        <f>+VLOOKUP(B89,Mapping!A:C,3,0)</f>
        <v>Total Recurring Expenses (including 6.1 and 6.2)</v>
      </c>
      <c r="H89" s="68" t="str">
        <f t="shared" si="4"/>
        <v>BOI92Total Recurring Expenses (including 6.1 and 6.2)</v>
      </c>
      <c r="I89" s="69">
        <f t="shared" si="5"/>
        <v>-3.4572700000000005E-4</v>
      </c>
      <c r="N89" t="str">
        <f>+HLOOKUP(A89,'HY Financials'!$4:$4,1,0)</f>
        <v>BOI92</v>
      </c>
    </row>
    <row r="90" spans="1:14">
      <c r="A90" t="s">
        <v>260</v>
      </c>
      <c r="B90" s="105">
        <v>816047</v>
      </c>
      <c r="C90" s="105" t="s">
        <v>1062</v>
      </c>
      <c r="D90" s="106">
        <v>5449.42</v>
      </c>
      <c r="E90" s="106">
        <v>5449.42</v>
      </c>
      <c r="F90" s="67">
        <f t="shared" si="3"/>
        <v>0</v>
      </c>
      <c r="G90" s="68" t="str">
        <f>+VLOOKUP(B90,Mapping!A:C,3,0)</f>
        <v>Total Recurring Expenses (including 6.1 and 6.2)</v>
      </c>
      <c r="H90" s="68" t="str">
        <f t="shared" si="4"/>
        <v>BOI92Total Recurring Expenses (including 6.1 and 6.2)</v>
      </c>
      <c r="I90" s="69">
        <f t="shared" si="5"/>
        <v>0</v>
      </c>
      <c r="N90" t="str">
        <f>+HLOOKUP(A90,'HY Financials'!$4:$4,1,0)</f>
        <v>BOI92</v>
      </c>
    </row>
    <row r="91" spans="1:14">
      <c r="A91" t="s">
        <v>260</v>
      </c>
      <c r="B91" s="105">
        <v>816061</v>
      </c>
      <c r="C91" s="105" t="s">
        <v>903</v>
      </c>
      <c r="D91" s="106">
        <v>63989</v>
      </c>
      <c r="E91" s="106">
        <v>63989</v>
      </c>
      <c r="F91" s="67">
        <f t="shared" si="3"/>
        <v>0</v>
      </c>
      <c r="G91" s="68" t="str">
        <f>+VLOOKUP(B91,Mapping!A:C,3,0)</f>
        <v>Total Recurring Expenses (including 6.1 and 6.2)</v>
      </c>
      <c r="H91" s="68" t="str">
        <f t="shared" si="4"/>
        <v>BOI92Total Recurring Expenses (including 6.1 and 6.2)</v>
      </c>
      <c r="I91" s="69">
        <f t="shared" si="5"/>
        <v>0</v>
      </c>
      <c r="N91" t="str">
        <f>+HLOOKUP(A91,'HY Financials'!$4:$4,1,0)</f>
        <v>BOI92</v>
      </c>
    </row>
    <row r="92" spans="1:14">
      <c r="A92" t="s">
        <v>260</v>
      </c>
      <c r="B92" s="105">
        <v>816080</v>
      </c>
      <c r="C92" s="105" t="s">
        <v>1063</v>
      </c>
      <c r="D92" s="106">
        <v>33371.230000000003</v>
      </c>
      <c r="E92" s="106">
        <v>1098.6099999999999</v>
      </c>
      <c r="F92" s="67">
        <f t="shared" si="3"/>
        <v>-32272.620000000003</v>
      </c>
      <c r="G92" s="68" t="str">
        <f>+VLOOKUP(B92,Mapping!A:C,3,0)</f>
        <v>Total Recurring Expenses (including 6.1 and 6.2)</v>
      </c>
      <c r="H92" s="68" t="str">
        <f t="shared" si="4"/>
        <v>BOI92Total Recurring Expenses (including 6.1 and 6.2)</v>
      </c>
      <c r="I92" s="69">
        <f t="shared" si="5"/>
        <v>-3.2272620000000003E-3</v>
      </c>
      <c r="N92" t="str">
        <f>+HLOOKUP(A92,'HY Financials'!$4:$4,1,0)</f>
        <v>BOI92</v>
      </c>
    </row>
    <row r="93" spans="1:14" hidden="1">
      <c r="A93" t="s">
        <v>139</v>
      </c>
      <c r="B93" s="105" t="s">
        <v>766</v>
      </c>
      <c r="C93" s="105" t="s">
        <v>767</v>
      </c>
      <c r="D93" s="106">
        <v>86504077.450000003</v>
      </c>
      <c r="E93" s="106">
        <v>84504077.450000003</v>
      </c>
      <c r="F93" s="67">
        <f t="shared" si="3"/>
        <v>-2000000</v>
      </c>
      <c r="G93" s="68" t="str">
        <f>+VLOOKUP(B93,Mapping!A:C,3,0)</f>
        <v>Net Assets</v>
      </c>
      <c r="H93" s="68" t="str">
        <f t="shared" si="4"/>
        <v>DSFNet Assets</v>
      </c>
      <c r="I93" s="69">
        <f t="shared" si="5"/>
        <v>-0.2</v>
      </c>
      <c r="N93" t="str">
        <f>+HLOOKUP(A93,'HY Financials'!$4:$4,1,0)</f>
        <v>DSF</v>
      </c>
    </row>
    <row r="94" spans="1:14" hidden="1">
      <c r="A94" t="s">
        <v>139</v>
      </c>
      <c r="B94" s="105" t="s">
        <v>282</v>
      </c>
      <c r="C94" s="105" t="s">
        <v>283</v>
      </c>
      <c r="D94" s="106">
        <v>204104156.41999999</v>
      </c>
      <c r="E94" s="106">
        <v>194557414.49000001</v>
      </c>
      <c r="F94" s="67">
        <f t="shared" si="3"/>
        <v>-9546741.9299999774</v>
      </c>
      <c r="G94" s="68" t="str">
        <f>+VLOOKUP(B94,Mapping!A:C,3,0)</f>
        <v>Net Assets</v>
      </c>
      <c r="H94" s="68" t="str">
        <f t="shared" si="4"/>
        <v>DSFNet Assets</v>
      </c>
      <c r="I94" s="69">
        <f t="shared" si="5"/>
        <v>-0.95467419299999778</v>
      </c>
      <c r="N94" t="str">
        <f>+HLOOKUP(A94,'HY Financials'!$4:$4,1,0)</f>
        <v>DSF</v>
      </c>
    </row>
    <row r="95" spans="1:14" hidden="1">
      <c r="A95" t="s">
        <v>139</v>
      </c>
      <c r="B95" s="105" t="s">
        <v>284</v>
      </c>
      <c r="C95" s="105" t="s">
        <v>285</v>
      </c>
      <c r="D95" s="106">
        <v>0</v>
      </c>
      <c r="E95" s="106">
        <v>22543954.329999998</v>
      </c>
      <c r="F95" s="67">
        <f t="shared" si="3"/>
        <v>22543954.329999998</v>
      </c>
      <c r="G95" s="68" t="str">
        <f>+VLOOKUP(B95,Mapping!A:C,3,0)</f>
        <v>Net Assets</v>
      </c>
      <c r="H95" s="68" t="str">
        <f t="shared" si="4"/>
        <v>DSFNet Assets</v>
      </c>
      <c r="I95" s="69">
        <f t="shared" si="5"/>
        <v>2.254395433</v>
      </c>
      <c r="N95" t="str">
        <f>+HLOOKUP(A95,'HY Financials'!$4:$4,1,0)</f>
        <v>DSF</v>
      </c>
    </row>
    <row r="96" spans="1:14" hidden="1">
      <c r="A96" t="s">
        <v>139</v>
      </c>
      <c r="B96" s="105">
        <v>110010</v>
      </c>
      <c r="C96" s="105" t="s">
        <v>415</v>
      </c>
      <c r="D96" s="106">
        <v>0</v>
      </c>
      <c r="E96" s="106">
        <v>0</v>
      </c>
      <c r="F96" s="67">
        <f t="shared" si="3"/>
        <v>0</v>
      </c>
      <c r="G96" s="68" t="str">
        <f>+VLOOKUP(B96,Mapping!A:C,3,0)</f>
        <v>Net Assets</v>
      </c>
      <c r="H96" s="68" t="str">
        <f t="shared" si="4"/>
        <v>DSFNet Assets</v>
      </c>
      <c r="I96" s="69">
        <f t="shared" si="5"/>
        <v>0</v>
      </c>
      <c r="N96" t="str">
        <f>+HLOOKUP(A96,'HY Financials'!$4:$4,1,0)</f>
        <v>DSF</v>
      </c>
    </row>
    <row r="97" spans="1:14" hidden="1">
      <c r="A97" t="s">
        <v>139</v>
      </c>
      <c r="B97" s="105">
        <v>110014</v>
      </c>
      <c r="C97" s="105" t="s">
        <v>289</v>
      </c>
      <c r="D97" s="106">
        <v>32397616.969999999</v>
      </c>
      <c r="E97" s="106">
        <v>32878452.039999999</v>
      </c>
      <c r="F97" s="67">
        <f t="shared" si="3"/>
        <v>480835.0700000003</v>
      </c>
      <c r="G97" s="68" t="str">
        <f>+VLOOKUP(B97,Mapping!A:C,3,0)</f>
        <v>Net Assets</v>
      </c>
      <c r="H97" s="68" t="str">
        <f t="shared" si="4"/>
        <v>DSFNet Assets</v>
      </c>
      <c r="I97" s="69">
        <f t="shared" si="5"/>
        <v>4.8083507000000032E-2</v>
      </c>
      <c r="N97" t="str">
        <f>+HLOOKUP(A97,'HY Financials'!$4:$4,1,0)</f>
        <v>DSF</v>
      </c>
    </row>
    <row r="98" spans="1:14" hidden="1">
      <c r="A98" t="s">
        <v>139</v>
      </c>
      <c r="B98" s="105">
        <v>110047</v>
      </c>
      <c r="C98" s="105" t="s">
        <v>293</v>
      </c>
      <c r="D98" s="106">
        <v>175118746.84999999</v>
      </c>
      <c r="E98" s="106">
        <v>170896328.41999999</v>
      </c>
      <c r="F98" s="67">
        <f t="shared" si="3"/>
        <v>-4222418.4300000072</v>
      </c>
      <c r="G98" s="68" t="str">
        <f>+VLOOKUP(B98,Mapping!A:C,3,0)</f>
        <v>Net Assets</v>
      </c>
      <c r="H98" s="68" t="str">
        <f t="shared" si="4"/>
        <v>DSFNet Assets</v>
      </c>
      <c r="I98" s="69">
        <f t="shared" si="5"/>
        <v>-0.42224184300000073</v>
      </c>
      <c r="N98" t="str">
        <f>+HLOOKUP(A98,'HY Financials'!$4:$4,1,0)</f>
        <v>DSF</v>
      </c>
    </row>
    <row r="99" spans="1:14" hidden="1">
      <c r="A99" t="s">
        <v>139</v>
      </c>
      <c r="B99" s="105">
        <v>110052</v>
      </c>
      <c r="C99" s="105" t="s">
        <v>297</v>
      </c>
      <c r="D99" s="106">
        <v>344066.92</v>
      </c>
      <c r="E99" s="106">
        <v>226132.69</v>
      </c>
      <c r="F99" s="67">
        <f t="shared" si="3"/>
        <v>-117934.22999999998</v>
      </c>
      <c r="G99" s="68" t="str">
        <f>+VLOOKUP(B99,Mapping!A:C,3,0)</f>
        <v>Net Assets</v>
      </c>
      <c r="H99" s="68" t="str">
        <f t="shared" si="4"/>
        <v>DSFNet Assets</v>
      </c>
      <c r="I99" s="69">
        <f t="shared" si="5"/>
        <v>-1.1793422999999997E-2</v>
      </c>
      <c r="N99" t="str">
        <f>+HLOOKUP(A99,'HY Financials'!$4:$4,1,0)</f>
        <v>DSF</v>
      </c>
    </row>
    <row r="100" spans="1:14" hidden="1">
      <c r="A100" t="s">
        <v>139</v>
      </c>
      <c r="B100" s="105">
        <v>110074</v>
      </c>
      <c r="C100" s="105" t="s">
        <v>301</v>
      </c>
      <c r="D100" s="106">
        <v>11357458.25</v>
      </c>
      <c r="E100" s="106">
        <v>11358458.25</v>
      </c>
      <c r="F100" s="67">
        <f t="shared" si="3"/>
        <v>1000</v>
      </c>
      <c r="G100" s="68" t="str">
        <f>+VLOOKUP(B100,Mapping!A:C,3,0)</f>
        <v>Net Assets</v>
      </c>
      <c r="H100" s="68" t="str">
        <f t="shared" si="4"/>
        <v>DSFNet Assets</v>
      </c>
      <c r="I100" s="69">
        <f t="shared" si="5"/>
        <v>1E-4</v>
      </c>
      <c r="N100" t="str">
        <f>+HLOOKUP(A100,'HY Financials'!$4:$4,1,0)</f>
        <v>DSF</v>
      </c>
    </row>
    <row r="101" spans="1:14" hidden="1">
      <c r="A101" t="s">
        <v>139</v>
      </c>
      <c r="B101" s="105">
        <v>110079</v>
      </c>
      <c r="C101" s="105" t="s">
        <v>303</v>
      </c>
      <c r="D101" s="106">
        <v>1782800</v>
      </c>
      <c r="E101" s="106">
        <v>1782800</v>
      </c>
      <c r="F101" s="67">
        <f t="shared" si="3"/>
        <v>0</v>
      </c>
      <c r="G101" s="68" t="str">
        <f>+VLOOKUP(B101,Mapping!A:C,3,0)</f>
        <v>Net Assets</v>
      </c>
      <c r="H101" s="68" t="str">
        <f t="shared" si="4"/>
        <v>DSFNet Assets</v>
      </c>
      <c r="I101" s="69">
        <f t="shared" si="5"/>
        <v>0</v>
      </c>
      <c r="N101" t="str">
        <f>+HLOOKUP(A101,'HY Financials'!$4:$4,1,0)</f>
        <v>DSF</v>
      </c>
    </row>
    <row r="102" spans="1:14" hidden="1">
      <c r="A102" t="s">
        <v>139</v>
      </c>
      <c r="B102" s="105">
        <v>110120</v>
      </c>
      <c r="C102" s="105" t="s">
        <v>304</v>
      </c>
      <c r="D102" s="106">
        <v>265886677.43000001</v>
      </c>
      <c r="E102" s="106">
        <v>270660335.86000001</v>
      </c>
      <c r="F102" s="67">
        <f t="shared" si="3"/>
        <v>4773658.4300000072</v>
      </c>
      <c r="G102" s="68" t="str">
        <f>+VLOOKUP(B102,Mapping!A:C,3,0)</f>
        <v>Net Assets</v>
      </c>
      <c r="H102" s="68" t="str">
        <f t="shared" si="4"/>
        <v>DSFNet Assets</v>
      </c>
      <c r="I102" s="69">
        <f t="shared" si="5"/>
        <v>0.47736584300000073</v>
      </c>
      <c r="N102" t="str">
        <f>+HLOOKUP(A102,'HY Financials'!$4:$4,1,0)</f>
        <v>DSF</v>
      </c>
    </row>
    <row r="103" spans="1:14" hidden="1">
      <c r="A103" t="s">
        <v>139</v>
      </c>
      <c r="B103" s="105">
        <v>110156</v>
      </c>
      <c r="C103" s="105" t="s">
        <v>685</v>
      </c>
      <c r="D103" s="106">
        <v>1194511.22</v>
      </c>
      <c r="E103" s="106">
        <v>1550802.91</v>
      </c>
      <c r="F103" s="67">
        <f t="shared" si="3"/>
        <v>356291.68999999994</v>
      </c>
      <c r="G103" s="68" t="str">
        <f>+VLOOKUP(B103,Mapping!A:C,3,0)</f>
        <v>Net Assets</v>
      </c>
      <c r="H103" s="68" t="str">
        <f t="shared" si="4"/>
        <v>DSFNet Assets</v>
      </c>
      <c r="I103" s="69">
        <f t="shared" si="5"/>
        <v>3.5629168999999995E-2</v>
      </c>
      <c r="N103" t="str">
        <f>+HLOOKUP(A103,'HY Financials'!$4:$4,1,0)</f>
        <v>DSF</v>
      </c>
    </row>
    <row r="104" spans="1:14" hidden="1">
      <c r="A104" t="s">
        <v>139</v>
      </c>
      <c r="B104" s="105">
        <v>110200</v>
      </c>
      <c r="C104" s="105" t="s">
        <v>305</v>
      </c>
      <c r="D104" s="106">
        <v>224436383.62</v>
      </c>
      <c r="E104" s="106">
        <v>228285298.34999999</v>
      </c>
      <c r="F104" s="67">
        <f t="shared" si="3"/>
        <v>3848914.7299999893</v>
      </c>
      <c r="G104" s="68" t="str">
        <f>+VLOOKUP(B104,Mapping!A:C,3,0)</f>
        <v>Net Assets</v>
      </c>
      <c r="H104" s="68" t="str">
        <f t="shared" si="4"/>
        <v>DSFNet Assets</v>
      </c>
      <c r="I104" s="69">
        <f t="shared" si="5"/>
        <v>0.38489147299999893</v>
      </c>
      <c r="N104" t="str">
        <f>+HLOOKUP(A104,'HY Financials'!$4:$4,1,0)</f>
        <v>DSF</v>
      </c>
    </row>
    <row r="105" spans="1:14" hidden="1">
      <c r="A105" t="s">
        <v>139</v>
      </c>
      <c r="B105" s="105" t="s">
        <v>768</v>
      </c>
      <c r="C105" s="105" t="s">
        <v>769</v>
      </c>
      <c r="D105" s="106">
        <v>83532864</v>
      </c>
      <c r="E105" s="106">
        <v>83532864</v>
      </c>
      <c r="F105" s="67">
        <f t="shared" si="3"/>
        <v>0</v>
      </c>
      <c r="G105" s="68" t="str">
        <f>+VLOOKUP(B105,Mapping!A:C,3,0)</f>
        <v>Net Assets</v>
      </c>
      <c r="H105" s="68" t="str">
        <f t="shared" si="4"/>
        <v>DSFNet Assets</v>
      </c>
      <c r="I105" s="69">
        <f t="shared" si="5"/>
        <v>0</v>
      </c>
      <c r="N105" t="str">
        <f>+HLOOKUP(A105,'HY Financials'!$4:$4,1,0)</f>
        <v>DSF</v>
      </c>
    </row>
    <row r="106" spans="1:14" hidden="1">
      <c r="A106" t="s">
        <v>139</v>
      </c>
      <c r="B106" s="105">
        <v>110800</v>
      </c>
      <c r="C106" s="105" t="s">
        <v>308</v>
      </c>
      <c r="D106" s="106">
        <v>14172757.93</v>
      </c>
      <c r="E106" s="106">
        <v>13905758.17</v>
      </c>
      <c r="F106" s="67">
        <f t="shared" si="3"/>
        <v>-266999.75999999978</v>
      </c>
      <c r="G106" s="68" t="str">
        <f>+VLOOKUP(B106,Mapping!A:C,3,0)</f>
        <v>Net Assets</v>
      </c>
      <c r="H106" s="68" t="str">
        <f t="shared" si="4"/>
        <v>DSFNet Assets</v>
      </c>
      <c r="I106" s="69">
        <f t="shared" si="5"/>
        <v>-2.6699975999999976E-2</v>
      </c>
      <c r="N106" t="str">
        <f>+HLOOKUP(A106,'HY Financials'!$4:$4,1,0)</f>
        <v>DSF</v>
      </c>
    </row>
    <row r="107" spans="1:14" hidden="1">
      <c r="A107" t="s">
        <v>139</v>
      </c>
      <c r="B107" s="105" t="s">
        <v>309</v>
      </c>
      <c r="C107" s="105" t="s">
        <v>310</v>
      </c>
      <c r="D107" s="106">
        <v>4301513.8</v>
      </c>
      <c r="E107" s="106">
        <v>4696787.88</v>
      </c>
      <c r="F107" s="67">
        <f t="shared" si="3"/>
        <v>395274.08000000007</v>
      </c>
      <c r="G107" s="68" t="str">
        <f>+VLOOKUP(B107,Mapping!A:C,3,0)</f>
        <v>Net Assets</v>
      </c>
      <c r="H107" s="68" t="str">
        <f t="shared" si="4"/>
        <v>DSFNet Assets</v>
      </c>
      <c r="I107" s="69">
        <f t="shared" si="5"/>
        <v>3.9527408000000007E-2</v>
      </c>
      <c r="N107" t="str">
        <f>+HLOOKUP(A107,'HY Financials'!$4:$4,1,0)</f>
        <v>DSF</v>
      </c>
    </row>
    <row r="108" spans="1:14" hidden="1">
      <c r="A108" t="s">
        <v>139</v>
      </c>
      <c r="B108" s="105">
        <v>111520</v>
      </c>
      <c r="C108" s="105" t="s">
        <v>686</v>
      </c>
      <c r="D108" s="106">
        <v>68744263.450000003</v>
      </c>
      <c r="E108" s="106">
        <v>68744262.549999997</v>
      </c>
      <c r="F108" s="67">
        <f t="shared" si="3"/>
        <v>-0.90000000596046448</v>
      </c>
      <c r="G108" s="68" t="str">
        <f>+VLOOKUP(B108,Mapping!A:C,3,0)</f>
        <v>Net Assets</v>
      </c>
      <c r="H108" s="68" t="str">
        <f t="shared" si="4"/>
        <v>DSFNet Assets</v>
      </c>
      <c r="I108" s="69">
        <f t="shared" si="5"/>
        <v>-9.0000000596046443E-8</v>
      </c>
      <c r="N108" t="str">
        <f>+HLOOKUP(A108,'HY Financials'!$4:$4,1,0)</f>
        <v>DSF</v>
      </c>
    </row>
    <row r="109" spans="1:14" hidden="1">
      <c r="A109" t="s">
        <v>139</v>
      </c>
      <c r="B109" s="105" t="s">
        <v>770</v>
      </c>
      <c r="C109" s="105" t="s">
        <v>771</v>
      </c>
      <c r="D109" s="106">
        <v>31947.35</v>
      </c>
      <c r="E109" s="106">
        <v>28786.55</v>
      </c>
      <c r="F109" s="67">
        <f t="shared" si="3"/>
        <v>-3160.7999999999993</v>
      </c>
      <c r="G109" s="68" t="str">
        <f>+VLOOKUP(B109,Mapping!A:C,3,0)</f>
        <v>Net Assets</v>
      </c>
      <c r="H109" s="68" t="str">
        <f t="shared" si="4"/>
        <v>DSFNet Assets</v>
      </c>
      <c r="I109" s="69">
        <f t="shared" si="5"/>
        <v>-3.1607999999999994E-4</v>
      </c>
      <c r="N109" t="str">
        <f>+HLOOKUP(A109,'HY Financials'!$4:$4,1,0)</f>
        <v>DSF</v>
      </c>
    </row>
    <row r="110" spans="1:14" hidden="1">
      <c r="A110" t="s">
        <v>139</v>
      </c>
      <c r="B110" s="105">
        <v>112000</v>
      </c>
      <c r="C110" s="105" t="s">
        <v>314</v>
      </c>
      <c r="D110" s="106">
        <v>1192164.8</v>
      </c>
      <c r="E110" s="106">
        <v>1192179.25</v>
      </c>
      <c r="F110" s="67">
        <f t="shared" si="3"/>
        <v>14.449999999953434</v>
      </c>
      <c r="G110" s="68" t="str">
        <f>+VLOOKUP(B110,Mapping!A:C,3,0)</f>
        <v>Net Assets</v>
      </c>
      <c r="H110" s="68" t="str">
        <f t="shared" si="4"/>
        <v>DSFNet Assets</v>
      </c>
      <c r="I110" s="69">
        <f t="shared" si="5"/>
        <v>1.4449999999953434E-6</v>
      </c>
      <c r="N110" t="str">
        <f>+HLOOKUP(A110,'HY Financials'!$4:$4,1,0)</f>
        <v>DSF</v>
      </c>
    </row>
    <row r="111" spans="1:14" hidden="1">
      <c r="A111" t="s">
        <v>139</v>
      </c>
      <c r="B111" s="105">
        <v>112002</v>
      </c>
      <c r="C111" s="105" t="s">
        <v>588</v>
      </c>
      <c r="D111" s="106">
        <v>0</v>
      </c>
      <c r="E111" s="106">
        <v>0</v>
      </c>
      <c r="F111" s="67">
        <f t="shared" si="3"/>
        <v>0</v>
      </c>
      <c r="G111" s="68" t="str">
        <f>+VLOOKUP(B111,Mapping!A:C,3,0)</f>
        <v>Net Assets</v>
      </c>
      <c r="H111" s="68" t="str">
        <f t="shared" si="4"/>
        <v>DSFNet Assets</v>
      </c>
      <c r="I111" s="69">
        <f t="shared" si="5"/>
        <v>0</v>
      </c>
      <c r="N111" t="str">
        <f>+HLOOKUP(A111,'HY Financials'!$4:$4,1,0)</f>
        <v>DSF</v>
      </c>
    </row>
    <row r="112" spans="1:14" hidden="1">
      <c r="A112" t="s">
        <v>139</v>
      </c>
      <c r="B112" s="105">
        <v>112011</v>
      </c>
      <c r="C112" s="105" t="s">
        <v>529</v>
      </c>
      <c r="D112" s="106">
        <v>5320.03</v>
      </c>
      <c r="E112" s="106">
        <v>5320.03</v>
      </c>
      <c r="F112" s="67">
        <f t="shared" si="3"/>
        <v>0</v>
      </c>
      <c r="G112" s="68" t="str">
        <f>+VLOOKUP(B112,Mapping!A:C,3,0)</f>
        <v>Net Assets</v>
      </c>
      <c r="H112" s="68" t="str">
        <f t="shared" si="4"/>
        <v>DSFNet Assets</v>
      </c>
      <c r="I112" s="69">
        <f t="shared" si="5"/>
        <v>0</v>
      </c>
      <c r="N112" t="str">
        <f>+HLOOKUP(A112,'HY Financials'!$4:$4,1,0)</f>
        <v>DSF</v>
      </c>
    </row>
    <row r="113" spans="1:14" hidden="1">
      <c r="A113" t="s">
        <v>139</v>
      </c>
      <c r="B113" s="105">
        <v>112012</v>
      </c>
      <c r="C113" s="105" t="s">
        <v>423</v>
      </c>
      <c r="D113" s="106">
        <v>0</v>
      </c>
      <c r="E113" s="106">
        <v>0</v>
      </c>
      <c r="F113" s="67">
        <f t="shared" si="3"/>
        <v>0</v>
      </c>
      <c r="G113" s="68" t="str">
        <f>+VLOOKUP(B113,Mapping!A:C,3,0)</f>
        <v>Net Assets</v>
      </c>
      <c r="H113" s="68" t="str">
        <f t="shared" si="4"/>
        <v>DSFNet Assets</v>
      </c>
      <c r="I113" s="69">
        <f t="shared" si="5"/>
        <v>0</v>
      </c>
      <c r="N113" t="str">
        <f>+HLOOKUP(A113,'HY Financials'!$4:$4,1,0)</f>
        <v>DSF</v>
      </c>
    </row>
    <row r="114" spans="1:14" hidden="1">
      <c r="A114" t="s">
        <v>139</v>
      </c>
      <c r="B114" s="105">
        <v>112020</v>
      </c>
      <c r="C114" s="105" t="s">
        <v>316</v>
      </c>
      <c r="D114" s="106">
        <v>490000</v>
      </c>
      <c r="E114" s="106">
        <v>0</v>
      </c>
      <c r="F114" s="67">
        <f t="shared" si="3"/>
        <v>-490000</v>
      </c>
      <c r="G114" s="68" t="str">
        <f>+VLOOKUP(B114,Mapping!A:C,3,0)</f>
        <v>Net Assets</v>
      </c>
      <c r="H114" s="68" t="str">
        <f t="shared" si="4"/>
        <v>DSFNet Assets</v>
      </c>
      <c r="I114" s="69">
        <f t="shared" si="5"/>
        <v>-4.9000000000000002E-2</v>
      </c>
      <c r="N114" t="str">
        <f>+HLOOKUP(A114,'HY Financials'!$4:$4,1,0)</f>
        <v>DSF</v>
      </c>
    </row>
    <row r="115" spans="1:14" hidden="1">
      <c r="A115" t="s">
        <v>139</v>
      </c>
      <c r="B115" s="105">
        <v>112021</v>
      </c>
      <c r="C115" s="105" t="s">
        <v>478</v>
      </c>
      <c r="D115" s="106">
        <v>10623.77</v>
      </c>
      <c r="E115" s="106">
        <v>12481.4</v>
      </c>
      <c r="F115" s="67">
        <f t="shared" si="3"/>
        <v>1857.6299999999992</v>
      </c>
      <c r="G115" s="68" t="str">
        <f>+VLOOKUP(B115,Mapping!A:C,3,0)</f>
        <v>Net Assets</v>
      </c>
      <c r="H115" s="68" t="str">
        <f t="shared" si="4"/>
        <v>DSFNet Assets</v>
      </c>
      <c r="I115" s="69">
        <f t="shared" si="5"/>
        <v>1.8576299999999992E-4</v>
      </c>
      <c r="N115" t="str">
        <f>+HLOOKUP(A115,'HY Financials'!$4:$4,1,0)</f>
        <v>DSF</v>
      </c>
    </row>
    <row r="116" spans="1:14" hidden="1">
      <c r="A116" t="s">
        <v>139</v>
      </c>
      <c r="B116" s="105">
        <v>112062</v>
      </c>
      <c r="C116" s="105" t="s">
        <v>988</v>
      </c>
      <c r="D116" s="106">
        <v>0</v>
      </c>
      <c r="E116" s="106">
        <v>2607.06</v>
      </c>
      <c r="F116" s="67">
        <f t="shared" si="3"/>
        <v>2607.06</v>
      </c>
      <c r="G116" s="68" t="str">
        <f>+VLOOKUP(B116,Mapping!A:C,3,0)</f>
        <v>Net Assets</v>
      </c>
      <c r="H116" s="68" t="str">
        <f t="shared" si="4"/>
        <v>DSFNet Assets</v>
      </c>
      <c r="I116" s="69">
        <f t="shared" si="5"/>
        <v>2.6070599999999998E-4</v>
      </c>
      <c r="N116" t="str">
        <f>+HLOOKUP(A116,'HY Financials'!$4:$4,1,0)</f>
        <v>DSF</v>
      </c>
    </row>
    <row r="117" spans="1:14" hidden="1">
      <c r="A117" t="s">
        <v>139</v>
      </c>
      <c r="B117" s="105" t="s">
        <v>689</v>
      </c>
      <c r="C117" s="105" t="s">
        <v>690</v>
      </c>
      <c r="D117" s="106">
        <v>67856695.549999997</v>
      </c>
      <c r="E117" s="106">
        <v>67856695.549999997</v>
      </c>
      <c r="F117" s="67">
        <f t="shared" si="3"/>
        <v>0</v>
      </c>
      <c r="G117" s="68" t="str">
        <f>+VLOOKUP(B117,Mapping!A:C,3,0)</f>
        <v>Net Assets</v>
      </c>
      <c r="H117" s="68" t="str">
        <f t="shared" si="4"/>
        <v>DSFNet Assets</v>
      </c>
      <c r="I117" s="69">
        <f t="shared" si="5"/>
        <v>0</v>
      </c>
      <c r="N117" t="str">
        <f>+HLOOKUP(A117,'HY Financials'!$4:$4,1,0)</f>
        <v>DSF</v>
      </c>
    </row>
    <row r="118" spans="1:14" hidden="1">
      <c r="A118" t="s">
        <v>139</v>
      </c>
      <c r="B118" s="105">
        <v>210100</v>
      </c>
      <c r="C118" s="105" t="s">
        <v>424</v>
      </c>
      <c r="D118" s="106">
        <v>287041375.61000001</v>
      </c>
      <c r="E118" s="106">
        <v>290608233.87</v>
      </c>
      <c r="F118" s="67">
        <f t="shared" si="3"/>
        <v>3566858.2599999905</v>
      </c>
      <c r="G118" s="68" t="str">
        <f>+VLOOKUP(B118,Mapping!A:C,3,0)</f>
        <v>Net Assets</v>
      </c>
      <c r="H118" s="68" t="str">
        <f t="shared" si="4"/>
        <v>DSFNet Assets</v>
      </c>
      <c r="I118" s="69">
        <f t="shared" si="5"/>
        <v>0.35668582599999904</v>
      </c>
      <c r="N118" t="str">
        <f>+HLOOKUP(A118,'HY Financials'!$4:$4,1,0)</f>
        <v>DSF</v>
      </c>
    </row>
    <row r="119" spans="1:14" hidden="1">
      <c r="A119" t="s">
        <v>139</v>
      </c>
      <c r="B119" s="105">
        <v>210800</v>
      </c>
      <c r="C119" s="105" t="s">
        <v>317</v>
      </c>
      <c r="D119" s="106">
        <v>34442289.020000003</v>
      </c>
      <c r="E119" s="106">
        <v>34429169.380000003</v>
      </c>
      <c r="F119" s="67">
        <f t="shared" si="3"/>
        <v>-13119.640000000596</v>
      </c>
      <c r="G119" s="68" t="str">
        <f>+VLOOKUP(B119,Mapping!A:C,3,0)</f>
        <v>Net Assets</v>
      </c>
      <c r="H119" s="68" t="str">
        <f t="shared" si="4"/>
        <v>DSFNet Assets</v>
      </c>
      <c r="I119" s="69">
        <f t="shared" si="5"/>
        <v>-1.3119640000000595E-3</v>
      </c>
      <c r="N119" t="str">
        <f>+HLOOKUP(A119,'HY Financials'!$4:$4,1,0)</f>
        <v>DSF</v>
      </c>
    </row>
    <row r="120" spans="1:14" hidden="1">
      <c r="A120" t="s">
        <v>139</v>
      </c>
      <c r="B120" s="105">
        <v>211002</v>
      </c>
      <c r="C120" s="105" t="s">
        <v>460</v>
      </c>
      <c r="D120" s="106">
        <v>2130977.38</v>
      </c>
      <c r="E120" s="106">
        <v>916321.8</v>
      </c>
      <c r="F120" s="67">
        <f t="shared" si="3"/>
        <v>-1214655.5799999998</v>
      </c>
      <c r="G120" s="68" t="str">
        <f>+VLOOKUP(B120,Mapping!A:C,3,0)</f>
        <v>Net Assets</v>
      </c>
      <c r="H120" s="68" t="str">
        <f t="shared" si="4"/>
        <v>DSFNet Assets</v>
      </c>
      <c r="I120" s="69">
        <f t="shared" si="5"/>
        <v>-0.12146555799999999</v>
      </c>
      <c r="N120" t="str">
        <f>+HLOOKUP(A120,'HY Financials'!$4:$4,1,0)</f>
        <v>DSF</v>
      </c>
    </row>
    <row r="121" spans="1:14" hidden="1">
      <c r="A121" t="s">
        <v>139</v>
      </c>
      <c r="B121" s="105">
        <v>211011</v>
      </c>
      <c r="C121" s="105" t="s">
        <v>765</v>
      </c>
      <c r="D121" s="106">
        <v>962093.2</v>
      </c>
      <c r="E121" s="106">
        <v>481046.6</v>
      </c>
      <c r="F121" s="67">
        <f t="shared" si="3"/>
        <v>-481046.6</v>
      </c>
      <c r="G121" s="68" t="str">
        <f>+VLOOKUP(B121,Mapping!A:C,3,0)</f>
        <v>Net Assets</v>
      </c>
      <c r="H121" s="68" t="str">
        <f t="shared" si="4"/>
        <v>DSFNet Assets</v>
      </c>
      <c r="I121" s="69">
        <f t="shared" si="5"/>
        <v>-4.810466E-2</v>
      </c>
      <c r="N121" t="str">
        <f>+HLOOKUP(A121,'HY Financials'!$4:$4,1,0)</f>
        <v>DSF</v>
      </c>
    </row>
    <row r="122" spans="1:14" hidden="1">
      <c r="A122" t="s">
        <v>139</v>
      </c>
      <c r="B122" s="105">
        <v>211024</v>
      </c>
      <c r="C122" s="105" t="s">
        <v>325</v>
      </c>
      <c r="D122" s="106">
        <v>97393.33</v>
      </c>
      <c r="E122" s="106">
        <v>22144.49</v>
      </c>
      <c r="F122" s="67">
        <f t="shared" si="3"/>
        <v>-75248.84</v>
      </c>
      <c r="G122" s="68" t="str">
        <f>+VLOOKUP(B122,Mapping!A:C,3,0)</f>
        <v>Net Assets</v>
      </c>
      <c r="H122" s="68" t="str">
        <f t="shared" si="4"/>
        <v>DSFNet Assets</v>
      </c>
      <c r="I122" s="69">
        <f t="shared" si="5"/>
        <v>-7.5248839999999999E-3</v>
      </c>
      <c r="N122" t="str">
        <f>+HLOOKUP(A122,'HY Financials'!$4:$4,1,0)</f>
        <v>DSF</v>
      </c>
    </row>
    <row r="123" spans="1:14" hidden="1">
      <c r="A123" t="s">
        <v>139</v>
      </c>
      <c r="B123" s="105">
        <v>211028</v>
      </c>
      <c r="C123" s="105" t="s">
        <v>329</v>
      </c>
      <c r="D123" s="106">
        <v>0</v>
      </c>
      <c r="E123" s="106">
        <v>0</v>
      </c>
      <c r="F123" s="67">
        <f t="shared" si="3"/>
        <v>0</v>
      </c>
      <c r="G123" s="68" t="str">
        <f>+VLOOKUP(B123,Mapping!A:C,3,0)</f>
        <v>Net Assets</v>
      </c>
      <c r="H123" s="68" t="str">
        <f t="shared" si="4"/>
        <v>DSFNet Assets</v>
      </c>
      <c r="I123" s="69">
        <f t="shared" si="5"/>
        <v>0</v>
      </c>
      <c r="N123" t="str">
        <f>+HLOOKUP(A123,'HY Financials'!$4:$4,1,0)</f>
        <v>DSF</v>
      </c>
    </row>
    <row r="124" spans="1:14" hidden="1">
      <c r="A124" t="s">
        <v>139</v>
      </c>
      <c r="B124" s="105">
        <v>211032</v>
      </c>
      <c r="C124" s="105" t="s">
        <v>331</v>
      </c>
      <c r="D124" s="106">
        <v>126349.93</v>
      </c>
      <c r="E124" s="106">
        <v>527.30999999999995</v>
      </c>
      <c r="F124" s="67">
        <f t="shared" si="3"/>
        <v>-125822.62</v>
      </c>
      <c r="G124" s="68" t="str">
        <f>+VLOOKUP(B124,Mapping!A:C,3,0)</f>
        <v>Net Assets</v>
      </c>
      <c r="H124" s="68" t="str">
        <f t="shared" si="4"/>
        <v>DSFNet Assets</v>
      </c>
      <c r="I124" s="69">
        <f t="shared" si="5"/>
        <v>-1.2582262E-2</v>
      </c>
      <c r="N124" t="str">
        <f>+HLOOKUP(A124,'HY Financials'!$4:$4,1,0)</f>
        <v>DSF</v>
      </c>
    </row>
    <row r="125" spans="1:14" hidden="1">
      <c r="A125" t="s">
        <v>139</v>
      </c>
      <c r="B125" s="105">
        <v>211035</v>
      </c>
      <c r="C125" s="105" t="s">
        <v>333</v>
      </c>
      <c r="D125" s="106">
        <v>60706</v>
      </c>
      <c r="E125" s="106">
        <v>82144</v>
      </c>
      <c r="F125" s="67">
        <f t="shared" si="3"/>
        <v>21438</v>
      </c>
      <c r="G125" s="68" t="str">
        <f>+VLOOKUP(B125,Mapping!A:C,3,0)</f>
        <v>Net Assets</v>
      </c>
      <c r="H125" s="68" t="str">
        <f t="shared" si="4"/>
        <v>DSFNet Assets</v>
      </c>
      <c r="I125" s="69">
        <f t="shared" si="5"/>
        <v>2.1438E-3</v>
      </c>
      <c r="N125" t="str">
        <f>+HLOOKUP(A125,'HY Financials'!$4:$4,1,0)</f>
        <v>DSF</v>
      </c>
    </row>
    <row r="126" spans="1:14" hidden="1">
      <c r="A126" t="s">
        <v>139</v>
      </c>
      <c r="B126" s="105">
        <v>211037</v>
      </c>
      <c r="C126" s="105" t="s">
        <v>901</v>
      </c>
      <c r="D126" s="106">
        <v>226132.69</v>
      </c>
      <c r="E126" s="106">
        <v>397278.86</v>
      </c>
      <c r="F126" s="67">
        <f t="shared" si="3"/>
        <v>171146.16999999998</v>
      </c>
      <c r="G126" s="68" t="str">
        <f>+VLOOKUP(B126,Mapping!A:C,3,0)</f>
        <v>Net Assets</v>
      </c>
      <c r="H126" s="68" t="str">
        <f t="shared" si="4"/>
        <v>DSFNet Assets</v>
      </c>
      <c r="I126" s="69">
        <f t="shared" si="5"/>
        <v>1.7114616999999999E-2</v>
      </c>
      <c r="N126" t="str">
        <f>+HLOOKUP(A126,'HY Financials'!$4:$4,1,0)</f>
        <v>DSF</v>
      </c>
    </row>
    <row r="127" spans="1:14" hidden="1">
      <c r="A127" t="s">
        <v>139</v>
      </c>
      <c r="B127" s="105">
        <v>211040</v>
      </c>
      <c r="C127" s="105" t="s">
        <v>1046</v>
      </c>
      <c r="D127" s="106">
        <v>2149.44</v>
      </c>
      <c r="E127" s="106">
        <v>2149.44</v>
      </c>
      <c r="F127" s="67">
        <f t="shared" si="3"/>
        <v>0</v>
      </c>
      <c r="G127" s="68" t="str">
        <f>+VLOOKUP(B127,Mapping!A:C,3,0)</f>
        <v>Dummy</v>
      </c>
      <c r="H127" s="68" t="str">
        <f t="shared" si="4"/>
        <v>DSFDummy</v>
      </c>
      <c r="I127" s="69">
        <f t="shared" si="5"/>
        <v>0</v>
      </c>
      <c r="N127" t="str">
        <f>+HLOOKUP(A127,'HY Financials'!$4:$4,1,0)</f>
        <v>DSF</v>
      </c>
    </row>
    <row r="128" spans="1:14" hidden="1">
      <c r="A128" t="s">
        <v>139</v>
      </c>
      <c r="B128" s="105">
        <v>211070</v>
      </c>
      <c r="C128" s="105" t="s">
        <v>902</v>
      </c>
      <c r="D128" s="106">
        <v>1775</v>
      </c>
      <c r="E128" s="106">
        <v>1900</v>
      </c>
      <c r="F128" s="67">
        <f t="shared" si="3"/>
        <v>125</v>
      </c>
      <c r="G128" s="68" t="str">
        <f>+VLOOKUP(B128,Mapping!A:C,3,0)</f>
        <v>Net Assets</v>
      </c>
      <c r="H128" s="68" t="str">
        <f t="shared" si="4"/>
        <v>DSFNet Assets</v>
      </c>
      <c r="I128" s="69">
        <f t="shared" si="5"/>
        <v>1.2500000000000001E-5</v>
      </c>
      <c r="N128" t="str">
        <f>+HLOOKUP(A128,'HY Financials'!$4:$4,1,0)</f>
        <v>DSF</v>
      </c>
    </row>
    <row r="129" spans="1:14" hidden="1">
      <c r="A129" t="s">
        <v>139</v>
      </c>
      <c r="B129" s="105">
        <v>211078</v>
      </c>
      <c r="C129" s="105" t="s">
        <v>1047</v>
      </c>
      <c r="D129" s="106">
        <v>1747.15</v>
      </c>
      <c r="E129" s="106">
        <v>1747.15</v>
      </c>
      <c r="F129" s="67">
        <f t="shared" si="3"/>
        <v>0</v>
      </c>
      <c r="G129" s="68" t="str">
        <f>+VLOOKUP(B129,Mapping!A:C,3,0)</f>
        <v>Dummy</v>
      </c>
      <c r="H129" s="68" t="str">
        <f t="shared" si="4"/>
        <v>DSFDummy</v>
      </c>
      <c r="I129" s="69">
        <f t="shared" si="5"/>
        <v>0</v>
      </c>
      <c r="N129" t="str">
        <f>+HLOOKUP(A129,'HY Financials'!$4:$4,1,0)</f>
        <v>DSF</v>
      </c>
    </row>
    <row r="130" spans="1:14" hidden="1">
      <c r="A130" t="s">
        <v>139</v>
      </c>
      <c r="B130" s="105">
        <v>212010</v>
      </c>
      <c r="C130" s="105" t="s">
        <v>336</v>
      </c>
      <c r="D130" s="106">
        <v>1931578.51</v>
      </c>
      <c r="E130" s="106">
        <v>1941138.42</v>
      </c>
      <c r="F130" s="67">
        <f t="shared" si="3"/>
        <v>9559.9099999999162</v>
      </c>
      <c r="G130" s="68" t="str">
        <f>+VLOOKUP(B130,Mapping!A:C,3,0)</f>
        <v>Net Assets</v>
      </c>
      <c r="H130" s="68" t="str">
        <f t="shared" si="4"/>
        <v>DSFNet Assets</v>
      </c>
      <c r="I130" s="69">
        <f t="shared" si="5"/>
        <v>9.5599099999999165E-4</v>
      </c>
      <c r="N130" t="str">
        <f>+HLOOKUP(A130,'HY Financials'!$4:$4,1,0)</f>
        <v>DSF</v>
      </c>
    </row>
    <row r="131" spans="1:14" s="108" customFormat="1" hidden="1">
      <c r="A131" t="s">
        <v>139</v>
      </c>
      <c r="B131" s="105">
        <v>212021</v>
      </c>
      <c r="C131" s="105" t="s">
        <v>337</v>
      </c>
      <c r="D131" s="106">
        <v>357772.16</v>
      </c>
      <c r="E131" s="106">
        <v>347667.96</v>
      </c>
      <c r="F131" s="67">
        <f t="shared" si="3"/>
        <v>-10104.199999999953</v>
      </c>
      <c r="G131" s="68" t="str">
        <f>+VLOOKUP(B131,Mapping!A:C,3,0)</f>
        <v>Net Assets</v>
      </c>
      <c r="H131" s="68" t="str">
        <f t="shared" si="4"/>
        <v>DSFNet Assets</v>
      </c>
      <c r="I131" s="69">
        <f t="shared" si="5"/>
        <v>-1.0104199999999954E-3</v>
      </c>
      <c r="N131" t="str">
        <f>+HLOOKUP(A131,'HY Financials'!$4:$4,1,0)</f>
        <v>DSF</v>
      </c>
    </row>
    <row r="132" spans="1:14" s="108" customFormat="1" hidden="1">
      <c r="A132" t="s">
        <v>139</v>
      </c>
      <c r="B132" s="105">
        <v>212024</v>
      </c>
      <c r="C132" s="105" t="s">
        <v>338</v>
      </c>
      <c r="D132" s="106">
        <v>157290</v>
      </c>
      <c r="E132" s="106">
        <v>156177</v>
      </c>
      <c r="F132" s="67">
        <f t="shared" ref="F132:F195" si="6">+E132-D132</f>
        <v>-1113</v>
      </c>
      <c r="G132" s="68" t="str">
        <f>+VLOOKUP(B132,Mapping!A:C,3,0)</f>
        <v>Net Assets</v>
      </c>
      <c r="H132" s="68" t="str">
        <f t="shared" ref="H132:H195" si="7">+A132&amp;G132</f>
        <v>DSFNet Assets</v>
      </c>
      <c r="I132" s="69">
        <f t="shared" ref="I132:I195" si="8">+F132/10000000</f>
        <v>-1.1129999999999999E-4</v>
      </c>
      <c r="N132" t="str">
        <f>+HLOOKUP(A132,'HY Financials'!$4:$4,1,0)</f>
        <v>DSF</v>
      </c>
    </row>
    <row r="133" spans="1:14" hidden="1">
      <c r="A133" t="s">
        <v>139</v>
      </c>
      <c r="B133" s="105">
        <v>212026</v>
      </c>
      <c r="C133" s="105" t="s">
        <v>339</v>
      </c>
      <c r="D133" s="106">
        <v>82412.210000000006</v>
      </c>
      <c r="E133" s="106">
        <v>1931043.19</v>
      </c>
      <c r="F133" s="67">
        <f t="shared" si="6"/>
        <v>1848630.98</v>
      </c>
      <c r="G133" s="68" t="str">
        <f>+VLOOKUP(B133,Mapping!A:C,3,0)</f>
        <v>Net Assets</v>
      </c>
      <c r="H133" s="68" t="str">
        <f t="shared" si="7"/>
        <v>DSFNet Assets</v>
      </c>
      <c r="I133" s="69">
        <f t="shared" si="8"/>
        <v>0.184863098</v>
      </c>
      <c r="N133" t="str">
        <f>+HLOOKUP(A133,'HY Financials'!$4:$4,1,0)</f>
        <v>DSF</v>
      </c>
    </row>
    <row r="134" spans="1:14" s="108" customFormat="1" hidden="1">
      <c r="A134" t="s">
        <v>139</v>
      </c>
      <c r="B134" s="105">
        <v>212027</v>
      </c>
      <c r="C134" s="105" t="s">
        <v>340</v>
      </c>
      <c r="D134" s="106">
        <v>14</v>
      </c>
      <c r="E134" s="106">
        <v>14</v>
      </c>
      <c r="F134" s="67">
        <f t="shared" si="6"/>
        <v>0</v>
      </c>
      <c r="G134" s="68" t="str">
        <f>+VLOOKUP(B134,Mapping!A:C,3,0)</f>
        <v>Net Assets</v>
      </c>
      <c r="H134" s="68" t="str">
        <f t="shared" si="7"/>
        <v>DSFNet Assets</v>
      </c>
      <c r="I134" s="69">
        <f t="shared" si="8"/>
        <v>0</v>
      </c>
      <c r="N134" t="str">
        <f>+HLOOKUP(A134,'HY Financials'!$4:$4,1,0)</f>
        <v>DSF</v>
      </c>
    </row>
    <row r="135" spans="1:14" s="108" customFormat="1" hidden="1">
      <c r="A135" t="s">
        <v>139</v>
      </c>
      <c r="B135" s="105">
        <v>212029</v>
      </c>
      <c r="C135" s="105" t="s">
        <v>341</v>
      </c>
      <c r="D135" s="106">
        <v>1115.8499999999999</v>
      </c>
      <c r="E135" s="106">
        <v>1115.8499999999999</v>
      </c>
      <c r="F135" s="67">
        <f t="shared" si="6"/>
        <v>0</v>
      </c>
      <c r="G135" s="68" t="str">
        <f>+VLOOKUP(B135,Mapping!A:C,3,0)</f>
        <v>Net Assets</v>
      </c>
      <c r="H135" s="68" t="str">
        <f t="shared" si="7"/>
        <v>DSFNet Assets</v>
      </c>
      <c r="I135" s="69">
        <f t="shared" si="8"/>
        <v>0</v>
      </c>
      <c r="K135"/>
      <c r="N135" t="str">
        <f>+HLOOKUP(A135,'HY Financials'!$4:$4,1,0)</f>
        <v>DSF</v>
      </c>
    </row>
    <row r="136" spans="1:14" s="108" customFormat="1" hidden="1">
      <c r="A136" t="s">
        <v>139</v>
      </c>
      <c r="B136" s="105">
        <v>212030</v>
      </c>
      <c r="C136" s="105" t="s">
        <v>1048</v>
      </c>
      <c r="D136" s="106">
        <v>4367.09</v>
      </c>
      <c r="E136" s="106">
        <v>4367.09</v>
      </c>
      <c r="F136" s="67">
        <f t="shared" si="6"/>
        <v>0</v>
      </c>
      <c r="G136" s="68" t="str">
        <f>+VLOOKUP(B136,Mapping!A:C,3,0)</f>
        <v>Dummy</v>
      </c>
      <c r="H136" s="68" t="str">
        <f t="shared" si="7"/>
        <v>DSFDummy</v>
      </c>
      <c r="I136" s="69">
        <f t="shared" si="8"/>
        <v>0</v>
      </c>
      <c r="K136"/>
      <c r="N136" t="str">
        <f>+HLOOKUP(A136,'HY Financials'!$4:$4,1,0)</f>
        <v>DSF</v>
      </c>
    </row>
    <row r="137" spans="1:14" s="108" customFormat="1" hidden="1">
      <c r="A137" t="s">
        <v>139</v>
      </c>
      <c r="B137" s="105">
        <v>212080</v>
      </c>
      <c r="C137" s="105" t="s">
        <v>1049</v>
      </c>
      <c r="D137" s="106">
        <v>997.7</v>
      </c>
      <c r="E137" s="106">
        <v>26503.49</v>
      </c>
      <c r="F137" s="67">
        <f t="shared" si="6"/>
        <v>25505.79</v>
      </c>
      <c r="G137" s="68" t="str">
        <f>+VLOOKUP(B137,Mapping!A:C,3,0)</f>
        <v>Dummy</v>
      </c>
      <c r="H137" s="68" t="str">
        <f t="shared" si="7"/>
        <v>DSFDummy</v>
      </c>
      <c r="I137" s="69">
        <f t="shared" si="8"/>
        <v>2.5505790000000003E-3</v>
      </c>
      <c r="N137" t="str">
        <f>+HLOOKUP(A137,'HY Financials'!$4:$4,1,0)</f>
        <v>DSF</v>
      </c>
    </row>
    <row r="138" spans="1:14" s="108" customFormat="1" hidden="1">
      <c r="A138" t="s">
        <v>139</v>
      </c>
      <c r="B138" s="105">
        <v>212085</v>
      </c>
      <c r="C138" s="105" t="s">
        <v>342</v>
      </c>
      <c r="D138" s="106">
        <v>13767686.619999999</v>
      </c>
      <c r="E138" s="106">
        <v>13588102.92</v>
      </c>
      <c r="F138" s="67">
        <f t="shared" si="6"/>
        <v>-179583.69999999925</v>
      </c>
      <c r="G138" s="68" t="str">
        <f>+VLOOKUP(B138,Mapping!A:C,3,0)</f>
        <v>Net Assets</v>
      </c>
      <c r="H138" s="68" t="str">
        <f t="shared" si="7"/>
        <v>DSFNet Assets</v>
      </c>
      <c r="I138" s="69">
        <f t="shared" si="8"/>
        <v>-1.7958369999999925E-2</v>
      </c>
      <c r="N138" t="str">
        <f>+HLOOKUP(A138,'HY Financials'!$4:$4,1,0)</f>
        <v>DSF</v>
      </c>
    </row>
    <row r="139" spans="1:14" s="108" customFormat="1" hidden="1">
      <c r="A139" t="s">
        <v>139</v>
      </c>
      <c r="B139" s="105">
        <v>212086</v>
      </c>
      <c r="C139" s="105" t="s">
        <v>343</v>
      </c>
      <c r="D139" s="106">
        <v>28563719.170000002</v>
      </c>
      <c r="E139" s="106">
        <v>28208092.5</v>
      </c>
      <c r="F139" s="67">
        <f t="shared" si="6"/>
        <v>-355626.67000000179</v>
      </c>
      <c r="G139" s="68" t="str">
        <f>+VLOOKUP(B139,Mapping!A:C,3,0)</f>
        <v>Net Assets</v>
      </c>
      <c r="H139" s="68" t="str">
        <f t="shared" si="7"/>
        <v>DSFNet Assets</v>
      </c>
      <c r="I139" s="69">
        <f t="shared" si="8"/>
        <v>-3.556266700000018E-2</v>
      </c>
      <c r="N139" t="str">
        <f>+HLOOKUP(A139,'HY Financials'!$4:$4,1,0)</f>
        <v>DSF</v>
      </c>
    </row>
    <row r="140" spans="1:14" s="108" customFormat="1" hidden="1">
      <c r="A140" t="s">
        <v>139</v>
      </c>
      <c r="B140" s="105" t="s">
        <v>344</v>
      </c>
      <c r="C140" s="105" t="s">
        <v>345</v>
      </c>
      <c r="D140" s="106">
        <v>31608820.91</v>
      </c>
      <c r="E140" s="106">
        <v>25014327.170000002</v>
      </c>
      <c r="F140" s="67">
        <f t="shared" si="6"/>
        <v>-6594493.7399999984</v>
      </c>
      <c r="G140" s="68" t="str">
        <f>+VLOOKUP(B140,Mapping!A:C,3,0)</f>
        <v>Unit Capital at the end of the period</v>
      </c>
      <c r="H140" s="68" t="str">
        <f t="shared" si="7"/>
        <v>DSFUnit Capital at the end of the period</v>
      </c>
      <c r="I140" s="69">
        <f t="shared" si="8"/>
        <v>-0.65944937399999981</v>
      </c>
      <c r="N140" t="str">
        <f>+HLOOKUP(A140,'HY Financials'!$4:$4,1,0)</f>
        <v>DSF</v>
      </c>
    </row>
    <row r="141" spans="1:14" s="108" customFormat="1" hidden="1">
      <c r="A141" t="s">
        <v>139</v>
      </c>
      <c r="B141" s="105" t="s">
        <v>346</v>
      </c>
      <c r="C141" s="105" t="s">
        <v>347</v>
      </c>
      <c r="D141" s="106">
        <v>51287821.060000002</v>
      </c>
      <c r="E141" s="106">
        <v>43061593.329999998</v>
      </c>
      <c r="F141" s="67">
        <f t="shared" si="6"/>
        <v>-8226227.7300000042</v>
      </c>
      <c r="G141" s="68" t="str">
        <f>+VLOOKUP(B141,Mapping!A:C,3,0)</f>
        <v>Unit Capital at the end of the period</v>
      </c>
      <c r="H141" s="68" t="str">
        <f t="shared" si="7"/>
        <v>DSFUnit Capital at the end of the period</v>
      </c>
      <c r="I141" s="69">
        <f t="shared" si="8"/>
        <v>-0.82262277300000042</v>
      </c>
      <c r="K141"/>
      <c r="N141" s="108" t="str">
        <f>+HLOOKUP(A141,'HY Financials'!$4:$4,1,0)</f>
        <v>DSF</v>
      </c>
    </row>
    <row r="142" spans="1:14" hidden="1">
      <c r="A142" t="s">
        <v>139</v>
      </c>
      <c r="B142" s="105" t="s">
        <v>1050</v>
      </c>
      <c r="C142" s="105" t="s">
        <v>1051</v>
      </c>
      <c r="D142" s="106">
        <v>86388.5</v>
      </c>
      <c r="E142" s="106">
        <v>222771.99</v>
      </c>
      <c r="F142" s="67">
        <f t="shared" si="6"/>
        <v>136383.49</v>
      </c>
      <c r="G142" s="68" t="str">
        <f>+VLOOKUP(B142,Mapping!A:C,3,0)</f>
        <v>Unit Capital at the end of the period</v>
      </c>
      <c r="H142" s="68" t="str">
        <f t="shared" si="7"/>
        <v>DSFUnit Capital at the end of the period</v>
      </c>
      <c r="I142" s="69">
        <f t="shared" si="8"/>
        <v>1.3638348999999999E-2</v>
      </c>
      <c r="N142" t="str">
        <f>+HLOOKUP(A142,'HY Financials'!$4:$4,1,0)</f>
        <v>DSF</v>
      </c>
    </row>
    <row r="143" spans="1:14" hidden="1">
      <c r="A143" t="s">
        <v>139</v>
      </c>
      <c r="B143" s="105" t="s">
        <v>1052</v>
      </c>
      <c r="C143" s="105" t="s">
        <v>1053</v>
      </c>
      <c r="D143" s="106">
        <v>661707.47</v>
      </c>
      <c r="E143" s="106">
        <v>1298321.3999999999</v>
      </c>
      <c r="F143" s="67">
        <f t="shared" si="6"/>
        <v>636613.92999999993</v>
      </c>
      <c r="G143" s="68" t="str">
        <f>+VLOOKUP(B143,Mapping!A:C,3,0)</f>
        <v>Unit Capital at the end of the period</v>
      </c>
      <c r="H143" s="68" t="str">
        <f t="shared" si="7"/>
        <v>DSFUnit Capital at the end of the period</v>
      </c>
      <c r="I143" s="69">
        <f t="shared" si="8"/>
        <v>6.3661392999999997E-2</v>
      </c>
      <c r="N143" t="str">
        <f>+HLOOKUP(A143,'HY Financials'!$4:$4,1,0)</f>
        <v>DSF</v>
      </c>
    </row>
    <row r="144" spans="1:14" hidden="1">
      <c r="A144" t="s">
        <v>139</v>
      </c>
      <c r="B144" s="105" t="s">
        <v>348</v>
      </c>
      <c r="C144" s="105" t="s">
        <v>349</v>
      </c>
      <c r="D144" s="106">
        <v>13237940.43</v>
      </c>
      <c r="E144" s="106">
        <v>7568341.9299999997</v>
      </c>
      <c r="F144" s="67">
        <f t="shared" si="6"/>
        <v>-5669598.5</v>
      </c>
      <c r="G144" s="68" t="str">
        <f>+VLOOKUP(B144,Mapping!A:C,3,0)</f>
        <v>Dummy</v>
      </c>
      <c r="H144" s="68" t="str">
        <f t="shared" si="7"/>
        <v>DSFDummy</v>
      </c>
      <c r="I144" s="69">
        <f t="shared" si="8"/>
        <v>-0.56695985000000004</v>
      </c>
      <c r="N144" t="str">
        <f>+HLOOKUP(A144,'HY Financials'!$4:$4,1,0)</f>
        <v>DSF</v>
      </c>
    </row>
    <row r="145" spans="1:14" hidden="1">
      <c r="A145" t="s">
        <v>139</v>
      </c>
      <c r="B145" s="105" t="s">
        <v>350</v>
      </c>
      <c r="C145" s="105" t="s">
        <v>351</v>
      </c>
      <c r="D145" s="106">
        <v>19739083.23</v>
      </c>
      <c r="E145" s="106">
        <v>15171833.08</v>
      </c>
      <c r="F145" s="67">
        <f t="shared" si="6"/>
        <v>-4567250.1500000004</v>
      </c>
      <c r="G145" s="68" t="str">
        <f>+VLOOKUP(B145,Mapping!A:C,3,0)</f>
        <v>Dummy</v>
      </c>
      <c r="H145" s="68" t="str">
        <f t="shared" si="7"/>
        <v>DSFDummy</v>
      </c>
      <c r="I145" s="69">
        <f t="shared" si="8"/>
        <v>-0.45672501500000001</v>
      </c>
      <c r="N145" t="str">
        <f>+HLOOKUP(A145,'HY Financials'!$4:$4,1,0)</f>
        <v>DSF</v>
      </c>
    </row>
    <row r="146" spans="1:14" hidden="1">
      <c r="A146" t="s">
        <v>139</v>
      </c>
      <c r="B146" s="105" t="s">
        <v>1054</v>
      </c>
      <c r="C146" s="105" t="s">
        <v>1055</v>
      </c>
      <c r="D146" s="106">
        <v>542.61</v>
      </c>
      <c r="E146" s="106">
        <v>139292.79</v>
      </c>
      <c r="F146" s="67">
        <f t="shared" si="6"/>
        <v>138750.18000000002</v>
      </c>
      <c r="G146" s="68" t="str">
        <f>+VLOOKUP(B146,Mapping!A:C,3,0)</f>
        <v>Dummy</v>
      </c>
      <c r="H146" s="68" t="str">
        <f t="shared" si="7"/>
        <v>DSFDummy</v>
      </c>
      <c r="I146" s="69">
        <f t="shared" si="8"/>
        <v>1.3875018000000003E-2</v>
      </c>
      <c r="N146" t="str">
        <f>+HLOOKUP(A146,'HY Financials'!$4:$4,1,0)</f>
        <v>DSF</v>
      </c>
    </row>
    <row r="147" spans="1:14" hidden="1">
      <c r="A147" t="s">
        <v>139</v>
      </c>
      <c r="B147" s="105" t="s">
        <v>1056</v>
      </c>
      <c r="C147" s="105" t="s">
        <v>1057</v>
      </c>
      <c r="D147" s="106">
        <v>76282.42</v>
      </c>
      <c r="E147" s="106">
        <v>937533.88</v>
      </c>
      <c r="F147" s="67">
        <f t="shared" si="6"/>
        <v>861251.46</v>
      </c>
      <c r="G147" s="68" t="str">
        <f>+VLOOKUP(B147,Mapping!A:C,3,0)</f>
        <v>Dummy</v>
      </c>
      <c r="H147" s="68" t="str">
        <f t="shared" si="7"/>
        <v>DSFDummy</v>
      </c>
      <c r="I147" s="69">
        <f t="shared" si="8"/>
        <v>8.6125146E-2</v>
      </c>
      <c r="N147" t="str">
        <f>+HLOOKUP(A147,'HY Financials'!$4:$4,1,0)</f>
        <v>DSF</v>
      </c>
    </row>
    <row r="148" spans="1:14" hidden="1">
      <c r="A148" t="s">
        <v>139</v>
      </c>
      <c r="B148" s="105" t="s">
        <v>352</v>
      </c>
      <c r="C148" s="105" t="s">
        <v>353</v>
      </c>
      <c r="D148" s="106">
        <v>1745715.03</v>
      </c>
      <c r="E148" s="106">
        <v>2143496.7000000002</v>
      </c>
      <c r="F148" s="67">
        <f t="shared" si="6"/>
        <v>397781.67000000016</v>
      </c>
      <c r="G148" s="68" t="str">
        <f>+VLOOKUP(B148,Mapping!A:C,3,0)</f>
        <v>Dummy</v>
      </c>
      <c r="H148" s="68" t="str">
        <f t="shared" si="7"/>
        <v>DSFDummy</v>
      </c>
      <c r="I148" s="69">
        <f t="shared" si="8"/>
        <v>3.9778167000000017E-2</v>
      </c>
      <c r="N148" t="str">
        <f>+HLOOKUP(A148,'HY Financials'!$4:$4,1,0)</f>
        <v>DSF</v>
      </c>
    </row>
    <row r="149" spans="1:14" hidden="1">
      <c r="A149" t="s">
        <v>139</v>
      </c>
      <c r="B149" s="105" t="s">
        <v>354</v>
      </c>
      <c r="C149" s="105" t="s">
        <v>355</v>
      </c>
      <c r="D149" s="106">
        <v>4247473.9400000004</v>
      </c>
      <c r="E149" s="106">
        <v>2415679.19</v>
      </c>
      <c r="F149" s="67">
        <f t="shared" si="6"/>
        <v>-1831794.7500000005</v>
      </c>
      <c r="G149" s="68" t="str">
        <f>+VLOOKUP(B149,Mapping!A:C,3,0)</f>
        <v>Dummy</v>
      </c>
      <c r="H149" s="68" t="str">
        <f t="shared" si="7"/>
        <v>DSFDummy</v>
      </c>
      <c r="I149" s="69">
        <f t="shared" si="8"/>
        <v>-0.18317947500000004</v>
      </c>
      <c r="N149" t="str">
        <f>+HLOOKUP(A149,'HY Financials'!$4:$4,1,0)</f>
        <v>DSF</v>
      </c>
    </row>
    <row r="150" spans="1:14" hidden="1">
      <c r="A150" t="s">
        <v>139</v>
      </c>
      <c r="B150" s="105" t="s">
        <v>1058</v>
      </c>
      <c r="C150" s="105" t="s">
        <v>1059</v>
      </c>
      <c r="D150" s="106">
        <v>52904.29</v>
      </c>
      <c r="E150" s="106">
        <v>542.61</v>
      </c>
      <c r="F150" s="67">
        <f t="shared" si="6"/>
        <v>-52361.68</v>
      </c>
      <c r="G150" s="68" t="str">
        <f>+VLOOKUP(B150,Mapping!A:C,3,0)</f>
        <v>Dummy</v>
      </c>
      <c r="H150" s="68" t="str">
        <f t="shared" si="7"/>
        <v>DSFDummy</v>
      </c>
      <c r="I150" s="69">
        <f t="shared" si="8"/>
        <v>-5.2361680000000002E-3</v>
      </c>
      <c r="N150" t="str">
        <f>+HLOOKUP(A150,'HY Financials'!$4:$4,1,0)</f>
        <v>DSF</v>
      </c>
    </row>
    <row r="151" spans="1:14" hidden="1">
      <c r="A151" t="s">
        <v>139</v>
      </c>
      <c r="B151" s="105" t="s">
        <v>1060</v>
      </c>
      <c r="C151" s="105" t="s">
        <v>1061</v>
      </c>
      <c r="D151" s="106">
        <v>451242.92</v>
      </c>
      <c r="E151" s="106">
        <v>2356.4899999999998</v>
      </c>
      <c r="F151" s="67">
        <f t="shared" si="6"/>
        <v>-448886.43</v>
      </c>
      <c r="G151" s="68" t="str">
        <f>+VLOOKUP(B151,Mapping!A:C,3,0)</f>
        <v>Dummy</v>
      </c>
      <c r="H151" s="68" t="str">
        <f t="shared" si="7"/>
        <v>DSFDummy</v>
      </c>
      <c r="I151" s="69">
        <f t="shared" si="8"/>
        <v>-4.4888642999999999E-2</v>
      </c>
      <c r="N151" t="str">
        <f>+HLOOKUP(A151,'HY Financials'!$4:$4,1,0)</f>
        <v>DSF</v>
      </c>
    </row>
    <row r="152" spans="1:14" hidden="1">
      <c r="A152" t="s">
        <v>139</v>
      </c>
      <c r="B152" s="105">
        <v>310200</v>
      </c>
      <c r="C152" s="105" t="s">
        <v>356</v>
      </c>
      <c r="D152" s="106">
        <v>0</v>
      </c>
      <c r="E152" s="106">
        <v>0</v>
      </c>
      <c r="F152" s="67">
        <f t="shared" si="6"/>
        <v>0</v>
      </c>
      <c r="G152" s="68" t="str">
        <f>+VLOOKUP(B152,Mapping!A:C,3,0)</f>
        <v>Dummy</v>
      </c>
      <c r="H152" s="68" t="str">
        <f t="shared" si="7"/>
        <v>DSFDummy</v>
      </c>
      <c r="I152" s="69">
        <f t="shared" si="8"/>
        <v>0</v>
      </c>
      <c r="N152" t="str">
        <f>+HLOOKUP(A152,'HY Financials'!$4:$4,1,0)</f>
        <v>DSF</v>
      </c>
    </row>
    <row r="153" spans="1:14" hidden="1">
      <c r="A153" t="s">
        <v>139</v>
      </c>
      <c r="B153" s="105" t="s">
        <v>357</v>
      </c>
      <c r="C153" s="105" t="s">
        <v>358</v>
      </c>
      <c r="D153" s="106">
        <v>22543954.329999998</v>
      </c>
      <c r="E153" s="106">
        <v>0</v>
      </c>
      <c r="F153" s="67">
        <f t="shared" si="6"/>
        <v>-22543954.329999998</v>
      </c>
      <c r="G153" s="68" t="str">
        <f>+VLOOKUP(B153,Mapping!A:C,3,0)</f>
        <v>Dummy</v>
      </c>
      <c r="H153" s="68" t="str">
        <f t="shared" si="7"/>
        <v>DSFDummy</v>
      </c>
      <c r="I153" s="69">
        <f t="shared" si="8"/>
        <v>-2.254395433</v>
      </c>
      <c r="N153" t="str">
        <f>+HLOOKUP(A153,'HY Financials'!$4:$4,1,0)</f>
        <v>DSF</v>
      </c>
    </row>
    <row r="154" spans="1:14" s="108" customFormat="1" hidden="1">
      <c r="A154" t="s">
        <v>139</v>
      </c>
      <c r="B154" s="105" t="s">
        <v>359</v>
      </c>
      <c r="C154" s="105" t="s">
        <v>360</v>
      </c>
      <c r="D154" s="106">
        <v>2220758.7999999998</v>
      </c>
      <c r="E154" s="106">
        <v>3758121.6</v>
      </c>
      <c r="F154" s="67">
        <f t="shared" si="6"/>
        <v>1537362.8000000003</v>
      </c>
      <c r="G154" s="68" t="str">
        <f>+VLOOKUP(B154,Mapping!A:C,3,0)</f>
        <v>Dividend</v>
      </c>
      <c r="H154" s="68" t="str">
        <f t="shared" si="7"/>
        <v>DSFDividend</v>
      </c>
      <c r="I154" s="69">
        <f t="shared" si="8"/>
        <v>0.15373628000000003</v>
      </c>
      <c r="N154" s="108" t="str">
        <f>+HLOOKUP(A154,'HY Financials'!$4:$4,1,0)</f>
        <v>DSF</v>
      </c>
    </row>
    <row r="155" spans="1:14" hidden="1">
      <c r="A155" t="s">
        <v>139</v>
      </c>
      <c r="B155" s="105" t="s">
        <v>365</v>
      </c>
      <c r="C155" s="105" t="s">
        <v>366</v>
      </c>
      <c r="D155" s="106">
        <v>0</v>
      </c>
      <c r="E155" s="106">
        <v>39441176.909999996</v>
      </c>
      <c r="F155" s="67">
        <f t="shared" si="6"/>
        <v>39441176.909999996</v>
      </c>
      <c r="G155" s="68" t="str">
        <f>+VLOOKUP(B155,Mapping!A:C,3,0)</f>
        <v>Profit/(Loss) on sale /redemption of investments (other than inter scheme transfer/sale)</v>
      </c>
      <c r="H155" s="68" t="str">
        <f t="shared" si="7"/>
        <v>DSFProfit/(Loss) on sale /redemption of investments (other than inter scheme transfer/sale)</v>
      </c>
      <c r="I155" s="69">
        <f t="shared" si="8"/>
        <v>3.9441176909999998</v>
      </c>
      <c r="N155" t="str">
        <f>+HLOOKUP(A155,'HY Financials'!$4:$4,1,0)</f>
        <v>DSF</v>
      </c>
    </row>
    <row r="156" spans="1:14" hidden="1">
      <c r="A156" t="s">
        <v>139</v>
      </c>
      <c r="B156" s="105">
        <v>611100</v>
      </c>
      <c r="C156" s="105" t="s">
        <v>367</v>
      </c>
      <c r="D156" s="106">
        <v>1347731.64</v>
      </c>
      <c r="E156" s="106">
        <v>1105220.04</v>
      </c>
      <c r="F156" s="67">
        <f t="shared" si="6"/>
        <v>-242511.59999999986</v>
      </c>
      <c r="G156" s="68" t="str">
        <f>+VLOOKUP(B156,Mapping!A:C,3,0)</f>
        <v>Profit/(Loss) on sale /redemption of investments (other than inter scheme transfer/sale)</v>
      </c>
      <c r="H156" s="68" t="str">
        <f t="shared" si="7"/>
        <v>DSFProfit/(Loss) on sale /redemption of investments (other than inter scheme transfer/sale)</v>
      </c>
      <c r="I156" s="69">
        <f t="shared" si="8"/>
        <v>-2.4251159999999987E-2</v>
      </c>
      <c r="N156" t="str">
        <f>+HLOOKUP(A156,'HY Financials'!$4:$4,1,0)</f>
        <v>DSF</v>
      </c>
    </row>
    <row r="157" spans="1:14" hidden="1">
      <c r="A157" t="s">
        <v>139</v>
      </c>
      <c r="B157" s="105" t="s">
        <v>724</v>
      </c>
      <c r="C157" s="105" t="s">
        <v>725</v>
      </c>
      <c r="D157" s="106">
        <v>0</v>
      </c>
      <c r="E157" s="106">
        <v>31947.35</v>
      </c>
      <c r="F157" s="67">
        <f t="shared" si="6"/>
        <v>31947.35</v>
      </c>
      <c r="G157" s="68" t="str">
        <f>+VLOOKUP(B157,Mapping!A:C,3,0)</f>
        <v>Interest</v>
      </c>
      <c r="H157" s="68" t="str">
        <f t="shared" si="7"/>
        <v>DSFInterest</v>
      </c>
      <c r="I157" s="69">
        <f t="shared" si="8"/>
        <v>3.1947349999999998E-3</v>
      </c>
      <c r="N157" t="str">
        <f>+HLOOKUP(A157,'HY Financials'!$4:$4,1,0)</f>
        <v>DSF</v>
      </c>
    </row>
    <row r="158" spans="1:14" hidden="1">
      <c r="A158" t="s">
        <v>139</v>
      </c>
      <c r="B158" s="105">
        <v>620002</v>
      </c>
      <c r="C158" s="105" t="s">
        <v>753</v>
      </c>
      <c r="D158" s="106">
        <v>930.98</v>
      </c>
      <c r="E158" s="106">
        <v>19734.349999999999</v>
      </c>
      <c r="F158" s="67">
        <f t="shared" si="6"/>
        <v>18803.37</v>
      </c>
      <c r="G158" s="68" t="str">
        <f>+VLOOKUP(B158,Mapping!A:C,3,0)</f>
        <v>Other income  @</v>
      </c>
      <c r="H158" s="68" t="str">
        <f t="shared" si="7"/>
        <v>DSFOther income  @</v>
      </c>
      <c r="I158" s="69">
        <f t="shared" si="8"/>
        <v>1.8803369999999999E-3</v>
      </c>
      <c r="N158" t="str">
        <f>+HLOOKUP(A158,'HY Financials'!$4:$4,1,0)</f>
        <v>DSF</v>
      </c>
    </row>
    <row r="159" spans="1:14" hidden="1">
      <c r="A159" t="s">
        <v>139</v>
      </c>
      <c r="B159" s="105">
        <v>620004</v>
      </c>
      <c r="C159" s="105" t="s">
        <v>426</v>
      </c>
      <c r="D159" s="106">
        <v>5320.03</v>
      </c>
      <c r="E159" s="106">
        <v>9306.67</v>
      </c>
      <c r="F159" s="67">
        <f t="shared" si="6"/>
        <v>3986.6400000000003</v>
      </c>
      <c r="G159" s="68" t="str">
        <f>+VLOOKUP(B159,Mapping!A:C,3,0)</f>
        <v>Other income  @</v>
      </c>
      <c r="H159" s="68" t="str">
        <f t="shared" si="7"/>
        <v>DSFOther income  @</v>
      </c>
      <c r="I159" s="69">
        <f t="shared" si="8"/>
        <v>3.9866400000000002E-4</v>
      </c>
      <c r="N159" t="str">
        <f>+HLOOKUP(A159,'HY Financials'!$4:$4,1,0)</f>
        <v>DSF</v>
      </c>
    </row>
    <row r="160" spans="1:14">
      <c r="A160" t="s">
        <v>139</v>
      </c>
      <c r="B160" s="105">
        <v>620006</v>
      </c>
      <c r="C160" s="105" t="s">
        <v>871</v>
      </c>
      <c r="D160" s="106">
        <v>452135</v>
      </c>
      <c r="E160" s="106">
        <v>706902.7</v>
      </c>
      <c r="F160" s="67">
        <f t="shared" si="6"/>
        <v>254767.69999999995</v>
      </c>
      <c r="G160" s="68" t="str">
        <f>+VLOOKUP(B160,Mapping!A:C,3,0)</f>
        <v>Total Recurring Expenses (including 6.1 and 6.2)</v>
      </c>
      <c r="H160" s="68" t="str">
        <f t="shared" si="7"/>
        <v>DSFTotal Recurring Expenses (including 6.1 and 6.2)</v>
      </c>
      <c r="I160" s="69">
        <f t="shared" si="8"/>
        <v>2.5476769999999996E-2</v>
      </c>
      <c r="N160" t="str">
        <f>+HLOOKUP(A160,'HY Financials'!$4:$4,1,0)</f>
        <v>DSF</v>
      </c>
    </row>
    <row r="161" spans="1:14" hidden="1">
      <c r="A161" t="s">
        <v>139</v>
      </c>
      <c r="B161" s="105">
        <v>810000</v>
      </c>
      <c r="C161" s="105" t="s">
        <v>371</v>
      </c>
      <c r="D161" s="106">
        <v>347667.96</v>
      </c>
      <c r="E161" s="106">
        <v>301081.7</v>
      </c>
      <c r="F161" s="67">
        <f t="shared" si="6"/>
        <v>-46586.260000000009</v>
      </c>
      <c r="G161" s="68" t="str">
        <f>+VLOOKUP(B161,Mapping!A:C,3,0)</f>
        <v>Profit/(Loss) on sale /redemption of investments (other than inter scheme transfer/sale)</v>
      </c>
      <c r="H161" s="68" t="str">
        <f t="shared" si="7"/>
        <v>DSFProfit/(Loss) on sale /redemption of investments (other than inter scheme transfer/sale)</v>
      </c>
      <c r="I161" s="69">
        <f t="shared" si="8"/>
        <v>-4.6586260000000008E-3</v>
      </c>
      <c r="N161" t="str">
        <f>+HLOOKUP(A161,'HY Financials'!$4:$4,1,0)</f>
        <v>DSF</v>
      </c>
    </row>
    <row r="162" spans="1:14" hidden="1">
      <c r="A162" t="s">
        <v>139</v>
      </c>
      <c r="B162" s="105" t="s">
        <v>372</v>
      </c>
      <c r="C162" s="105" t="s">
        <v>373</v>
      </c>
      <c r="D162" s="106">
        <v>8284740.7800000003</v>
      </c>
      <c r="E162" s="106">
        <v>0</v>
      </c>
      <c r="F162" s="67">
        <f t="shared" si="6"/>
        <v>-8284740.7800000003</v>
      </c>
      <c r="G162" s="68" t="str">
        <f>+VLOOKUP(B162,Mapping!A:C,3,0)</f>
        <v>Profit/(Loss) on sale /redemption of investments (other than inter scheme transfer/sale)</v>
      </c>
      <c r="H162" s="68" t="str">
        <f t="shared" si="7"/>
        <v>DSFProfit/(Loss) on sale /redemption of investments (other than inter scheme transfer/sale)</v>
      </c>
      <c r="I162" s="69">
        <f t="shared" si="8"/>
        <v>-0.82847407800000006</v>
      </c>
      <c r="N162" t="str">
        <f>+HLOOKUP(A162,'HY Financials'!$4:$4,1,0)</f>
        <v>DSF</v>
      </c>
    </row>
    <row r="163" spans="1:14" hidden="1">
      <c r="A163" t="s">
        <v>139</v>
      </c>
      <c r="B163" s="105">
        <v>810300</v>
      </c>
      <c r="C163" s="105" t="s">
        <v>378</v>
      </c>
      <c r="D163" s="106">
        <v>1665136.9</v>
      </c>
      <c r="E163" s="106">
        <v>71050.39</v>
      </c>
      <c r="F163" s="67">
        <f t="shared" si="6"/>
        <v>-1594086.51</v>
      </c>
      <c r="G163" s="68" t="str">
        <f>+VLOOKUP(B163,Mapping!A:C,3,0)</f>
        <v>Management Fees</v>
      </c>
      <c r="H163" s="68" t="str">
        <f t="shared" si="7"/>
        <v>DSFManagement Fees</v>
      </c>
      <c r="I163" s="69">
        <f t="shared" si="8"/>
        <v>-0.15940865100000001</v>
      </c>
      <c r="N163" t="str">
        <f>+HLOOKUP(A163,'HY Financials'!$4:$4,1,0)</f>
        <v>DSF</v>
      </c>
    </row>
    <row r="164" spans="1:14">
      <c r="A164" t="s">
        <v>139</v>
      </c>
      <c r="B164" s="105">
        <v>810325</v>
      </c>
      <c r="C164" s="105" t="s">
        <v>379</v>
      </c>
      <c r="D164" s="106">
        <v>1931043.19</v>
      </c>
      <c r="E164" s="106">
        <v>82412.210000000006</v>
      </c>
      <c r="F164" s="67">
        <f t="shared" si="6"/>
        <v>-1848630.98</v>
      </c>
      <c r="G164" s="68" t="str">
        <f>+VLOOKUP(B164,Mapping!A:C,3,0)</f>
        <v>Total Recurring Expenses (including 6.1 and 6.2)</v>
      </c>
      <c r="H164" s="68" t="str">
        <f t="shared" si="7"/>
        <v>DSFTotal Recurring Expenses (including 6.1 and 6.2)</v>
      </c>
      <c r="I164" s="69">
        <f t="shared" si="8"/>
        <v>-0.184863098</v>
      </c>
      <c r="N164" t="str">
        <f>+HLOOKUP(A164,'HY Financials'!$4:$4,1,0)</f>
        <v>DSF</v>
      </c>
    </row>
    <row r="165" spans="1:14">
      <c r="A165" t="s">
        <v>139</v>
      </c>
      <c r="B165" s="105">
        <v>810701</v>
      </c>
      <c r="C165" s="105" t="s">
        <v>381</v>
      </c>
      <c r="D165" s="106">
        <v>205810.87</v>
      </c>
      <c r="E165" s="106">
        <v>8781.83</v>
      </c>
      <c r="F165" s="67">
        <f t="shared" si="6"/>
        <v>-197029.04</v>
      </c>
      <c r="G165" s="68" t="str">
        <f>+VLOOKUP(B165,Mapping!A:C,3,0)</f>
        <v>Total Recurring Expenses (including 6.1 and 6.2)</v>
      </c>
      <c r="H165" s="68" t="str">
        <f t="shared" si="7"/>
        <v>DSFTotal Recurring Expenses (including 6.1 and 6.2)</v>
      </c>
      <c r="I165" s="69">
        <f t="shared" si="8"/>
        <v>-1.9702904E-2</v>
      </c>
      <c r="N165" t="str">
        <f>+HLOOKUP(A165,'HY Financials'!$4:$4,1,0)</f>
        <v>DSF</v>
      </c>
    </row>
    <row r="166" spans="1:14">
      <c r="A166" t="s">
        <v>139</v>
      </c>
      <c r="B166" s="105">
        <v>816000</v>
      </c>
      <c r="C166" s="105" t="s">
        <v>466</v>
      </c>
      <c r="D166" s="106">
        <v>935134.55</v>
      </c>
      <c r="E166" s="106">
        <v>2149790.13</v>
      </c>
      <c r="F166" s="67">
        <f t="shared" si="6"/>
        <v>1214655.5799999998</v>
      </c>
      <c r="G166" s="68" t="str">
        <f>+VLOOKUP(B166,Mapping!A:C,3,0)</f>
        <v>Total Recurring Expenses (including 6.1 and 6.2)</v>
      </c>
      <c r="H166" s="68" t="str">
        <f t="shared" si="7"/>
        <v>DSFTotal Recurring Expenses (including 6.1 and 6.2)</v>
      </c>
      <c r="I166" s="69">
        <f t="shared" si="8"/>
        <v>0.12146555799999999</v>
      </c>
      <c r="N166" t="str">
        <f>+HLOOKUP(A166,'HY Financials'!$4:$4,1,0)</f>
        <v>DSF</v>
      </c>
    </row>
    <row r="167" spans="1:14">
      <c r="A167" t="s">
        <v>139</v>
      </c>
      <c r="B167" s="105">
        <v>816001</v>
      </c>
      <c r="C167" s="105" t="s">
        <v>428</v>
      </c>
      <c r="D167" s="106">
        <v>395628.86</v>
      </c>
      <c r="E167" s="106">
        <v>0</v>
      </c>
      <c r="F167" s="67">
        <f t="shared" si="6"/>
        <v>-395628.86</v>
      </c>
      <c r="G167" s="68" t="str">
        <f>+VLOOKUP(B167,Mapping!A:C,3,0)</f>
        <v>Total Recurring Expenses (including 6.1 and 6.2)</v>
      </c>
      <c r="H167" s="68" t="str">
        <f t="shared" si="7"/>
        <v>DSFTotal Recurring Expenses (including 6.1 and 6.2)</v>
      </c>
      <c r="I167" s="69">
        <f t="shared" si="8"/>
        <v>-3.9562885999999998E-2</v>
      </c>
      <c r="N167" t="str">
        <f>+HLOOKUP(A167,'HY Financials'!$4:$4,1,0)</f>
        <v>DSF</v>
      </c>
    </row>
    <row r="168" spans="1:14">
      <c r="A168" t="s">
        <v>139</v>
      </c>
      <c r="B168" s="105">
        <v>816003</v>
      </c>
      <c r="C168" s="105" t="s">
        <v>383</v>
      </c>
      <c r="D168" s="106">
        <v>217169.41</v>
      </c>
      <c r="E168" s="106">
        <v>0</v>
      </c>
      <c r="F168" s="67">
        <f t="shared" si="6"/>
        <v>-217169.41</v>
      </c>
      <c r="G168" s="68" t="str">
        <f>+VLOOKUP(B168,Mapping!A:C,3,0)</f>
        <v>Total Recurring Expenses (including 6.1 and 6.2)</v>
      </c>
      <c r="H168" s="68" t="str">
        <f t="shared" si="7"/>
        <v>DSFTotal Recurring Expenses (including 6.1 and 6.2)</v>
      </c>
      <c r="I168" s="69">
        <f t="shared" si="8"/>
        <v>-2.1716941E-2</v>
      </c>
      <c r="N168" t="str">
        <f>+HLOOKUP(A168,'HY Financials'!$4:$4,1,0)</f>
        <v>DSF</v>
      </c>
    </row>
    <row r="169" spans="1:14">
      <c r="A169" t="s">
        <v>139</v>
      </c>
      <c r="B169" s="105">
        <v>816005</v>
      </c>
      <c r="C169" s="105" t="s">
        <v>693</v>
      </c>
      <c r="D169" s="106">
        <v>28090</v>
      </c>
      <c r="E169" s="106">
        <v>0</v>
      </c>
      <c r="F169" s="67">
        <f t="shared" si="6"/>
        <v>-28090</v>
      </c>
      <c r="G169" s="68" t="str">
        <f>+VLOOKUP(B169,Mapping!A:C,3,0)</f>
        <v>Total Recurring Expenses (including 6.1 and 6.2)</v>
      </c>
      <c r="H169" s="68" t="str">
        <f t="shared" si="7"/>
        <v>DSFTotal Recurring Expenses (including 6.1 and 6.2)</v>
      </c>
      <c r="I169" s="69">
        <f t="shared" si="8"/>
        <v>-2.8089999999999999E-3</v>
      </c>
      <c r="N169" t="str">
        <f>+HLOOKUP(A169,'HY Financials'!$4:$4,1,0)</f>
        <v>DSF</v>
      </c>
    </row>
    <row r="170" spans="1:14">
      <c r="A170" t="s">
        <v>139</v>
      </c>
      <c r="B170" s="105">
        <v>816007</v>
      </c>
      <c r="C170" s="105" t="s">
        <v>385</v>
      </c>
      <c r="D170" s="106">
        <v>145077.66</v>
      </c>
      <c r="E170" s="106">
        <v>0</v>
      </c>
      <c r="F170" s="67">
        <f t="shared" si="6"/>
        <v>-145077.66</v>
      </c>
      <c r="G170" s="68" t="str">
        <f>+VLOOKUP(B170,Mapping!A:C,3,0)</f>
        <v>Total Recurring Expenses (including 6.1 and 6.2)</v>
      </c>
      <c r="H170" s="68" t="str">
        <f t="shared" si="7"/>
        <v>DSFTotal Recurring Expenses (including 6.1 and 6.2)</v>
      </c>
      <c r="I170" s="69">
        <f t="shared" si="8"/>
        <v>-1.4507766E-2</v>
      </c>
      <c r="N170" t="str">
        <f>+HLOOKUP(A170,'HY Financials'!$4:$4,1,0)</f>
        <v>DSF</v>
      </c>
    </row>
    <row r="171" spans="1:14">
      <c r="A171" t="s">
        <v>139</v>
      </c>
      <c r="B171" s="105">
        <v>816008</v>
      </c>
      <c r="C171" s="105" t="s">
        <v>387</v>
      </c>
      <c r="D171" s="106">
        <v>129299.99</v>
      </c>
      <c r="E171" s="106">
        <v>0</v>
      </c>
      <c r="F171" s="67">
        <f t="shared" si="6"/>
        <v>-129299.99</v>
      </c>
      <c r="G171" s="68" t="str">
        <f>+VLOOKUP(B171,Mapping!A:C,3,0)</f>
        <v>Total Recurring Expenses (including 6.1 and 6.2)</v>
      </c>
      <c r="H171" s="68" t="str">
        <f t="shared" si="7"/>
        <v>DSFTotal Recurring Expenses (including 6.1 and 6.2)</v>
      </c>
      <c r="I171" s="69">
        <f t="shared" si="8"/>
        <v>-1.2929999000000001E-2</v>
      </c>
      <c r="N171" t="str">
        <f>+HLOOKUP(A171,'HY Financials'!$4:$4,1,0)</f>
        <v>DSF</v>
      </c>
    </row>
    <row r="172" spans="1:14">
      <c r="A172" t="s">
        <v>139</v>
      </c>
      <c r="B172" s="105">
        <v>816012</v>
      </c>
      <c r="C172" s="105" t="s">
        <v>389</v>
      </c>
      <c r="D172" s="106">
        <v>82840.710000000006</v>
      </c>
      <c r="E172" s="106">
        <v>9964.58</v>
      </c>
      <c r="F172" s="67">
        <f t="shared" si="6"/>
        <v>-72876.13</v>
      </c>
      <c r="G172" s="68" t="str">
        <f>+VLOOKUP(B172,Mapping!A:C,3,0)</f>
        <v>Total Recurring Expenses (including 6.1 and 6.2)</v>
      </c>
      <c r="H172" s="68" t="str">
        <f t="shared" si="7"/>
        <v>DSFTotal Recurring Expenses (including 6.1 and 6.2)</v>
      </c>
      <c r="I172" s="69">
        <f t="shared" si="8"/>
        <v>-7.2876130000000001E-3</v>
      </c>
      <c r="N172" t="str">
        <f>+HLOOKUP(A172,'HY Financials'!$4:$4,1,0)</f>
        <v>DSF</v>
      </c>
    </row>
    <row r="173" spans="1:14">
      <c r="A173" t="s">
        <v>139</v>
      </c>
      <c r="B173" s="105">
        <v>816013</v>
      </c>
      <c r="C173" s="105" t="s">
        <v>391</v>
      </c>
      <c r="D173" s="106">
        <v>273855.77</v>
      </c>
      <c r="E173" s="106">
        <v>105700.86</v>
      </c>
      <c r="F173" s="67">
        <f t="shared" si="6"/>
        <v>-168154.91000000003</v>
      </c>
      <c r="G173" s="68" t="str">
        <f>+VLOOKUP(B173,Mapping!A:C,3,0)</f>
        <v>Total Recurring Expenses (including 6.1 and 6.2)</v>
      </c>
      <c r="H173" s="68" t="str">
        <f t="shared" si="7"/>
        <v>DSFTotal Recurring Expenses (including 6.1 and 6.2)</v>
      </c>
      <c r="I173" s="69">
        <f t="shared" si="8"/>
        <v>-1.6815491000000002E-2</v>
      </c>
      <c r="N173" t="str">
        <f>+HLOOKUP(A173,'HY Financials'!$4:$4,1,0)</f>
        <v>DSF</v>
      </c>
    </row>
    <row r="174" spans="1:14">
      <c r="A174" t="s">
        <v>139</v>
      </c>
      <c r="B174" s="105">
        <v>816015</v>
      </c>
      <c r="C174" s="105" t="s">
        <v>393</v>
      </c>
      <c r="D174" s="106">
        <v>318115.73</v>
      </c>
      <c r="E174" s="106">
        <v>527.30999999999995</v>
      </c>
      <c r="F174" s="67">
        <f t="shared" si="6"/>
        <v>-317588.42</v>
      </c>
      <c r="G174" s="68" t="str">
        <f>+VLOOKUP(B174,Mapping!A:C,3,0)</f>
        <v>Total Recurring Expenses (including 6.1 and 6.2)</v>
      </c>
      <c r="H174" s="68" t="str">
        <f t="shared" si="7"/>
        <v>DSFTotal Recurring Expenses (including 6.1 and 6.2)</v>
      </c>
      <c r="I174" s="69">
        <f t="shared" si="8"/>
        <v>-3.1758841999999995E-2</v>
      </c>
      <c r="N174" t="str">
        <f>+HLOOKUP(A174,'HY Financials'!$4:$4,1,0)</f>
        <v>DSF</v>
      </c>
    </row>
    <row r="175" spans="1:14">
      <c r="A175" t="s">
        <v>139</v>
      </c>
      <c r="B175" s="105">
        <v>816016</v>
      </c>
      <c r="C175" s="105" t="s">
        <v>395</v>
      </c>
      <c r="D175" s="106">
        <v>1821.65</v>
      </c>
      <c r="E175" s="106">
        <v>0</v>
      </c>
      <c r="F175" s="67">
        <f t="shared" si="6"/>
        <v>-1821.65</v>
      </c>
      <c r="G175" s="68" t="str">
        <f>+VLOOKUP(B175,Mapping!A:C,3,0)</f>
        <v>Total Recurring Expenses (including 6.1 and 6.2)</v>
      </c>
      <c r="H175" s="68" t="str">
        <f t="shared" si="7"/>
        <v>DSFTotal Recurring Expenses (including 6.1 and 6.2)</v>
      </c>
      <c r="I175" s="69">
        <f t="shared" si="8"/>
        <v>-1.82165E-4</v>
      </c>
      <c r="N175" t="str">
        <f>+HLOOKUP(A175,'HY Financials'!$4:$4,1,0)</f>
        <v>DSF</v>
      </c>
    </row>
    <row r="176" spans="1:14">
      <c r="A176" t="s">
        <v>139</v>
      </c>
      <c r="B176" s="105">
        <v>816017</v>
      </c>
      <c r="C176" s="105" t="s">
        <v>397</v>
      </c>
      <c r="D176" s="106">
        <v>5961.67</v>
      </c>
      <c r="E176" s="106">
        <v>75507.839999999997</v>
      </c>
      <c r="F176" s="67">
        <f t="shared" si="6"/>
        <v>69546.17</v>
      </c>
      <c r="G176" s="68" t="str">
        <f>+VLOOKUP(B176,Mapping!A:C,3,0)</f>
        <v>Total Recurring Expenses (including 6.1 and 6.2)</v>
      </c>
      <c r="H176" s="68" t="str">
        <f t="shared" si="7"/>
        <v>DSFTotal Recurring Expenses (including 6.1 and 6.2)</v>
      </c>
      <c r="I176" s="69">
        <f t="shared" si="8"/>
        <v>6.9546169999999997E-3</v>
      </c>
      <c r="N176" t="str">
        <f>+HLOOKUP(A176,'HY Financials'!$4:$4,1,0)</f>
        <v>DSF</v>
      </c>
    </row>
    <row r="177" spans="1:14" hidden="1">
      <c r="A177" t="s">
        <v>139</v>
      </c>
      <c r="B177" s="105">
        <v>816021</v>
      </c>
      <c r="C177" s="105" t="s">
        <v>399</v>
      </c>
      <c r="D177" s="106">
        <v>0</v>
      </c>
      <c r="E177" s="106">
        <v>0</v>
      </c>
      <c r="F177" s="67">
        <f t="shared" si="6"/>
        <v>0</v>
      </c>
      <c r="G177" s="68" t="str">
        <f>+VLOOKUP(B177,Mapping!A:C,3,0)</f>
        <v>Trustee Fees #</v>
      </c>
      <c r="H177" s="68" t="str">
        <f t="shared" si="7"/>
        <v>DSFTrustee Fees #</v>
      </c>
      <c r="I177" s="69">
        <f t="shared" si="8"/>
        <v>0</v>
      </c>
      <c r="N177" t="str">
        <f>+HLOOKUP(A177,'HY Financials'!$4:$4,1,0)</f>
        <v>DSF</v>
      </c>
    </row>
    <row r="178" spans="1:14">
      <c r="A178" t="s">
        <v>139</v>
      </c>
      <c r="B178" s="105">
        <v>816033</v>
      </c>
      <c r="C178" s="105" t="s">
        <v>405</v>
      </c>
      <c r="D178" s="106">
        <v>0</v>
      </c>
      <c r="E178" s="106">
        <v>0</v>
      </c>
      <c r="F178" s="67">
        <f t="shared" si="6"/>
        <v>0</v>
      </c>
      <c r="G178" s="68" t="str">
        <f>+VLOOKUP(B178,Mapping!A:C,3,0)</f>
        <v>Total Recurring Expenses (including 6.1 and 6.2)</v>
      </c>
      <c r="H178" s="68" t="str">
        <f t="shared" si="7"/>
        <v>DSFTotal Recurring Expenses (including 6.1 and 6.2)</v>
      </c>
      <c r="I178" s="69">
        <f t="shared" si="8"/>
        <v>0</v>
      </c>
      <c r="N178" t="str">
        <f>+HLOOKUP(A178,'HY Financials'!$4:$4,1,0)</f>
        <v>DSF</v>
      </c>
    </row>
    <row r="179" spans="1:14">
      <c r="A179" t="s">
        <v>139</v>
      </c>
      <c r="B179" s="105">
        <v>816034</v>
      </c>
      <c r="C179" s="105" t="s">
        <v>407</v>
      </c>
      <c r="D179" s="106">
        <v>21031.439999999999</v>
      </c>
      <c r="E179" s="106">
        <v>205.91</v>
      </c>
      <c r="F179" s="67">
        <f t="shared" si="6"/>
        <v>-20825.53</v>
      </c>
      <c r="G179" s="68" t="str">
        <f>+VLOOKUP(B179,Mapping!A:C,3,0)</f>
        <v>Total Recurring Expenses (including 6.1 and 6.2)</v>
      </c>
      <c r="H179" s="68" t="str">
        <f t="shared" si="7"/>
        <v>DSFTotal Recurring Expenses (including 6.1 and 6.2)</v>
      </c>
      <c r="I179" s="69">
        <f t="shared" si="8"/>
        <v>-2.082553E-3</v>
      </c>
      <c r="N179" t="str">
        <f>+HLOOKUP(A179,'HY Financials'!$4:$4,1,0)</f>
        <v>DSF</v>
      </c>
    </row>
    <row r="180" spans="1:14">
      <c r="A180" t="s">
        <v>139</v>
      </c>
      <c r="B180" s="105">
        <v>816036</v>
      </c>
      <c r="C180" s="105" t="s">
        <v>695</v>
      </c>
      <c r="D180" s="106">
        <v>170.78</v>
      </c>
      <c r="E180" s="106">
        <v>5.29</v>
      </c>
      <c r="F180" s="67">
        <f t="shared" si="6"/>
        <v>-165.49</v>
      </c>
      <c r="G180" s="68" t="str">
        <f>+VLOOKUP(B180,Mapping!A:C,3,0)</f>
        <v>Total Recurring Expenses (including 6.1 and 6.2)</v>
      </c>
      <c r="H180" s="68" t="str">
        <f t="shared" si="7"/>
        <v>DSFTotal Recurring Expenses (including 6.1 and 6.2)</v>
      </c>
      <c r="I180" s="69">
        <f t="shared" si="8"/>
        <v>-1.6549E-5</v>
      </c>
      <c r="N180" t="str">
        <f>+HLOOKUP(A180,'HY Financials'!$4:$4,1,0)</f>
        <v>DSF</v>
      </c>
    </row>
    <row r="181" spans="1:14">
      <c r="A181" t="s">
        <v>139</v>
      </c>
      <c r="B181" s="105">
        <v>816039</v>
      </c>
      <c r="C181" s="105" t="s">
        <v>411</v>
      </c>
      <c r="D181" s="106">
        <v>4309.84</v>
      </c>
      <c r="E181" s="106">
        <v>1262.8399999999999</v>
      </c>
      <c r="F181" s="67">
        <f t="shared" si="6"/>
        <v>-3047</v>
      </c>
      <c r="G181" s="68" t="str">
        <f>+VLOOKUP(B181,Mapping!A:C,3,0)</f>
        <v>Total Recurring Expenses (including 6.1 and 6.2)</v>
      </c>
      <c r="H181" s="68" t="str">
        <f t="shared" si="7"/>
        <v>DSFTotal Recurring Expenses (including 6.1 and 6.2)</v>
      </c>
      <c r="I181" s="69">
        <f t="shared" si="8"/>
        <v>-3.0469999999999998E-4</v>
      </c>
      <c r="N181" t="str">
        <f>+HLOOKUP(A181,'HY Financials'!$4:$4,1,0)</f>
        <v>DSF</v>
      </c>
    </row>
    <row r="182" spans="1:14">
      <c r="A182" t="s">
        <v>139</v>
      </c>
      <c r="B182" s="105">
        <v>816042</v>
      </c>
      <c r="C182" s="105" t="s">
        <v>697</v>
      </c>
      <c r="D182" s="106">
        <v>14041.13</v>
      </c>
      <c r="E182" s="106">
        <v>322.52</v>
      </c>
      <c r="F182" s="67">
        <f t="shared" si="6"/>
        <v>-13718.609999999999</v>
      </c>
      <c r="G182" s="68" t="str">
        <f>+VLOOKUP(B182,Mapping!A:C,3,0)</f>
        <v>Total Recurring Expenses (including 6.1 and 6.2)</v>
      </c>
      <c r="H182" s="68" t="str">
        <f t="shared" si="7"/>
        <v>DSFTotal Recurring Expenses (including 6.1 and 6.2)</v>
      </c>
      <c r="I182" s="69">
        <f t="shared" si="8"/>
        <v>-1.3718609999999998E-3</v>
      </c>
      <c r="N182" t="str">
        <f>+HLOOKUP(A182,'HY Financials'!$4:$4,1,0)</f>
        <v>DSF</v>
      </c>
    </row>
    <row r="183" spans="1:14">
      <c r="A183" t="s">
        <v>139</v>
      </c>
      <c r="B183" s="105">
        <v>816047</v>
      </c>
      <c r="C183" s="105" t="s">
        <v>1062</v>
      </c>
      <c r="D183" s="106">
        <v>4367.09</v>
      </c>
      <c r="E183" s="106">
        <v>4367.09</v>
      </c>
      <c r="F183" s="67">
        <f t="shared" si="6"/>
        <v>0</v>
      </c>
      <c r="G183" s="68" t="str">
        <f>+VLOOKUP(B183,Mapping!A:C,3,0)</f>
        <v>Total Recurring Expenses (including 6.1 and 6.2)</v>
      </c>
      <c r="H183" s="68" t="str">
        <f t="shared" si="7"/>
        <v>DSFTotal Recurring Expenses (including 6.1 and 6.2)</v>
      </c>
      <c r="I183" s="69">
        <f t="shared" si="8"/>
        <v>0</v>
      </c>
      <c r="N183" t="str">
        <f>+HLOOKUP(A183,'HY Financials'!$4:$4,1,0)</f>
        <v>DSF</v>
      </c>
    </row>
    <row r="184" spans="1:14">
      <c r="A184" t="s">
        <v>139</v>
      </c>
      <c r="B184" s="105">
        <v>816061</v>
      </c>
      <c r="C184" s="105" t="s">
        <v>903</v>
      </c>
      <c r="D184" s="106">
        <v>33737</v>
      </c>
      <c r="E184" s="106">
        <v>33737</v>
      </c>
      <c r="F184" s="67">
        <f t="shared" si="6"/>
        <v>0</v>
      </c>
      <c r="G184" s="68" t="str">
        <f>+VLOOKUP(B184,Mapping!A:C,3,0)</f>
        <v>Total Recurring Expenses (including 6.1 and 6.2)</v>
      </c>
      <c r="H184" s="68" t="str">
        <f t="shared" si="7"/>
        <v>DSFTotal Recurring Expenses (including 6.1 and 6.2)</v>
      </c>
      <c r="I184" s="69">
        <f t="shared" si="8"/>
        <v>0</v>
      </c>
      <c r="N184" t="str">
        <f>+HLOOKUP(A184,'HY Financials'!$4:$4,1,0)</f>
        <v>DSF</v>
      </c>
    </row>
    <row r="185" spans="1:14">
      <c r="A185" t="s">
        <v>139</v>
      </c>
      <c r="B185" s="105">
        <v>816080</v>
      </c>
      <c r="C185" s="105" t="s">
        <v>1063</v>
      </c>
      <c r="D185" s="106">
        <v>26503.49</v>
      </c>
      <c r="E185" s="106">
        <v>997.7</v>
      </c>
      <c r="F185" s="67">
        <f t="shared" si="6"/>
        <v>-25505.79</v>
      </c>
      <c r="G185" s="68" t="str">
        <f>+VLOOKUP(B185,Mapping!A:C,3,0)</f>
        <v>Total Recurring Expenses (including 6.1 and 6.2)</v>
      </c>
      <c r="H185" s="68" t="str">
        <f t="shared" si="7"/>
        <v>DSFTotal Recurring Expenses (including 6.1 and 6.2)</v>
      </c>
      <c r="I185" s="69">
        <f t="shared" si="8"/>
        <v>-2.5505790000000003E-3</v>
      </c>
      <c r="N185" t="str">
        <f>+HLOOKUP(A185,'HY Financials'!$4:$4,1,0)</f>
        <v>DSF</v>
      </c>
    </row>
    <row r="186" spans="1:14" s="108" customFormat="1" hidden="1">
      <c r="A186" t="s">
        <v>702</v>
      </c>
      <c r="B186" s="105">
        <v>110047</v>
      </c>
      <c r="C186" s="105" t="s">
        <v>293</v>
      </c>
      <c r="D186" s="106">
        <v>0</v>
      </c>
      <c r="E186" s="106">
        <v>5056.01</v>
      </c>
      <c r="F186" s="67">
        <f t="shared" si="6"/>
        <v>5056.01</v>
      </c>
      <c r="G186" s="68" t="str">
        <f>+VLOOKUP(B186,Mapping!A:C,3,0)</f>
        <v>Net Assets</v>
      </c>
      <c r="H186" s="68" t="str">
        <f t="shared" si="7"/>
        <v>FM120S2Net Assets</v>
      </c>
      <c r="I186" s="69">
        <f t="shared" si="8"/>
        <v>5.0560100000000005E-4</v>
      </c>
      <c r="N186" t="e">
        <f>+HLOOKUP(A186,'HY Financials'!$4:$4,1,0)</f>
        <v>#N/A</v>
      </c>
    </row>
    <row r="187" spans="1:14" s="108" customFormat="1" hidden="1">
      <c r="A187" t="s">
        <v>702</v>
      </c>
      <c r="B187" s="105">
        <v>110156</v>
      </c>
      <c r="C187" s="105" t="s">
        <v>685</v>
      </c>
      <c r="D187" s="106">
        <v>5056</v>
      </c>
      <c r="E187" s="106">
        <v>5056</v>
      </c>
      <c r="F187" s="67">
        <f t="shared" si="6"/>
        <v>0</v>
      </c>
      <c r="G187" s="68" t="str">
        <f>+VLOOKUP(B187,Mapping!A:C,3,0)</f>
        <v>Net Assets</v>
      </c>
      <c r="H187" s="68" t="str">
        <f t="shared" si="7"/>
        <v>FM120S2Net Assets</v>
      </c>
      <c r="I187" s="69">
        <f t="shared" si="8"/>
        <v>0</v>
      </c>
      <c r="N187" t="e">
        <f>+HLOOKUP(A187,'HY Financials'!$4:$4,1,0)</f>
        <v>#N/A</v>
      </c>
    </row>
    <row r="188" spans="1:14" s="108" customFormat="1" hidden="1">
      <c r="A188" t="s">
        <v>702</v>
      </c>
      <c r="B188" s="105">
        <v>211032</v>
      </c>
      <c r="C188" s="105" t="s">
        <v>331</v>
      </c>
      <c r="D188" s="106">
        <v>5056</v>
      </c>
      <c r="E188" s="106">
        <v>0</v>
      </c>
      <c r="F188" s="67">
        <f t="shared" si="6"/>
        <v>-5056</v>
      </c>
      <c r="G188" s="68" t="str">
        <f>+VLOOKUP(B188,Mapping!A:C,3,0)</f>
        <v>Net Assets</v>
      </c>
      <c r="H188" s="68" t="str">
        <f t="shared" si="7"/>
        <v>FM120S2Net Assets</v>
      </c>
      <c r="I188" s="69">
        <f t="shared" si="8"/>
        <v>-5.0560000000000004E-4</v>
      </c>
      <c r="N188" t="e">
        <f>+HLOOKUP(A188,'HY Financials'!$4:$4,1,0)</f>
        <v>#N/A</v>
      </c>
    </row>
    <row r="189" spans="1:14" s="108" customFormat="1" hidden="1">
      <c r="A189" t="s">
        <v>702</v>
      </c>
      <c r="B189" s="105">
        <v>310200</v>
      </c>
      <c r="C189" s="105" t="s">
        <v>356</v>
      </c>
      <c r="D189" s="106">
        <v>0.01</v>
      </c>
      <c r="E189" s="106">
        <v>0</v>
      </c>
      <c r="F189" s="67">
        <f t="shared" si="6"/>
        <v>-0.01</v>
      </c>
      <c r="G189" s="68" t="str">
        <f>+VLOOKUP(B189,Mapping!A:C,3,0)</f>
        <v>Dummy</v>
      </c>
      <c r="H189" s="68" t="str">
        <f t="shared" si="7"/>
        <v>FM120S2Dummy</v>
      </c>
      <c r="I189" s="69">
        <f t="shared" si="8"/>
        <v>-1.0000000000000001E-9</v>
      </c>
      <c r="N189" t="e">
        <f>+HLOOKUP(A189,'HY Financials'!$4:$4,1,0)</f>
        <v>#N/A</v>
      </c>
    </row>
    <row r="190" spans="1:14" s="108" customFormat="1" hidden="1">
      <c r="A190" t="s">
        <v>1042</v>
      </c>
      <c r="B190" s="105" t="s">
        <v>766</v>
      </c>
      <c r="C190" s="105" t="s">
        <v>767</v>
      </c>
      <c r="D190" s="106">
        <v>147452113.40000001</v>
      </c>
      <c r="E190" s="106">
        <v>145003092.40000001</v>
      </c>
      <c r="F190" s="67">
        <f t="shared" si="6"/>
        <v>-2449021</v>
      </c>
      <c r="G190" s="68" t="str">
        <f>+VLOOKUP(B190,Mapping!A:C,3,0)</f>
        <v>Net Assets</v>
      </c>
      <c r="H190" s="68" t="str">
        <f t="shared" si="7"/>
        <v>FM366YNet Assets</v>
      </c>
      <c r="I190" s="69">
        <f t="shared" si="8"/>
        <v>-0.24490210000000001</v>
      </c>
      <c r="N190" t="str">
        <f>+HLOOKUP(A190,'HY Financials'!$4:$4,1,0)</f>
        <v>FM366Y</v>
      </c>
    </row>
    <row r="191" spans="1:14" s="108" customFormat="1" hidden="1">
      <c r="A191" t="s">
        <v>1042</v>
      </c>
      <c r="B191" s="105" t="s">
        <v>429</v>
      </c>
      <c r="C191" s="105" t="s">
        <v>430</v>
      </c>
      <c r="D191" s="106">
        <v>212745610</v>
      </c>
      <c r="E191" s="106">
        <v>0</v>
      </c>
      <c r="F191" s="67">
        <f t="shared" si="6"/>
        <v>-212745610</v>
      </c>
      <c r="G191" s="68" t="str">
        <f>+VLOOKUP(B191,Mapping!A:C,3,0)</f>
        <v>Net Assets</v>
      </c>
      <c r="H191" s="68" t="str">
        <f t="shared" si="7"/>
        <v>FM366YNet Assets</v>
      </c>
      <c r="I191" s="69">
        <f t="shared" si="8"/>
        <v>-21.274560999999999</v>
      </c>
      <c r="N191" t="str">
        <f>+HLOOKUP(A191,'HY Financials'!$4:$4,1,0)</f>
        <v>FM366Y</v>
      </c>
    </row>
    <row r="192" spans="1:14" hidden="1">
      <c r="A192" t="s">
        <v>1042</v>
      </c>
      <c r="B192" s="105" t="s">
        <v>433</v>
      </c>
      <c r="C192" s="105" t="s">
        <v>434</v>
      </c>
      <c r="D192" s="106">
        <v>619218.75</v>
      </c>
      <c r="E192" s="106">
        <v>0</v>
      </c>
      <c r="F192" s="67">
        <f t="shared" si="6"/>
        <v>-619218.75</v>
      </c>
      <c r="G192" s="68" t="str">
        <f>+VLOOKUP(B192,Mapping!A:C,3,0)</f>
        <v>Net Assets</v>
      </c>
      <c r="H192" s="68" t="str">
        <f t="shared" si="7"/>
        <v>FM366YNet Assets</v>
      </c>
      <c r="I192" s="69">
        <f t="shared" si="8"/>
        <v>-6.1921875000000001E-2</v>
      </c>
      <c r="N192" t="str">
        <f>+HLOOKUP(A192,'HY Financials'!$4:$4,1,0)</f>
        <v>FM366Y</v>
      </c>
    </row>
    <row r="193" spans="1:14" hidden="1">
      <c r="A193" t="s">
        <v>1042</v>
      </c>
      <c r="B193" s="105">
        <v>110047</v>
      </c>
      <c r="C193" s="105" t="s">
        <v>293</v>
      </c>
      <c r="D193" s="106">
        <v>360199723.39999998</v>
      </c>
      <c r="E193" s="106">
        <v>360197723.39999998</v>
      </c>
      <c r="F193" s="67">
        <f t="shared" si="6"/>
        <v>-2000</v>
      </c>
      <c r="G193" s="68" t="str">
        <f>+VLOOKUP(B193,Mapping!A:C,3,0)</f>
        <v>Net Assets</v>
      </c>
      <c r="H193" s="68" t="str">
        <f t="shared" si="7"/>
        <v>FM366YNet Assets</v>
      </c>
      <c r="I193" s="69">
        <f t="shared" si="8"/>
        <v>-2.0000000000000001E-4</v>
      </c>
      <c r="N193" t="str">
        <f>+HLOOKUP(A193,'HY Financials'!$4:$4,1,0)</f>
        <v>FM366Y</v>
      </c>
    </row>
    <row r="194" spans="1:14" hidden="1">
      <c r="A194" t="s">
        <v>1042</v>
      </c>
      <c r="B194" s="105">
        <v>110074</v>
      </c>
      <c r="C194" s="105" t="s">
        <v>301</v>
      </c>
      <c r="D194" s="106">
        <v>107778000</v>
      </c>
      <c r="E194" s="106">
        <v>107778000</v>
      </c>
      <c r="F194" s="67">
        <f t="shared" si="6"/>
        <v>0</v>
      </c>
      <c r="G194" s="68" t="str">
        <f>+VLOOKUP(B194,Mapping!A:C,3,0)</f>
        <v>Net Assets</v>
      </c>
      <c r="H194" s="68" t="str">
        <f t="shared" si="7"/>
        <v>FM366YNet Assets</v>
      </c>
      <c r="I194" s="69">
        <f t="shared" si="8"/>
        <v>0</v>
      </c>
      <c r="N194" t="str">
        <f>+HLOOKUP(A194,'HY Financials'!$4:$4,1,0)</f>
        <v>FM366Y</v>
      </c>
    </row>
    <row r="195" spans="1:14" hidden="1">
      <c r="A195" t="s">
        <v>1042</v>
      </c>
      <c r="B195" s="105">
        <v>110079</v>
      </c>
      <c r="C195" s="105" t="s">
        <v>303</v>
      </c>
      <c r="D195" s="106">
        <v>210000</v>
      </c>
      <c r="E195" s="106">
        <v>210000</v>
      </c>
      <c r="F195" s="67">
        <f t="shared" si="6"/>
        <v>0</v>
      </c>
      <c r="G195" s="68" t="str">
        <f>+VLOOKUP(B195,Mapping!A:C,3,0)</f>
        <v>Net Assets</v>
      </c>
      <c r="H195" s="68" t="str">
        <f t="shared" si="7"/>
        <v>FM366YNet Assets</v>
      </c>
      <c r="I195" s="69">
        <f t="shared" si="8"/>
        <v>0</v>
      </c>
      <c r="N195" t="str">
        <f>+HLOOKUP(A195,'HY Financials'!$4:$4,1,0)</f>
        <v>FM366Y</v>
      </c>
    </row>
    <row r="196" spans="1:14" hidden="1">
      <c r="A196" t="s">
        <v>1042</v>
      </c>
      <c r="B196" s="105">
        <v>110120</v>
      </c>
      <c r="C196" s="105" t="s">
        <v>304</v>
      </c>
      <c r="D196" s="106">
        <v>20603542.5</v>
      </c>
      <c r="E196" s="106">
        <v>20603542.5</v>
      </c>
      <c r="F196" s="67">
        <f t="shared" ref="F196:F259" si="9">+E196-D196</f>
        <v>0</v>
      </c>
      <c r="G196" s="68" t="str">
        <f>+VLOOKUP(B196,Mapping!A:C,3,0)</f>
        <v>Net Assets</v>
      </c>
      <c r="H196" s="68" t="str">
        <f t="shared" ref="H196:H259" si="10">+A196&amp;G196</f>
        <v>FM366YNet Assets</v>
      </c>
      <c r="I196" s="69">
        <f t="shared" ref="I196:I259" si="11">+F196/10000000</f>
        <v>0</v>
      </c>
      <c r="N196" t="str">
        <f>+HLOOKUP(A196,'HY Financials'!$4:$4,1,0)</f>
        <v>FM366Y</v>
      </c>
    </row>
    <row r="197" spans="1:14" hidden="1">
      <c r="A197" t="s">
        <v>1042</v>
      </c>
      <c r="B197" s="105">
        <v>110156</v>
      </c>
      <c r="C197" s="105" t="s">
        <v>685</v>
      </c>
      <c r="D197" s="106">
        <v>562</v>
      </c>
      <c r="E197" s="106">
        <v>5618</v>
      </c>
      <c r="F197" s="67">
        <f t="shared" si="9"/>
        <v>5056</v>
      </c>
      <c r="G197" s="68" t="str">
        <f>+VLOOKUP(B197,Mapping!A:C,3,0)</f>
        <v>Net Assets</v>
      </c>
      <c r="H197" s="68" t="str">
        <f t="shared" si="10"/>
        <v>FM366YNet Assets</v>
      </c>
      <c r="I197" s="69">
        <f t="shared" si="11"/>
        <v>5.0560000000000004E-4</v>
      </c>
      <c r="N197" t="str">
        <f>+HLOOKUP(A197,'HY Financials'!$4:$4,1,0)</f>
        <v>FM366Y</v>
      </c>
    </row>
    <row r="198" spans="1:14" hidden="1">
      <c r="A198" t="s">
        <v>1042</v>
      </c>
      <c r="B198" s="105" t="s">
        <v>768</v>
      </c>
      <c r="C198" s="105" t="s">
        <v>769</v>
      </c>
      <c r="D198" s="106">
        <v>145037243</v>
      </c>
      <c r="E198" s="106">
        <v>145037243</v>
      </c>
      <c r="F198" s="67">
        <f t="shared" si="9"/>
        <v>0</v>
      </c>
      <c r="G198" s="68" t="str">
        <f>+VLOOKUP(B198,Mapping!A:C,3,0)</f>
        <v>Net Assets</v>
      </c>
      <c r="H198" s="68" t="str">
        <f t="shared" si="10"/>
        <v>FM366YNet Assets</v>
      </c>
      <c r="I198" s="69">
        <f t="shared" si="11"/>
        <v>0</v>
      </c>
      <c r="N198" t="str">
        <f>+HLOOKUP(A198,'HY Financials'!$4:$4,1,0)</f>
        <v>FM366Y</v>
      </c>
    </row>
    <row r="199" spans="1:14" hidden="1">
      <c r="A199" t="s">
        <v>1042</v>
      </c>
      <c r="B199" s="105">
        <v>110800</v>
      </c>
      <c r="C199" s="105" t="s">
        <v>308</v>
      </c>
      <c r="D199" s="106">
        <v>107988000</v>
      </c>
      <c r="E199" s="106">
        <v>107988000</v>
      </c>
      <c r="F199" s="67">
        <f t="shared" si="9"/>
        <v>0</v>
      </c>
      <c r="G199" s="68" t="str">
        <f>+VLOOKUP(B199,Mapping!A:C,3,0)</f>
        <v>Net Assets</v>
      </c>
      <c r="H199" s="68" t="str">
        <f t="shared" si="10"/>
        <v>FM366YNet Assets</v>
      </c>
      <c r="I199" s="69">
        <f t="shared" si="11"/>
        <v>0</v>
      </c>
      <c r="N199" t="str">
        <f>+HLOOKUP(A199,'HY Financials'!$4:$4,1,0)</f>
        <v>FM366Y</v>
      </c>
    </row>
    <row r="200" spans="1:14" hidden="1">
      <c r="A200" t="s">
        <v>1042</v>
      </c>
      <c r="B200" s="105" t="s">
        <v>770</v>
      </c>
      <c r="C200" s="105" t="s">
        <v>771</v>
      </c>
      <c r="D200" s="106">
        <v>38021</v>
      </c>
      <c r="E200" s="106">
        <v>34150.6</v>
      </c>
      <c r="F200" s="67">
        <f t="shared" si="9"/>
        <v>-3870.4000000000015</v>
      </c>
      <c r="G200" s="68" t="str">
        <f>+VLOOKUP(B200,Mapping!A:C,3,0)</f>
        <v>Net Assets</v>
      </c>
      <c r="H200" s="68" t="str">
        <f t="shared" si="10"/>
        <v>FM366YNet Assets</v>
      </c>
      <c r="I200" s="69">
        <f t="shared" si="11"/>
        <v>-3.8704000000000017E-4</v>
      </c>
      <c r="N200" t="str">
        <f>+HLOOKUP(A200,'HY Financials'!$4:$4,1,0)</f>
        <v>FM366Y</v>
      </c>
    </row>
    <row r="201" spans="1:14" ht="22.5" hidden="1">
      <c r="A201" t="s">
        <v>1042</v>
      </c>
      <c r="B201" s="105" t="s">
        <v>441</v>
      </c>
      <c r="C201" s="105" t="s">
        <v>442</v>
      </c>
      <c r="D201" s="106">
        <v>1302759</v>
      </c>
      <c r="E201" s="106">
        <v>0</v>
      </c>
      <c r="F201" s="67">
        <f t="shared" si="9"/>
        <v>-1302759</v>
      </c>
      <c r="G201" s="68" t="str">
        <f>+VLOOKUP(B201,Mapping!A:C,3,0)</f>
        <v>Net Assets</v>
      </c>
      <c r="H201" s="68" t="str">
        <f t="shared" si="10"/>
        <v>FM366YNet Assets</v>
      </c>
      <c r="I201" s="69">
        <f t="shared" si="11"/>
        <v>-0.1302759</v>
      </c>
      <c r="N201" t="str">
        <f>+HLOOKUP(A201,'HY Financials'!$4:$4,1,0)</f>
        <v>FM366Y</v>
      </c>
    </row>
    <row r="202" spans="1:14" hidden="1">
      <c r="A202" t="s">
        <v>1042</v>
      </c>
      <c r="B202" s="105">
        <v>210100</v>
      </c>
      <c r="C202" s="105" t="s">
        <v>424</v>
      </c>
      <c r="D202" s="106">
        <v>360197723.39999998</v>
      </c>
      <c r="E202" s="106">
        <v>360197723.39999998</v>
      </c>
      <c r="F202" s="67">
        <f t="shared" si="9"/>
        <v>0</v>
      </c>
      <c r="G202" s="68" t="str">
        <f>+VLOOKUP(B202,Mapping!A:C,3,0)</f>
        <v>Net Assets</v>
      </c>
      <c r="H202" s="68" t="str">
        <f t="shared" si="10"/>
        <v>FM366YNet Assets</v>
      </c>
      <c r="I202" s="69">
        <f t="shared" si="11"/>
        <v>0</v>
      </c>
      <c r="N202" t="str">
        <f>+HLOOKUP(A202,'HY Financials'!$4:$4,1,0)</f>
        <v>FM366Y</v>
      </c>
    </row>
    <row r="203" spans="1:14" hidden="1">
      <c r="A203" t="s">
        <v>1042</v>
      </c>
      <c r="B203" s="105">
        <v>211002</v>
      </c>
      <c r="C203" s="105" t="s">
        <v>460</v>
      </c>
      <c r="D203" s="106">
        <v>8699.42</v>
      </c>
      <c r="E203" s="106">
        <v>0</v>
      </c>
      <c r="F203" s="67">
        <f t="shared" si="9"/>
        <v>-8699.42</v>
      </c>
      <c r="G203" s="68" t="str">
        <f>+VLOOKUP(B203,Mapping!A:C,3,0)</f>
        <v>Net Assets</v>
      </c>
      <c r="H203" s="68" t="str">
        <f t="shared" si="10"/>
        <v>FM366YNet Assets</v>
      </c>
      <c r="I203" s="69">
        <f t="shared" si="11"/>
        <v>-8.6994199999999996E-4</v>
      </c>
      <c r="N203" t="str">
        <f>+HLOOKUP(A203,'HY Financials'!$4:$4,1,0)</f>
        <v>FM366Y</v>
      </c>
    </row>
    <row r="204" spans="1:14" hidden="1">
      <c r="A204" t="s">
        <v>1042</v>
      </c>
      <c r="B204" s="105">
        <v>211035</v>
      </c>
      <c r="C204" s="105" t="s">
        <v>333</v>
      </c>
      <c r="D204" s="106">
        <v>0</v>
      </c>
      <c r="E204" s="106">
        <v>562</v>
      </c>
      <c r="F204" s="67">
        <f t="shared" si="9"/>
        <v>562</v>
      </c>
      <c r="G204" s="68" t="str">
        <f>+VLOOKUP(B204,Mapping!A:C,3,0)</f>
        <v>Net Assets</v>
      </c>
      <c r="H204" s="68" t="str">
        <f t="shared" si="10"/>
        <v>FM366YNet Assets</v>
      </c>
      <c r="I204" s="69">
        <f t="shared" si="11"/>
        <v>5.6199999999999997E-5</v>
      </c>
      <c r="N204" t="str">
        <f>+HLOOKUP(A204,'HY Financials'!$4:$4,1,0)</f>
        <v>FM366Y</v>
      </c>
    </row>
    <row r="205" spans="1:14" hidden="1">
      <c r="A205" t="s">
        <v>1042</v>
      </c>
      <c r="B205" s="105">
        <v>212026</v>
      </c>
      <c r="C205" s="105" t="s">
        <v>339</v>
      </c>
      <c r="D205" s="106">
        <v>0</v>
      </c>
      <c r="E205" s="106">
        <v>360.29</v>
      </c>
      <c r="F205" s="67">
        <f t="shared" si="9"/>
        <v>360.29</v>
      </c>
      <c r="G205" s="68" t="str">
        <f>+VLOOKUP(B205,Mapping!A:C,3,0)</f>
        <v>Net Assets</v>
      </c>
      <c r="H205" s="68" t="str">
        <f t="shared" si="10"/>
        <v>FM366YNet Assets</v>
      </c>
      <c r="I205" s="69">
        <f t="shared" si="11"/>
        <v>3.6029000000000004E-5</v>
      </c>
      <c r="N205" t="str">
        <f>+HLOOKUP(A205,'HY Financials'!$4:$4,1,0)</f>
        <v>FM366Y</v>
      </c>
    </row>
    <row r="206" spans="1:14" hidden="1">
      <c r="A206" t="s">
        <v>1042</v>
      </c>
      <c r="B206" s="105">
        <v>212080</v>
      </c>
      <c r="C206" s="105" t="s">
        <v>1049</v>
      </c>
      <c r="D206" s="106">
        <v>0</v>
      </c>
      <c r="E206" s="106">
        <v>3081.42</v>
      </c>
      <c r="F206" s="67">
        <f t="shared" si="9"/>
        <v>3081.42</v>
      </c>
      <c r="G206" s="68" t="str">
        <f>+VLOOKUP(B206,Mapping!A:C,3,0)</f>
        <v>Dummy</v>
      </c>
      <c r="H206" s="68" t="str">
        <f t="shared" si="10"/>
        <v>FM366YDummy</v>
      </c>
      <c r="I206" s="69">
        <f t="shared" si="11"/>
        <v>3.0814200000000002E-4</v>
      </c>
      <c r="N206" t="str">
        <f>+HLOOKUP(A206,'HY Financials'!$4:$4,1,0)</f>
        <v>FM366Y</v>
      </c>
    </row>
    <row r="207" spans="1:14" hidden="1">
      <c r="A207" t="s">
        <v>1042</v>
      </c>
      <c r="B207" s="105">
        <v>212085</v>
      </c>
      <c r="C207" s="105" t="s">
        <v>342</v>
      </c>
      <c r="D207" s="106">
        <v>107174480.40000001</v>
      </c>
      <c r="E207" s="106">
        <v>107174480.40000001</v>
      </c>
      <c r="F207" s="67">
        <f t="shared" si="9"/>
        <v>0</v>
      </c>
      <c r="G207" s="68" t="str">
        <f>+VLOOKUP(B207,Mapping!A:C,3,0)</f>
        <v>Net Assets</v>
      </c>
      <c r="H207" s="68" t="str">
        <f t="shared" si="10"/>
        <v>FM366YNet Assets</v>
      </c>
      <c r="I207" s="69">
        <f t="shared" si="11"/>
        <v>0</v>
      </c>
      <c r="N207" t="str">
        <f>+HLOOKUP(A207,'HY Financials'!$4:$4,1,0)</f>
        <v>FM366Y</v>
      </c>
    </row>
    <row r="208" spans="1:14" hidden="1">
      <c r="A208" t="s">
        <v>1042</v>
      </c>
      <c r="B208" s="105" t="s">
        <v>346</v>
      </c>
      <c r="C208" s="105" t="s">
        <v>347</v>
      </c>
      <c r="D208" s="106">
        <v>0</v>
      </c>
      <c r="E208" s="106">
        <v>50310000</v>
      </c>
      <c r="F208" s="67">
        <f t="shared" si="9"/>
        <v>50310000</v>
      </c>
      <c r="G208" s="68" t="str">
        <f>+VLOOKUP(B208,Mapping!A:C,3,0)</f>
        <v>Unit Capital at the end of the period</v>
      </c>
      <c r="H208" s="68" t="str">
        <f t="shared" si="10"/>
        <v>FM366YUnit Capital at the end of the period</v>
      </c>
      <c r="I208" s="69">
        <f t="shared" si="11"/>
        <v>5.0309999999999997</v>
      </c>
      <c r="N208" t="str">
        <f>+HLOOKUP(A208,'HY Financials'!$4:$4,1,0)</f>
        <v>FM366Y</v>
      </c>
    </row>
    <row r="209" spans="1:14" hidden="1">
      <c r="A209" t="s">
        <v>1042</v>
      </c>
      <c r="B209" s="105" t="s">
        <v>1050</v>
      </c>
      <c r="C209" s="105" t="s">
        <v>1051</v>
      </c>
      <c r="D209" s="106">
        <v>0</v>
      </c>
      <c r="E209" s="106">
        <v>7000000</v>
      </c>
      <c r="F209" s="67">
        <f t="shared" si="9"/>
        <v>7000000</v>
      </c>
      <c r="G209" s="68" t="str">
        <f>+VLOOKUP(B209,Mapping!A:C,3,0)</f>
        <v>Unit Capital at the end of the period</v>
      </c>
      <c r="H209" s="68" t="str">
        <f t="shared" si="10"/>
        <v>FM366YUnit Capital at the end of the period</v>
      </c>
      <c r="I209" s="69">
        <f t="shared" si="11"/>
        <v>0.7</v>
      </c>
      <c r="N209" t="str">
        <f>+HLOOKUP(A209,'HY Financials'!$4:$4,1,0)</f>
        <v>FM366Y</v>
      </c>
    </row>
    <row r="210" spans="1:14" hidden="1">
      <c r="A210" t="s">
        <v>1042</v>
      </c>
      <c r="B210" s="105" t="s">
        <v>1052</v>
      </c>
      <c r="C210" s="105" t="s">
        <v>1053</v>
      </c>
      <c r="D210" s="106">
        <v>0</v>
      </c>
      <c r="E210" s="106">
        <v>157852480.40000001</v>
      </c>
      <c r="F210" s="67">
        <f t="shared" si="9"/>
        <v>157852480.40000001</v>
      </c>
      <c r="G210" s="68" t="str">
        <f>+VLOOKUP(B210,Mapping!A:C,3,0)</f>
        <v>Unit Capital at the end of the period</v>
      </c>
      <c r="H210" s="68" t="str">
        <f t="shared" si="10"/>
        <v>FM366YUnit Capital at the end of the period</v>
      </c>
      <c r="I210" s="69">
        <f t="shared" si="11"/>
        <v>15.785248040000001</v>
      </c>
      <c r="N210" t="str">
        <f>+HLOOKUP(A210,'HY Financials'!$4:$4,1,0)</f>
        <v>FM366Y</v>
      </c>
    </row>
    <row r="211" spans="1:14" hidden="1">
      <c r="A211" t="s">
        <v>1042</v>
      </c>
      <c r="B211" s="105" t="s">
        <v>445</v>
      </c>
      <c r="C211" s="105" t="s">
        <v>446</v>
      </c>
      <c r="D211" s="106">
        <v>0</v>
      </c>
      <c r="E211" s="106">
        <v>619218.75</v>
      </c>
      <c r="F211" s="67">
        <f t="shared" si="9"/>
        <v>619218.75</v>
      </c>
      <c r="G211" s="68" t="str">
        <f>+VLOOKUP(B211,Mapping!A:C,3,0)</f>
        <v>Dummy</v>
      </c>
      <c r="H211" s="68" t="str">
        <f t="shared" si="10"/>
        <v>FM366YDummy</v>
      </c>
      <c r="I211" s="69">
        <f t="shared" si="11"/>
        <v>6.1921875000000001E-2</v>
      </c>
      <c r="N211" t="str">
        <f>+HLOOKUP(A211,'HY Financials'!$4:$4,1,0)</f>
        <v>FM366Y</v>
      </c>
    </row>
    <row r="212" spans="1:14" hidden="1">
      <c r="A212" t="s">
        <v>1042</v>
      </c>
      <c r="B212" s="105" t="s">
        <v>724</v>
      </c>
      <c r="C212" s="105" t="s">
        <v>725</v>
      </c>
      <c r="D212" s="106">
        <v>0</v>
      </c>
      <c r="E212" s="106">
        <v>38021</v>
      </c>
      <c r="F212" s="67">
        <f t="shared" si="9"/>
        <v>38021</v>
      </c>
      <c r="G212" s="68" t="str">
        <f>+VLOOKUP(B212,Mapping!A:C,3,0)</f>
        <v>Interest</v>
      </c>
      <c r="H212" s="68" t="str">
        <f t="shared" si="10"/>
        <v>FM366YInterest</v>
      </c>
      <c r="I212" s="69">
        <f t="shared" si="11"/>
        <v>3.8021000000000001E-3</v>
      </c>
      <c r="N212" t="str">
        <f>+HLOOKUP(A212,'HY Financials'!$4:$4,1,0)</f>
        <v>FM366Y</v>
      </c>
    </row>
    <row r="213" spans="1:14" hidden="1">
      <c r="A213" t="s">
        <v>1042</v>
      </c>
      <c r="B213" s="105" t="s">
        <v>368</v>
      </c>
      <c r="C213" s="105" t="s">
        <v>369</v>
      </c>
      <c r="D213" s="106">
        <v>0</v>
      </c>
      <c r="E213" s="106">
        <v>1302759</v>
      </c>
      <c r="F213" s="67">
        <f t="shared" si="9"/>
        <v>1302759</v>
      </c>
      <c r="G213" s="68" t="str">
        <f>+VLOOKUP(B213,Mapping!A:C,3,0)</f>
        <v>Interest</v>
      </c>
      <c r="H213" s="68" t="str">
        <f t="shared" si="10"/>
        <v>FM366YInterest</v>
      </c>
      <c r="I213" s="69">
        <f t="shared" si="11"/>
        <v>0.1302759</v>
      </c>
      <c r="N213" t="str">
        <f>+HLOOKUP(A213,'HY Financials'!$4:$4,1,0)</f>
        <v>FM366Y</v>
      </c>
    </row>
    <row r="214" spans="1:14">
      <c r="A214" t="s">
        <v>1042</v>
      </c>
      <c r="B214" s="105">
        <v>810325</v>
      </c>
      <c r="C214" s="105" t="s">
        <v>379</v>
      </c>
      <c r="D214" s="106">
        <v>360.29</v>
      </c>
      <c r="E214" s="106">
        <v>0</v>
      </c>
      <c r="F214" s="67">
        <f t="shared" si="9"/>
        <v>-360.29</v>
      </c>
      <c r="G214" s="68" t="str">
        <f>+VLOOKUP(B214,Mapping!A:C,3,0)</f>
        <v>Total Recurring Expenses (including 6.1 and 6.2)</v>
      </c>
      <c r="H214" s="68" t="str">
        <f t="shared" si="10"/>
        <v>FM366YTotal Recurring Expenses (including 6.1 and 6.2)</v>
      </c>
      <c r="I214" s="69">
        <f t="shared" si="11"/>
        <v>-3.6029000000000004E-5</v>
      </c>
      <c r="N214" t="str">
        <f>+HLOOKUP(A214,'HY Financials'!$4:$4,1,0)</f>
        <v>FM366Y</v>
      </c>
    </row>
    <row r="215" spans="1:14">
      <c r="A215" t="s">
        <v>1042</v>
      </c>
      <c r="B215" s="105">
        <v>816000</v>
      </c>
      <c r="C215" s="105" t="s">
        <v>466</v>
      </c>
      <c r="D215" s="106">
        <v>0</v>
      </c>
      <c r="E215" s="106">
        <v>8699.42</v>
      </c>
      <c r="F215" s="67">
        <f t="shared" si="9"/>
        <v>8699.42</v>
      </c>
      <c r="G215" s="68" t="str">
        <f>+VLOOKUP(B215,Mapping!A:C,3,0)</f>
        <v>Total Recurring Expenses (including 6.1 and 6.2)</v>
      </c>
      <c r="H215" s="68" t="str">
        <f t="shared" si="10"/>
        <v>FM366YTotal Recurring Expenses (including 6.1 and 6.2)</v>
      </c>
      <c r="I215" s="69">
        <f t="shared" si="11"/>
        <v>8.6994199999999996E-4</v>
      </c>
      <c r="N215" t="str">
        <f>+HLOOKUP(A215,'HY Financials'!$4:$4,1,0)</f>
        <v>FM366Y</v>
      </c>
    </row>
    <row r="216" spans="1:14">
      <c r="A216" t="s">
        <v>1042</v>
      </c>
      <c r="B216" s="105">
        <v>816005</v>
      </c>
      <c r="C216" s="105" t="s">
        <v>693</v>
      </c>
      <c r="D216" s="106">
        <v>5618</v>
      </c>
      <c r="E216" s="106">
        <v>0</v>
      </c>
      <c r="F216" s="67">
        <f t="shared" si="9"/>
        <v>-5618</v>
      </c>
      <c r="G216" s="68" t="str">
        <f>+VLOOKUP(B216,Mapping!A:C,3,0)</f>
        <v>Total Recurring Expenses (including 6.1 and 6.2)</v>
      </c>
      <c r="H216" s="68" t="str">
        <f t="shared" si="10"/>
        <v>FM366YTotal Recurring Expenses (including 6.1 and 6.2)</v>
      </c>
      <c r="I216" s="69">
        <f t="shared" si="11"/>
        <v>-5.6179999999999999E-4</v>
      </c>
      <c r="N216" t="str">
        <f>+HLOOKUP(A216,'HY Financials'!$4:$4,1,0)</f>
        <v>FM366Y</v>
      </c>
    </row>
    <row r="217" spans="1:14">
      <c r="A217" t="s">
        <v>1042</v>
      </c>
      <c r="B217" s="105">
        <v>816080</v>
      </c>
      <c r="C217" s="105" t="s">
        <v>1063</v>
      </c>
      <c r="D217" s="106">
        <v>3081.42</v>
      </c>
      <c r="E217" s="106">
        <v>0</v>
      </c>
      <c r="F217" s="67">
        <f t="shared" si="9"/>
        <v>-3081.42</v>
      </c>
      <c r="G217" s="68" t="str">
        <f>+VLOOKUP(B217,Mapping!A:C,3,0)</f>
        <v>Total Recurring Expenses (including 6.1 and 6.2)</v>
      </c>
      <c r="H217" s="68" t="str">
        <f t="shared" si="10"/>
        <v>FM366YTotal Recurring Expenses (including 6.1 and 6.2)</v>
      </c>
      <c r="I217" s="69">
        <f t="shared" si="11"/>
        <v>-3.0814200000000002E-4</v>
      </c>
      <c r="N217" t="str">
        <f>+HLOOKUP(A217,'HY Financials'!$4:$4,1,0)</f>
        <v>FM366Y</v>
      </c>
    </row>
    <row r="218" spans="1:14" hidden="1">
      <c r="A218" t="s">
        <v>703</v>
      </c>
      <c r="B218" s="105">
        <v>110047</v>
      </c>
      <c r="C218" s="105" t="s">
        <v>293</v>
      </c>
      <c r="D218" s="106">
        <v>0.02</v>
      </c>
      <c r="E218" s="106">
        <v>5085.8100000000004</v>
      </c>
      <c r="F218" s="67">
        <f t="shared" si="9"/>
        <v>5085.79</v>
      </c>
      <c r="G218" s="68" t="str">
        <f>+VLOOKUP(B218,Mapping!A:C,3,0)</f>
        <v>Net Assets</v>
      </c>
      <c r="H218" s="68" t="str">
        <f t="shared" si="10"/>
        <v>FM367CNet Assets</v>
      </c>
      <c r="I218" s="69">
        <f t="shared" si="11"/>
        <v>5.08579E-4</v>
      </c>
      <c r="N218" t="e">
        <f>+HLOOKUP(A218,'HY Financials'!$4:$4,1,0)</f>
        <v>#N/A</v>
      </c>
    </row>
    <row r="219" spans="1:14" hidden="1">
      <c r="A219" t="s">
        <v>703</v>
      </c>
      <c r="B219" s="105">
        <v>110156</v>
      </c>
      <c r="C219" s="105" t="s">
        <v>685</v>
      </c>
      <c r="D219" s="106">
        <v>5056.16</v>
      </c>
      <c r="E219" s="106">
        <v>5056</v>
      </c>
      <c r="F219" s="67">
        <f t="shared" si="9"/>
        <v>-0.15999999999985448</v>
      </c>
      <c r="G219" s="68" t="str">
        <f>+VLOOKUP(B219,Mapping!A:C,3,0)</f>
        <v>Net Assets</v>
      </c>
      <c r="H219" s="68" t="str">
        <f t="shared" si="10"/>
        <v>FM367CNet Assets</v>
      </c>
      <c r="I219" s="69">
        <f t="shared" si="11"/>
        <v>-1.5999999999985449E-8</v>
      </c>
      <c r="N219" t="e">
        <f>+HLOOKUP(A219,'HY Financials'!$4:$4,1,0)</f>
        <v>#N/A</v>
      </c>
    </row>
    <row r="220" spans="1:14" hidden="1">
      <c r="A220" t="s">
        <v>703</v>
      </c>
      <c r="B220" s="105">
        <v>112000</v>
      </c>
      <c r="C220" s="105" t="s">
        <v>314</v>
      </c>
      <c r="D220" s="106">
        <v>0</v>
      </c>
      <c r="E220" s="106">
        <v>0.02</v>
      </c>
      <c r="F220" s="67">
        <f t="shared" si="9"/>
        <v>0.02</v>
      </c>
      <c r="G220" s="68" t="str">
        <f>+VLOOKUP(B220,Mapping!A:C,3,0)</f>
        <v>Net Assets</v>
      </c>
      <c r="H220" s="68" t="str">
        <f t="shared" si="10"/>
        <v>FM367CNet Assets</v>
      </c>
      <c r="I220" s="69">
        <f t="shared" si="11"/>
        <v>2.0000000000000001E-9</v>
      </c>
      <c r="N220" t="e">
        <f>+HLOOKUP(A220,'HY Financials'!$4:$4,1,0)</f>
        <v>#N/A</v>
      </c>
    </row>
    <row r="221" spans="1:14" hidden="1">
      <c r="A221" t="s">
        <v>703</v>
      </c>
      <c r="B221" s="105">
        <v>211032</v>
      </c>
      <c r="C221" s="105" t="s">
        <v>331</v>
      </c>
      <c r="D221" s="106">
        <v>5085.6400000000003</v>
      </c>
      <c r="E221" s="106">
        <v>0</v>
      </c>
      <c r="F221" s="67">
        <f t="shared" si="9"/>
        <v>-5085.6400000000003</v>
      </c>
      <c r="G221" s="68" t="str">
        <f>+VLOOKUP(B221,Mapping!A:C,3,0)</f>
        <v>Net Assets</v>
      </c>
      <c r="H221" s="68" t="str">
        <f t="shared" si="10"/>
        <v>FM367CNet Assets</v>
      </c>
      <c r="I221" s="69">
        <f t="shared" si="11"/>
        <v>-5.0856400000000009E-4</v>
      </c>
      <c r="N221" t="e">
        <f>+HLOOKUP(A221,'HY Financials'!$4:$4,1,0)</f>
        <v>#N/A</v>
      </c>
    </row>
    <row r="222" spans="1:14" hidden="1">
      <c r="A222" t="s">
        <v>703</v>
      </c>
      <c r="B222" s="105">
        <v>212080</v>
      </c>
      <c r="C222" s="105" t="s">
        <v>1049</v>
      </c>
      <c r="D222" s="106">
        <v>29.64</v>
      </c>
      <c r="E222" s="106">
        <v>29.64</v>
      </c>
      <c r="F222" s="67">
        <f t="shared" si="9"/>
        <v>0</v>
      </c>
      <c r="G222" s="68" t="str">
        <f>+VLOOKUP(B222,Mapping!A:C,3,0)</f>
        <v>Dummy</v>
      </c>
      <c r="H222" s="68" t="str">
        <f t="shared" si="10"/>
        <v>FM367CDummy</v>
      </c>
      <c r="I222" s="69">
        <f t="shared" si="11"/>
        <v>0</v>
      </c>
      <c r="N222" t="e">
        <f>+HLOOKUP(A222,'HY Financials'!$4:$4,1,0)</f>
        <v>#N/A</v>
      </c>
    </row>
    <row r="223" spans="1:14" hidden="1">
      <c r="A223" t="s">
        <v>703</v>
      </c>
      <c r="B223" s="105">
        <v>213100</v>
      </c>
      <c r="C223" s="105" t="s">
        <v>499</v>
      </c>
      <c r="D223" s="106">
        <v>0.01</v>
      </c>
      <c r="E223" s="106">
        <v>0</v>
      </c>
      <c r="F223" s="67">
        <f t="shared" si="9"/>
        <v>-0.01</v>
      </c>
      <c r="G223" s="68" t="str">
        <f>+VLOOKUP(B223,Mapping!A:C,3,0)</f>
        <v>Net Assets</v>
      </c>
      <c r="H223" s="68" t="str">
        <f t="shared" si="10"/>
        <v>FM367CNet Assets</v>
      </c>
      <c r="I223" s="69">
        <f t="shared" si="11"/>
        <v>-1.0000000000000001E-9</v>
      </c>
      <c r="N223" t="e">
        <f>+HLOOKUP(A223,'HY Financials'!$4:$4,1,0)</f>
        <v>#N/A</v>
      </c>
    </row>
    <row r="224" spans="1:14" hidden="1">
      <c r="A224" t="s">
        <v>887</v>
      </c>
      <c r="B224" s="105" t="s">
        <v>766</v>
      </c>
      <c r="C224" s="105" t="s">
        <v>767</v>
      </c>
      <c r="D224" s="106">
        <v>1005387233.96</v>
      </c>
      <c r="E224" s="106">
        <v>1006444341.96</v>
      </c>
      <c r="F224" s="67">
        <f t="shared" si="9"/>
        <v>1057108</v>
      </c>
      <c r="G224" s="68" t="str">
        <f>+VLOOKUP(B224,Mapping!A:C,3,0)</f>
        <v>Net Assets</v>
      </c>
      <c r="H224" s="68" t="str">
        <f t="shared" si="10"/>
        <v>FM369PNet Assets</v>
      </c>
      <c r="I224" s="69">
        <f t="shared" si="11"/>
        <v>0.10571079999999999</v>
      </c>
      <c r="N224" t="str">
        <f>+HLOOKUP(A224,'HY Financials'!$4:$4,1,0)</f>
        <v>FM369P</v>
      </c>
    </row>
    <row r="225" spans="1:14" hidden="1">
      <c r="A225" t="s">
        <v>887</v>
      </c>
      <c r="B225" s="105" t="s">
        <v>429</v>
      </c>
      <c r="C225" s="105" t="s">
        <v>430</v>
      </c>
      <c r="D225" s="106">
        <v>199797400</v>
      </c>
      <c r="E225" s="106">
        <v>1013198571</v>
      </c>
      <c r="F225" s="67">
        <f t="shared" si="9"/>
        <v>813401171</v>
      </c>
      <c r="G225" s="68" t="str">
        <f>+VLOOKUP(B225,Mapping!A:C,3,0)</f>
        <v>Net Assets</v>
      </c>
      <c r="H225" s="68" t="str">
        <f t="shared" si="10"/>
        <v>FM369PNet Assets</v>
      </c>
      <c r="I225" s="69">
        <f t="shared" si="11"/>
        <v>81.340117100000001</v>
      </c>
      <c r="N225" t="str">
        <f>+HLOOKUP(A225,'HY Financials'!$4:$4,1,0)</f>
        <v>FM369P</v>
      </c>
    </row>
    <row r="226" spans="1:14" hidden="1">
      <c r="A226" t="s">
        <v>887</v>
      </c>
      <c r="B226" s="105" t="s">
        <v>433</v>
      </c>
      <c r="C226" s="105" t="s">
        <v>434</v>
      </c>
      <c r="D226" s="106">
        <v>0</v>
      </c>
      <c r="E226" s="106">
        <v>6483284.0499999998</v>
      </c>
      <c r="F226" s="67">
        <f t="shared" si="9"/>
        <v>6483284.0499999998</v>
      </c>
      <c r="G226" s="68" t="str">
        <f>+VLOOKUP(B226,Mapping!A:C,3,0)</f>
        <v>Net Assets</v>
      </c>
      <c r="H226" s="68" t="str">
        <f t="shared" si="10"/>
        <v>FM369PNet Assets</v>
      </c>
      <c r="I226" s="69">
        <f t="shared" si="11"/>
        <v>0.648328405</v>
      </c>
      <c r="N226" t="str">
        <f>+HLOOKUP(A226,'HY Financials'!$4:$4,1,0)</f>
        <v>FM369P</v>
      </c>
    </row>
    <row r="227" spans="1:14" hidden="1">
      <c r="A227" t="s">
        <v>887</v>
      </c>
      <c r="B227" s="105">
        <v>110014</v>
      </c>
      <c r="C227" s="105" t="s">
        <v>289</v>
      </c>
      <c r="D227" s="106">
        <v>894032871.45000005</v>
      </c>
      <c r="E227" s="106">
        <v>894032871.45000005</v>
      </c>
      <c r="F227" s="67">
        <f t="shared" si="9"/>
        <v>0</v>
      </c>
      <c r="G227" s="68" t="str">
        <f>+VLOOKUP(B227,Mapping!A:C,3,0)</f>
        <v>Net Assets</v>
      </c>
      <c r="H227" s="68" t="str">
        <f t="shared" si="10"/>
        <v>FM369PNet Assets</v>
      </c>
      <c r="I227" s="69">
        <f t="shared" si="11"/>
        <v>0</v>
      </c>
      <c r="N227" t="str">
        <f>+HLOOKUP(A227,'HY Financials'!$4:$4,1,0)</f>
        <v>FM369P</v>
      </c>
    </row>
    <row r="228" spans="1:14" hidden="1">
      <c r="A228" t="s">
        <v>887</v>
      </c>
      <c r="B228" s="105">
        <v>110047</v>
      </c>
      <c r="C228" s="105" t="s">
        <v>293</v>
      </c>
      <c r="D228" s="106">
        <v>2106567938.22</v>
      </c>
      <c r="E228" s="106">
        <v>2106460562.97</v>
      </c>
      <c r="F228" s="67">
        <f t="shared" si="9"/>
        <v>-107375.25</v>
      </c>
      <c r="G228" s="68" t="str">
        <f>+VLOOKUP(B228,Mapping!A:C,3,0)</f>
        <v>Net Assets</v>
      </c>
      <c r="H228" s="68" t="str">
        <f t="shared" si="10"/>
        <v>FM369PNet Assets</v>
      </c>
      <c r="I228" s="69">
        <f t="shared" si="11"/>
        <v>-1.0737525E-2</v>
      </c>
      <c r="N228" t="str">
        <f>+HLOOKUP(A228,'HY Financials'!$4:$4,1,0)</f>
        <v>FM369P</v>
      </c>
    </row>
    <row r="229" spans="1:14" hidden="1">
      <c r="A229" t="s">
        <v>887</v>
      </c>
      <c r="B229" s="105">
        <v>110120</v>
      </c>
      <c r="C229" s="105" t="s">
        <v>304</v>
      </c>
      <c r="D229" s="106">
        <v>1099898700</v>
      </c>
      <c r="E229" s="106">
        <v>1099898700</v>
      </c>
      <c r="F229" s="67">
        <f t="shared" si="9"/>
        <v>0</v>
      </c>
      <c r="G229" s="68" t="str">
        <f>+VLOOKUP(B229,Mapping!A:C,3,0)</f>
        <v>Net Assets</v>
      </c>
      <c r="H229" s="68" t="str">
        <f t="shared" si="10"/>
        <v>FM369PNet Assets</v>
      </c>
      <c r="I229" s="69">
        <f t="shared" si="11"/>
        <v>0</v>
      </c>
      <c r="N229" t="str">
        <f>+HLOOKUP(A229,'HY Financials'!$4:$4,1,0)</f>
        <v>FM369P</v>
      </c>
    </row>
    <row r="230" spans="1:14" hidden="1">
      <c r="A230" t="s">
        <v>887</v>
      </c>
      <c r="B230" s="105">
        <v>110156</v>
      </c>
      <c r="C230" s="105" t="s">
        <v>685</v>
      </c>
      <c r="D230" s="106">
        <v>114603.11</v>
      </c>
      <c r="E230" s="106">
        <v>127322.75</v>
      </c>
      <c r="F230" s="67">
        <f t="shared" si="9"/>
        <v>12719.64</v>
      </c>
      <c r="G230" s="68" t="str">
        <f>+VLOOKUP(B230,Mapping!A:C,3,0)</f>
        <v>Net Assets</v>
      </c>
      <c r="H230" s="68" t="str">
        <f t="shared" si="10"/>
        <v>FM369PNet Assets</v>
      </c>
      <c r="I230" s="69">
        <f t="shared" si="11"/>
        <v>1.271964E-3</v>
      </c>
      <c r="N230" t="str">
        <f>+HLOOKUP(A230,'HY Financials'!$4:$4,1,0)</f>
        <v>FM369P</v>
      </c>
    </row>
    <row r="231" spans="1:14" hidden="1">
      <c r="A231" t="s">
        <v>887</v>
      </c>
      <c r="B231" s="105" t="s">
        <v>768</v>
      </c>
      <c r="C231" s="105" t="s">
        <v>769</v>
      </c>
      <c r="D231" s="106">
        <v>1004711778</v>
      </c>
      <c r="E231" s="106">
        <v>1004711778</v>
      </c>
      <c r="F231" s="67">
        <f t="shared" si="9"/>
        <v>0</v>
      </c>
      <c r="G231" s="68" t="str">
        <f>+VLOOKUP(B231,Mapping!A:C,3,0)</f>
        <v>Net Assets</v>
      </c>
      <c r="H231" s="68" t="str">
        <f t="shared" si="10"/>
        <v>FM369PNet Assets</v>
      </c>
      <c r="I231" s="69">
        <f t="shared" si="11"/>
        <v>0</v>
      </c>
      <c r="N231" t="str">
        <f>+HLOOKUP(A231,'HY Financials'!$4:$4,1,0)</f>
        <v>FM369P</v>
      </c>
    </row>
    <row r="232" spans="1:14" hidden="1">
      <c r="A232" t="s">
        <v>887</v>
      </c>
      <c r="B232" s="105" t="s">
        <v>698</v>
      </c>
      <c r="C232" s="105" t="s">
        <v>699</v>
      </c>
      <c r="D232" s="106">
        <v>1000000000</v>
      </c>
      <c r="E232" s="106">
        <v>1000000000</v>
      </c>
      <c r="F232" s="67">
        <f t="shared" si="9"/>
        <v>0</v>
      </c>
      <c r="G232" s="68" t="str">
        <f>+VLOOKUP(B232,Mapping!A:C,3,0)</f>
        <v>Net Assets</v>
      </c>
      <c r="H232" s="68" t="str">
        <f t="shared" si="10"/>
        <v>FM369PNet Assets</v>
      </c>
      <c r="I232" s="69">
        <f t="shared" si="11"/>
        <v>0</v>
      </c>
      <c r="N232" t="str">
        <f>+HLOOKUP(A232,'HY Financials'!$4:$4,1,0)</f>
        <v>FM369P</v>
      </c>
    </row>
    <row r="233" spans="1:14" hidden="1">
      <c r="A233" t="s">
        <v>887</v>
      </c>
      <c r="B233" s="105" t="s">
        <v>770</v>
      </c>
      <c r="C233" s="105" t="s">
        <v>771</v>
      </c>
      <c r="D233" s="106">
        <v>219977.52</v>
      </c>
      <c r="E233" s="106">
        <v>220672.52</v>
      </c>
      <c r="F233" s="67">
        <f t="shared" si="9"/>
        <v>695</v>
      </c>
      <c r="G233" s="68" t="str">
        <f>+VLOOKUP(B233,Mapping!A:C,3,0)</f>
        <v>Net Assets</v>
      </c>
      <c r="H233" s="68" t="str">
        <f t="shared" si="10"/>
        <v>FM369PNet Assets</v>
      </c>
      <c r="I233" s="69">
        <f t="shared" si="11"/>
        <v>6.9499999999999995E-5</v>
      </c>
      <c r="N233" t="str">
        <f>+HLOOKUP(A233,'HY Financials'!$4:$4,1,0)</f>
        <v>FM369P</v>
      </c>
    </row>
    <row r="234" spans="1:14" ht="22.5" hidden="1">
      <c r="A234" t="s">
        <v>887</v>
      </c>
      <c r="B234" s="105" t="s">
        <v>441</v>
      </c>
      <c r="C234" s="105" t="s">
        <v>442</v>
      </c>
      <c r="D234" s="106">
        <v>41698688.049999997</v>
      </c>
      <c r="E234" s="106">
        <v>86700129</v>
      </c>
      <c r="F234" s="67">
        <f t="shared" si="9"/>
        <v>45001440.950000003</v>
      </c>
      <c r="G234" s="68" t="str">
        <f>+VLOOKUP(B234,Mapping!A:C,3,0)</f>
        <v>Net Assets</v>
      </c>
      <c r="H234" s="68" t="str">
        <f t="shared" si="10"/>
        <v>FM369PNet Assets</v>
      </c>
      <c r="I234" s="69">
        <f t="shared" si="11"/>
        <v>4.5001440950000005</v>
      </c>
      <c r="N234" t="str">
        <f>+HLOOKUP(A234,'HY Financials'!$4:$4,1,0)</f>
        <v>FM369P</v>
      </c>
    </row>
    <row r="235" spans="1:14" hidden="1">
      <c r="A235" t="s">
        <v>887</v>
      </c>
      <c r="B235" s="105">
        <v>112000</v>
      </c>
      <c r="C235" s="105" t="s">
        <v>314</v>
      </c>
      <c r="D235" s="106">
        <v>2200.08</v>
      </c>
      <c r="E235" s="106">
        <v>2200.09</v>
      </c>
      <c r="F235" s="67">
        <f t="shared" si="9"/>
        <v>1.0000000000218279E-2</v>
      </c>
      <c r="G235" s="68" t="str">
        <f>+VLOOKUP(B235,Mapping!A:C,3,0)</f>
        <v>Net Assets</v>
      </c>
      <c r="H235" s="68" t="str">
        <f t="shared" si="10"/>
        <v>FM369PNet Assets</v>
      </c>
      <c r="I235" s="69">
        <f t="shared" si="11"/>
        <v>1.0000000000218279E-9</v>
      </c>
      <c r="N235" t="str">
        <f>+HLOOKUP(A235,'HY Financials'!$4:$4,1,0)</f>
        <v>FM369P</v>
      </c>
    </row>
    <row r="236" spans="1:14" hidden="1">
      <c r="A236" t="s">
        <v>887</v>
      </c>
      <c r="B236" s="105">
        <v>210100</v>
      </c>
      <c r="C236" s="105" t="s">
        <v>424</v>
      </c>
      <c r="D236" s="106">
        <v>1307035712.9100001</v>
      </c>
      <c r="E236" s="106">
        <v>1307035712.9100001</v>
      </c>
      <c r="F236" s="67">
        <f t="shared" si="9"/>
        <v>0</v>
      </c>
      <c r="G236" s="68" t="str">
        <f>+VLOOKUP(B236,Mapping!A:C,3,0)</f>
        <v>Net Assets</v>
      </c>
      <c r="H236" s="68" t="str">
        <f t="shared" si="10"/>
        <v>FM369PNet Assets</v>
      </c>
      <c r="I236" s="69">
        <f t="shared" si="11"/>
        <v>0</v>
      </c>
      <c r="N236" t="str">
        <f>+HLOOKUP(A236,'HY Financials'!$4:$4,1,0)</f>
        <v>FM369P</v>
      </c>
    </row>
    <row r="237" spans="1:14" hidden="1">
      <c r="A237" t="s">
        <v>887</v>
      </c>
      <c r="B237" s="105">
        <v>210800</v>
      </c>
      <c r="C237" s="105" t="s">
        <v>317</v>
      </c>
      <c r="D237" s="106">
        <v>894032871.45000005</v>
      </c>
      <c r="E237" s="106">
        <v>894032871.44000006</v>
      </c>
      <c r="F237" s="67">
        <f t="shared" si="9"/>
        <v>-9.9999904632568359E-3</v>
      </c>
      <c r="G237" s="68" t="str">
        <f>+VLOOKUP(B237,Mapping!A:C,3,0)</f>
        <v>Net Assets</v>
      </c>
      <c r="H237" s="68" t="str">
        <f t="shared" si="10"/>
        <v>FM369PNet Assets</v>
      </c>
      <c r="I237" s="69">
        <f t="shared" si="11"/>
        <v>-9.9999904632568354E-10</v>
      </c>
      <c r="N237" t="str">
        <f>+HLOOKUP(A237,'HY Financials'!$4:$4,1,0)</f>
        <v>FM369P</v>
      </c>
    </row>
    <row r="238" spans="1:14" hidden="1">
      <c r="A238" t="s">
        <v>887</v>
      </c>
      <c r="B238" s="105">
        <v>211002</v>
      </c>
      <c r="C238" s="105" t="s">
        <v>460</v>
      </c>
      <c r="D238" s="106">
        <v>217662.48</v>
      </c>
      <c r="E238" s="106">
        <v>7483.29</v>
      </c>
      <c r="F238" s="67">
        <f t="shared" si="9"/>
        <v>-210179.19</v>
      </c>
      <c r="G238" s="68" t="str">
        <f>+VLOOKUP(B238,Mapping!A:C,3,0)</f>
        <v>Net Assets</v>
      </c>
      <c r="H238" s="68" t="str">
        <f t="shared" si="10"/>
        <v>FM369PNet Assets</v>
      </c>
      <c r="I238" s="69">
        <f t="shared" si="11"/>
        <v>-2.1017918999999999E-2</v>
      </c>
      <c r="N238" t="str">
        <f>+HLOOKUP(A238,'HY Financials'!$4:$4,1,0)</f>
        <v>FM369P</v>
      </c>
    </row>
    <row r="239" spans="1:14" hidden="1">
      <c r="A239" t="s">
        <v>887</v>
      </c>
      <c r="B239" s="105">
        <v>211014</v>
      </c>
      <c r="C239" s="105" t="s">
        <v>498</v>
      </c>
      <c r="D239" s="106">
        <v>0</v>
      </c>
      <c r="E239" s="106">
        <v>10588</v>
      </c>
      <c r="F239" s="67">
        <f t="shared" si="9"/>
        <v>10588</v>
      </c>
      <c r="G239" s="68" t="str">
        <f>+VLOOKUP(B239,Mapping!A:C,3,0)</f>
        <v>Net Assets</v>
      </c>
      <c r="H239" s="68" t="str">
        <f t="shared" si="10"/>
        <v>FM369PNet Assets</v>
      </c>
      <c r="I239" s="69">
        <f t="shared" si="11"/>
        <v>1.0587999999999999E-3</v>
      </c>
      <c r="N239" t="str">
        <f>+HLOOKUP(A239,'HY Financials'!$4:$4,1,0)</f>
        <v>FM369P</v>
      </c>
    </row>
    <row r="240" spans="1:14" hidden="1">
      <c r="A240" t="s">
        <v>887</v>
      </c>
      <c r="B240" s="105">
        <v>211032</v>
      </c>
      <c r="C240" s="105" t="s">
        <v>331</v>
      </c>
      <c r="D240" s="106">
        <v>5168.1899999999996</v>
      </c>
      <c r="E240" s="106">
        <v>0.55000000000000004</v>
      </c>
      <c r="F240" s="67">
        <f t="shared" si="9"/>
        <v>-5167.6399999999994</v>
      </c>
      <c r="G240" s="68" t="str">
        <f>+VLOOKUP(B240,Mapping!A:C,3,0)</f>
        <v>Net Assets</v>
      </c>
      <c r="H240" s="68" t="str">
        <f t="shared" si="10"/>
        <v>FM369PNet Assets</v>
      </c>
      <c r="I240" s="69">
        <f t="shared" si="11"/>
        <v>-5.1676399999999996E-4</v>
      </c>
      <c r="N240" t="str">
        <f>+HLOOKUP(A240,'HY Financials'!$4:$4,1,0)</f>
        <v>FM369P</v>
      </c>
    </row>
    <row r="241" spans="1:14" hidden="1">
      <c r="A241" t="s">
        <v>887</v>
      </c>
      <c r="B241" s="105">
        <v>211035</v>
      </c>
      <c r="C241" s="105" t="s">
        <v>333</v>
      </c>
      <c r="D241" s="106">
        <v>6322</v>
      </c>
      <c r="E241" s="106">
        <v>8183</v>
      </c>
      <c r="F241" s="67">
        <f t="shared" si="9"/>
        <v>1861</v>
      </c>
      <c r="G241" s="68" t="str">
        <f>+VLOOKUP(B241,Mapping!A:C,3,0)</f>
        <v>Net Assets</v>
      </c>
      <c r="H241" s="68" t="str">
        <f t="shared" si="10"/>
        <v>FM369PNet Assets</v>
      </c>
      <c r="I241" s="69">
        <f t="shared" si="11"/>
        <v>1.861E-4</v>
      </c>
      <c r="N241" t="str">
        <f>+HLOOKUP(A241,'HY Financials'!$4:$4,1,0)</f>
        <v>FM369P</v>
      </c>
    </row>
    <row r="242" spans="1:14" hidden="1">
      <c r="A242" t="s">
        <v>887</v>
      </c>
      <c r="B242" s="105">
        <v>211040</v>
      </c>
      <c r="C242" s="105" t="s">
        <v>1046</v>
      </c>
      <c r="D242" s="106">
        <v>293.26</v>
      </c>
      <c r="E242" s="106">
        <v>293.26</v>
      </c>
      <c r="F242" s="67">
        <f t="shared" si="9"/>
        <v>0</v>
      </c>
      <c r="G242" s="68" t="str">
        <f>+VLOOKUP(B242,Mapping!A:C,3,0)</f>
        <v>Dummy</v>
      </c>
      <c r="H242" s="68" t="str">
        <f t="shared" si="10"/>
        <v>FM369PDummy</v>
      </c>
      <c r="I242" s="69">
        <f t="shared" si="11"/>
        <v>0</v>
      </c>
      <c r="N242" t="str">
        <f>+HLOOKUP(A242,'HY Financials'!$4:$4,1,0)</f>
        <v>FM369P</v>
      </c>
    </row>
    <row r="243" spans="1:14" hidden="1">
      <c r="A243" t="s">
        <v>887</v>
      </c>
      <c r="B243" s="105">
        <v>212010</v>
      </c>
      <c r="C243" s="105" t="s">
        <v>336</v>
      </c>
      <c r="D243" s="106">
        <v>243845.37</v>
      </c>
      <c r="E243" s="106">
        <v>204443.56</v>
      </c>
      <c r="F243" s="67">
        <f t="shared" si="9"/>
        <v>-39401.81</v>
      </c>
      <c r="G243" s="68" t="str">
        <f>+VLOOKUP(B243,Mapping!A:C,3,0)</f>
        <v>Net Assets</v>
      </c>
      <c r="H243" s="68" t="str">
        <f t="shared" si="10"/>
        <v>FM369PNet Assets</v>
      </c>
      <c r="I243" s="69">
        <f t="shared" si="11"/>
        <v>-3.9401810000000001E-3</v>
      </c>
      <c r="N243" t="str">
        <f>+HLOOKUP(A243,'HY Financials'!$4:$4,1,0)</f>
        <v>FM369P</v>
      </c>
    </row>
    <row r="244" spans="1:14" hidden="1">
      <c r="A244" t="s">
        <v>887</v>
      </c>
      <c r="B244" s="105">
        <v>212026</v>
      </c>
      <c r="C244" s="105" t="s">
        <v>339</v>
      </c>
      <c r="D244" s="106">
        <v>9662.1</v>
      </c>
      <c r="E244" s="106">
        <v>183337.24</v>
      </c>
      <c r="F244" s="67">
        <f t="shared" si="9"/>
        <v>173675.13999999998</v>
      </c>
      <c r="G244" s="68" t="str">
        <f>+VLOOKUP(B244,Mapping!A:C,3,0)</f>
        <v>Net Assets</v>
      </c>
      <c r="H244" s="68" t="str">
        <f t="shared" si="10"/>
        <v>FM369PNet Assets</v>
      </c>
      <c r="I244" s="69">
        <f t="shared" si="11"/>
        <v>1.7367513999999997E-2</v>
      </c>
      <c r="N244" t="str">
        <f>+HLOOKUP(A244,'HY Financials'!$4:$4,1,0)</f>
        <v>FM369P</v>
      </c>
    </row>
    <row r="245" spans="1:14" hidden="1">
      <c r="A245" t="s">
        <v>887</v>
      </c>
      <c r="B245" s="105">
        <v>212030</v>
      </c>
      <c r="C245" s="105" t="s">
        <v>1048</v>
      </c>
      <c r="D245" s="106">
        <v>14767.79</v>
      </c>
      <c r="E245" s="106">
        <v>14767.79</v>
      </c>
      <c r="F245" s="67">
        <f t="shared" si="9"/>
        <v>0</v>
      </c>
      <c r="G245" s="68" t="str">
        <f>+VLOOKUP(B245,Mapping!A:C,3,0)</f>
        <v>Dummy</v>
      </c>
      <c r="H245" s="68" t="str">
        <f t="shared" si="10"/>
        <v>FM369PDummy</v>
      </c>
      <c r="I245" s="69">
        <f t="shared" si="11"/>
        <v>0</v>
      </c>
      <c r="N245" t="str">
        <f>+HLOOKUP(A245,'HY Financials'!$4:$4,1,0)</f>
        <v>FM369P</v>
      </c>
    </row>
    <row r="246" spans="1:14" hidden="1">
      <c r="A246" t="s">
        <v>887</v>
      </c>
      <c r="B246" s="105">
        <v>212080</v>
      </c>
      <c r="C246" s="105" t="s">
        <v>1049</v>
      </c>
      <c r="D246" s="106">
        <v>2914.76</v>
      </c>
      <c r="E246" s="106">
        <v>88115.38</v>
      </c>
      <c r="F246" s="67">
        <f t="shared" si="9"/>
        <v>85200.62000000001</v>
      </c>
      <c r="G246" s="68" t="str">
        <f>+VLOOKUP(B246,Mapping!A:C,3,0)</f>
        <v>Dummy</v>
      </c>
      <c r="H246" s="68" t="str">
        <f t="shared" si="10"/>
        <v>FM369PDummy</v>
      </c>
      <c r="I246" s="69">
        <f t="shared" si="11"/>
        <v>8.5200620000000019E-3</v>
      </c>
      <c r="N246" t="str">
        <f>+HLOOKUP(A246,'HY Financials'!$4:$4,1,0)</f>
        <v>FM369P</v>
      </c>
    </row>
    <row r="247" spans="1:14" s="108" customFormat="1" hidden="1">
      <c r="A247" t="s">
        <v>887</v>
      </c>
      <c r="B247" s="105">
        <v>212086</v>
      </c>
      <c r="C247" s="105" t="s">
        <v>343</v>
      </c>
      <c r="D247" s="106">
        <v>6820589.9000000004</v>
      </c>
      <c r="E247" s="106">
        <v>6820589.9000000004</v>
      </c>
      <c r="F247" s="67">
        <f t="shared" si="9"/>
        <v>0</v>
      </c>
      <c r="G247" s="68" t="str">
        <f>+VLOOKUP(B247,Mapping!A:C,3,0)</f>
        <v>Net Assets</v>
      </c>
      <c r="H247" s="68" t="str">
        <f t="shared" si="10"/>
        <v>FM369PNet Assets</v>
      </c>
      <c r="I247" s="69">
        <f t="shared" si="11"/>
        <v>0</v>
      </c>
      <c r="N247" t="str">
        <f>+HLOOKUP(A247,'HY Financials'!$4:$4,1,0)</f>
        <v>FM369P</v>
      </c>
    </row>
    <row r="248" spans="1:14" s="108" customFormat="1" hidden="1">
      <c r="A248" t="s">
        <v>887</v>
      </c>
      <c r="B248" s="105">
        <v>213100</v>
      </c>
      <c r="C248" s="105" t="s">
        <v>499</v>
      </c>
      <c r="D248" s="106">
        <v>78324.429999999993</v>
      </c>
      <c r="E248" s="106">
        <v>78324.44</v>
      </c>
      <c r="F248" s="67">
        <f t="shared" si="9"/>
        <v>1.0000000009313226E-2</v>
      </c>
      <c r="G248" s="68" t="str">
        <f>+VLOOKUP(B248,Mapping!A:C,3,0)</f>
        <v>Net Assets</v>
      </c>
      <c r="H248" s="68" t="str">
        <f t="shared" si="10"/>
        <v>FM369PNet Assets</v>
      </c>
      <c r="I248" s="69">
        <f t="shared" si="11"/>
        <v>1.0000000009313225E-9</v>
      </c>
      <c r="N248" t="str">
        <f>+HLOOKUP(A248,'HY Financials'!$4:$4,1,0)</f>
        <v>FM369P</v>
      </c>
    </row>
    <row r="249" spans="1:14" s="108" customFormat="1" hidden="1">
      <c r="A249" t="s">
        <v>887</v>
      </c>
      <c r="B249" s="105" t="s">
        <v>344</v>
      </c>
      <c r="C249" s="105" t="s">
        <v>345</v>
      </c>
      <c r="D249" s="106">
        <v>830000</v>
      </c>
      <c r="E249" s="106">
        <v>0</v>
      </c>
      <c r="F249" s="67">
        <f t="shared" si="9"/>
        <v>-830000</v>
      </c>
      <c r="G249" s="68" t="str">
        <f>+VLOOKUP(B249,Mapping!A:C,3,0)</f>
        <v>Unit Capital at the end of the period</v>
      </c>
      <c r="H249" s="68" t="str">
        <f t="shared" si="10"/>
        <v>FM369PUnit Capital at the end of the period</v>
      </c>
      <c r="I249" s="69">
        <f t="shared" si="11"/>
        <v>-8.3000000000000004E-2</v>
      </c>
      <c r="N249" t="str">
        <f>+HLOOKUP(A249,'HY Financials'!$4:$4,1,0)</f>
        <v>FM369P</v>
      </c>
    </row>
    <row r="250" spans="1:14" s="108" customFormat="1" hidden="1">
      <c r="A250" t="s">
        <v>887</v>
      </c>
      <c r="B250" s="105" t="s">
        <v>346</v>
      </c>
      <c r="C250" s="105" t="s">
        <v>347</v>
      </c>
      <c r="D250" s="106">
        <v>900023461.34000003</v>
      </c>
      <c r="E250" s="106">
        <v>87082261.340000004</v>
      </c>
      <c r="F250" s="67">
        <f t="shared" si="9"/>
        <v>-812941200</v>
      </c>
      <c r="G250" s="68" t="str">
        <f>+VLOOKUP(B250,Mapping!A:C,3,0)</f>
        <v>Unit Capital at the end of the period</v>
      </c>
      <c r="H250" s="68" t="str">
        <f t="shared" si="10"/>
        <v>FM369PUnit Capital at the end of the period</v>
      </c>
      <c r="I250" s="69">
        <f t="shared" si="11"/>
        <v>-81.294120000000007</v>
      </c>
      <c r="N250" t="str">
        <f>+HLOOKUP(A250,'HY Financials'!$4:$4,1,0)</f>
        <v>FM369P</v>
      </c>
    </row>
    <row r="251" spans="1:14" s="108" customFormat="1" hidden="1">
      <c r="A251" t="s">
        <v>887</v>
      </c>
      <c r="B251" s="105" t="s">
        <v>350</v>
      </c>
      <c r="C251" s="105" t="s">
        <v>351</v>
      </c>
      <c r="D251" s="106">
        <v>87082261.340000004</v>
      </c>
      <c r="E251" s="106">
        <v>0</v>
      </c>
      <c r="F251" s="67">
        <f t="shared" si="9"/>
        <v>-87082261.340000004</v>
      </c>
      <c r="G251" s="68" t="str">
        <f>+VLOOKUP(B251,Mapping!A:C,3,0)</f>
        <v>Dummy</v>
      </c>
      <c r="H251" s="68" t="str">
        <f t="shared" si="10"/>
        <v>FM369PDummy</v>
      </c>
      <c r="I251" s="69">
        <f t="shared" si="11"/>
        <v>-8.7082261340000002</v>
      </c>
      <c r="N251" t="str">
        <f>+HLOOKUP(A251,'HY Financials'!$4:$4,1,0)</f>
        <v>FM369P</v>
      </c>
    </row>
    <row r="252" spans="1:14" s="108" customFormat="1" hidden="1">
      <c r="A252" t="s">
        <v>887</v>
      </c>
      <c r="B252" s="105">
        <v>310200</v>
      </c>
      <c r="C252" s="105" t="s">
        <v>356</v>
      </c>
      <c r="D252" s="106">
        <v>0</v>
      </c>
      <c r="E252" s="106">
        <v>0.01</v>
      </c>
      <c r="F252" s="67">
        <f t="shared" si="9"/>
        <v>0.01</v>
      </c>
      <c r="G252" s="68" t="str">
        <f>+VLOOKUP(B252,Mapping!A:C,3,0)</f>
        <v>Dummy</v>
      </c>
      <c r="H252" s="68" t="str">
        <f t="shared" si="10"/>
        <v>FM369PDummy</v>
      </c>
      <c r="I252" s="69">
        <f t="shared" si="11"/>
        <v>1.0000000000000001E-9</v>
      </c>
      <c r="N252" s="108" t="str">
        <f>+HLOOKUP(A252,'HY Financials'!$4:$4,1,0)</f>
        <v>FM369P</v>
      </c>
    </row>
    <row r="253" spans="1:14" s="108" customFormat="1" hidden="1">
      <c r="A253" t="s">
        <v>887</v>
      </c>
      <c r="B253" s="105" t="s">
        <v>500</v>
      </c>
      <c r="C253" s="105" t="s">
        <v>501</v>
      </c>
      <c r="D253" s="106">
        <v>78324.44</v>
      </c>
      <c r="E253" s="106">
        <v>0</v>
      </c>
      <c r="F253" s="67">
        <f t="shared" si="9"/>
        <v>-78324.44</v>
      </c>
      <c r="G253" s="68" t="str">
        <f>+VLOOKUP(B253,Mapping!A:C,3,0)</f>
        <v>Dummy</v>
      </c>
      <c r="H253" s="68" t="str">
        <f t="shared" si="10"/>
        <v>FM369PDummy</v>
      </c>
      <c r="I253" s="69">
        <f t="shared" si="11"/>
        <v>-7.8324440000000009E-3</v>
      </c>
      <c r="N253" s="108" t="str">
        <f>+HLOOKUP(A253,'HY Financials'!$4:$4,1,0)</f>
        <v>FM369P</v>
      </c>
    </row>
    <row r="254" spans="1:14" hidden="1">
      <c r="A254" t="s">
        <v>887</v>
      </c>
      <c r="B254" s="105" t="s">
        <v>502</v>
      </c>
      <c r="C254" s="105" t="s">
        <v>503</v>
      </c>
      <c r="D254" s="106">
        <v>10588</v>
      </c>
      <c r="E254" s="106">
        <v>0</v>
      </c>
      <c r="F254" s="67">
        <f t="shared" si="9"/>
        <v>-10588</v>
      </c>
      <c r="G254" s="68" t="str">
        <f>+VLOOKUP(B254,Mapping!A:C,3,0)</f>
        <v>Dummy</v>
      </c>
      <c r="H254" s="68" t="str">
        <f t="shared" si="10"/>
        <v>FM369PDummy</v>
      </c>
      <c r="I254" s="69">
        <f t="shared" si="11"/>
        <v>-1.0587999999999999E-3</v>
      </c>
      <c r="N254" t="str">
        <f>+HLOOKUP(A254,'HY Financials'!$4:$4,1,0)</f>
        <v>FM369P</v>
      </c>
    </row>
    <row r="255" spans="1:14" hidden="1">
      <c r="A255" t="s">
        <v>887</v>
      </c>
      <c r="B255" s="105" t="s">
        <v>445</v>
      </c>
      <c r="C255" s="105" t="s">
        <v>446</v>
      </c>
      <c r="D255" s="106">
        <v>6483284.0499999998</v>
      </c>
      <c r="E255" s="106">
        <v>0</v>
      </c>
      <c r="F255" s="67">
        <f t="shared" si="9"/>
        <v>-6483284.0499999998</v>
      </c>
      <c r="G255" s="68" t="str">
        <f>+VLOOKUP(B255,Mapping!A:C,3,0)</f>
        <v>Dummy</v>
      </c>
      <c r="H255" s="68" t="str">
        <f t="shared" si="10"/>
        <v>FM369PDummy</v>
      </c>
      <c r="I255" s="69">
        <f t="shared" si="11"/>
        <v>-0.648328405</v>
      </c>
      <c r="N255" t="str">
        <f>+HLOOKUP(A255,'HY Financials'!$4:$4,1,0)</f>
        <v>FM369P</v>
      </c>
    </row>
    <row r="256" spans="1:14" hidden="1">
      <c r="A256" t="s">
        <v>887</v>
      </c>
      <c r="B256" s="105" t="s">
        <v>724</v>
      </c>
      <c r="C256" s="105" t="s">
        <v>725</v>
      </c>
      <c r="D256" s="106">
        <v>857.53</v>
      </c>
      <c r="E256" s="106">
        <v>219977.52</v>
      </c>
      <c r="F256" s="67">
        <f t="shared" si="9"/>
        <v>219119.99</v>
      </c>
      <c r="G256" s="68" t="str">
        <f>+VLOOKUP(B256,Mapping!A:C,3,0)</f>
        <v>Interest</v>
      </c>
      <c r="H256" s="68" t="str">
        <f t="shared" si="10"/>
        <v>FM369PInterest</v>
      </c>
      <c r="I256" s="69">
        <f t="shared" si="11"/>
        <v>2.1911998999999998E-2</v>
      </c>
      <c r="N256" t="str">
        <f>+HLOOKUP(A256,'HY Financials'!$4:$4,1,0)</f>
        <v>FM369P</v>
      </c>
    </row>
    <row r="257" spans="1:14" hidden="1">
      <c r="A257" t="s">
        <v>887</v>
      </c>
      <c r="B257" s="105" t="s">
        <v>368</v>
      </c>
      <c r="C257" s="105" t="s">
        <v>369</v>
      </c>
      <c r="D257" s="106">
        <v>0</v>
      </c>
      <c r="E257" s="106">
        <v>41698688.049999997</v>
      </c>
      <c r="F257" s="67">
        <f t="shared" si="9"/>
        <v>41698688.049999997</v>
      </c>
      <c r="G257" s="68" t="str">
        <f>+VLOOKUP(B257,Mapping!A:C,3,0)</f>
        <v>Interest</v>
      </c>
      <c r="H257" s="68" t="str">
        <f t="shared" si="10"/>
        <v>FM369PInterest</v>
      </c>
      <c r="I257" s="69">
        <f t="shared" si="11"/>
        <v>4.1698688050000001</v>
      </c>
      <c r="N257" t="str">
        <f>+HLOOKUP(A257,'HY Financials'!$4:$4,1,0)</f>
        <v>FM369P</v>
      </c>
    </row>
    <row r="258" spans="1:14">
      <c r="A258" t="s">
        <v>887</v>
      </c>
      <c r="B258" s="105">
        <v>620006</v>
      </c>
      <c r="C258" s="105" t="s">
        <v>871</v>
      </c>
      <c r="D258" s="106">
        <v>2200.08</v>
      </c>
      <c r="E258" s="106">
        <v>0</v>
      </c>
      <c r="F258" s="67">
        <f t="shared" si="9"/>
        <v>-2200.08</v>
      </c>
      <c r="G258" s="68" t="str">
        <f>+VLOOKUP(B258,Mapping!A:C,3,0)</f>
        <v>Total Recurring Expenses (including 6.1 and 6.2)</v>
      </c>
      <c r="H258" s="68" t="str">
        <f t="shared" si="10"/>
        <v>FM369PTotal Recurring Expenses (including 6.1 and 6.2)</v>
      </c>
      <c r="I258" s="69">
        <f t="shared" si="11"/>
        <v>-2.20008E-4</v>
      </c>
      <c r="N258" t="str">
        <f>+HLOOKUP(A258,'HY Financials'!$4:$4,1,0)</f>
        <v>FM369P</v>
      </c>
    </row>
    <row r="259" spans="1:14" hidden="1">
      <c r="A259" t="s">
        <v>887</v>
      </c>
      <c r="B259" s="105">
        <v>810300</v>
      </c>
      <c r="C259" s="105" t="s">
        <v>378</v>
      </c>
      <c r="D259" s="106">
        <v>173505.62</v>
      </c>
      <c r="E259" s="106">
        <v>9662.1</v>
      </c>
      <c r="F259" s="67">
        <f t="shared" si="9"/>
        <v>-163843.51999999999</v>
      </c>
      <c r="G259" s="68" t="str">
        <f>+VLOOKUP(B259,Mapping!A:C,3,0)</f>
        <v>Management Fees</v>
      </c>
      <c r="H259" s="68" t="str">
        <f t="shared" si="10"/>
        <v>FM369PManagement Fees</v>
      </c>
      <c r="I259" s="69">
        <f t="shared" si="11"/>
        <v>-1.6384351999999998E-2</v>
      </c>
      <c r="N259" t="str">
        <f>+HLOOKUP(A259,'HY Financials'!$4:$4,1,0)</f>
        <v>FM369P</v>
      </c>
    </row>
    <row r="260" spans="1:14">
      <c r="A260" t="s">
        <v>887</v>
      </c>
      <c r="B260" s="105">
        <v>810325</v>
      </c>
      <c r="C260" s="105" t="s">
        <v>379</v>
      </c>
      <c r="D260" s="106">
        <v>183337.24</v>
      </c>
      <c r="E260" s="106">
        <v>9662.1</v>
      </c>
      <c r="F260" s="67">
        <f t="shared" ref="F260:F323" si="12">+E260-D260</f>
        <v>-173675.13999999998</v>
      </c>
      <c r="G260" s="68" t="str">
        <f>+VLOOKUP(B260,Mapping!A:C,3,0)</f>
        <v>Total Recurring Expenses (including 6.1 and 6.2)</v>
      </c>
      <c r="H260" s="68" t="str">
        <f t="shared" ref="H260:H323" si="13">+A260&amp;G260</f>
        <v>FM369PTotal Recurring Expenses (including 6.1 and 6.2)</v>
      </c>
      <c r="I260" s="69">
        <f t="shared" ref="I260:I323" si="14">+F260/10000000</f>
        <v>-1.7367513999999997E-2</v>
      </c>
      <c r="N260" t="str">
        <f>+HLOOKUP(A260,'HY Financials'!$4:$4,1,0)</f>
        <v>FM369P</v>
      </c>
    </row>
    <row r="261" spans="1:14">
      <c r="A261" t="s">
        <v>887</v>
      </c>
      <c r="B261" s="105">
        <v>810701</v>
      </c>
      <c r="C261" s="105" t="s">
        <v>381</v>
      </c>
      <c r="D261" s="106">
        <v>21445.3</v>
      </c>
      <c r="E261" s="106">
        <v>1194.22</v>
      </c>
      <c r="F261" s="67">
        <f t="shared" si="12"/>
        <v>-20251.079999999998</v>
      </c>
      <c r="G261" s="68" t="str">
        <f>+VLOOKUP(B261,Mapping!A:C,3,0)</f>
        <v>Total Recurring Expenses (including 6.1 and 6.2)</v>
      </c>
      <c r="H261" s="68" t="str">
        <f t="shared" si="13"/>
        <v>FM369PTotal Recurring Expenses (including 6.1 and 6.2)</v>
      </c>
      <c r="I261" s="69">
        <f t="shared" si="14"/>
        <v>-2.0251079999999999E-3</v>
      </c>
      <c r="N261" t="str">
        <f>+HLOOKUP(A261,'HY Financials'!$4:$4,1,0)</f>
        <v>FM369P</v>
      </c>
    </row>
    <row r="262" spans="1:14">
      <c r="A262" t="s">
        <v>887</v>
      </c>
      <c r="B262" s="105">
        <v>816000</v>
      </c>
      <c r="C262" s="105" t="s">
        <v>466</v>
      </c>
      <c r="D262" s="106">
        <v>7483.29</v>
      </c>
      <c r="E262" s="106">
        <v>217662.48</v>
      </c>
      <c r="F262" s="67">
        <f t="shared" si="12"/>
        <v>210179.19</v>
      </c>
      <c r="G262" s="68" t="str">
        <f>+VLOOKUP(B262,Mapping!A:C,3,0)</f>
        <v>Total Recurring Expenses (including 6.1 and 6.2)</v>
      </c>
      <c r="H262" s="68" t="str">
        <f t="shared" si="13"/>
        <v>FM369PTotal Recurring Expenses (including 6.1 and 6.2)</v>
      </c>
      <c r="I262" s="69">
        <f t="shared" si="14"/>
        <v>2.1017918999999999E-2</v>
      </c>
      <c r="N262" t="str">
        <f>+HLOOKUP(A262,'HY Financials'!$4:$4,1,0)</f>
        <v>FM369P</v>
      </c>
    </row>
    <row r="263" spans="1:14" s="108" customFormat="1">
      <c r="A263" t="s">
        <v>887</v>
      </c>
      <c r="B263" s="105">
        <v>816003</v>
      </c>
      <c r="C263" s="105" t="s">
        <v>383</v>
      </c>
      <c r="D263" s="106">
        <v>57801.35</v>
      </c>
      <c r="E263" s="106">
        <v>0</v>
      </c>
      <c r="F263" s="67">
        <f t="shared" si="12"/>
        <v>-57801.35</v>
      </c>
      <c r="G263" s="68" t="str">
        <f>+VLOOKUP(B263,Mapping!A:C,3,0)</f>
        <v>Total Recurring Expenses (including 6.1 and 6.2)</v>
      </c>
      <c r="H263" s="68" t="str">
        <f t="shared" si="13"/>
        <v>FM369PTotal Recurring Expenses (including 6.1 and 6.2)</v>
      </c>
      <c r="I263" s="69">
        <f t="shared" si="14"/>
        <v>-5.7801349999999996E-3</v>
      </c>
      <c r="N263" s="108" t="str">
        <f>+HLOOKUP(A263,'HY Financials'!$4:$4,1,0)</f>
        <v>FM369P</v>
      </c>
    </row>
    <row r="264" spans="1:14">
      <c r="A264" t="s">
        <v>887</v>
      </c>
      <c r="B264" s="105">
        <v>816005</v>
      </c>
      <c r="C264" s="105" t="s">
        <v>693</v>
      </c>
      <c r="D264" s="106">
        <v>5618</v>
      </c>
      <c r="E264" s="106">
        <v>0</v>
      </c>
      <c r="F264" s="67">
        <f t="shared" si="12"/>
        <v>-5618</v>
      </c>
      <c r="G264" s="68" t="str">
        <f>+VLOOKUP(B264,Mapping!A:C,3,0)</f>
        <v>Total Recurring Expenses (including 6.1 and 6.2)</v>
      </c>
      <c r="H264" s="68" t="str">
        <f t="shared" si="13"/>
        <v>FM369PTotal Recurring Expenses (including 6.1 and 6.2)</v>
      </c>
      <c r="I264" s="69">
        <f t="shared" si="14"/>
        <v>-5.6179999999999999E-4</v>
      </c>
      <c r="N264" t="str">
        <f>+HLOOKUP(A264,'HY Financials'!$4:$4,1,0)</f>
        <v>FM369P</v>
      </c>
    </row>
    <row r="265" spans="1:14">
      <c r="A265" t="s">
        <v>887</v>
      </c>
      <c r="B265" s="105">
        <v>816007</v>
      </c>
      <c r="C265" s="105" t="s">
        <v>385</v>
      </c>
      <c r="D265" s="106">
        <v>0.74</v>
      </c>
      <c r="E265" s="106">
        <v>0</v>
      </c>
      <c r="F265" s="67">
        <f t="shared" si="12"/>
        <v>-0.74</v>
      </c>
      <c r="G265" s="68" t="str">
        <f>+VLOOKUP(B265,Mapping!A:C,3,0)</f>
        <v>Total Recurring Expenses (including 6.1 and 6.2)</v>
      </c>
      <c r="H265" s="68" t="str">
        <f t="shared" si="13"/>
        <v>FM369PTotal Recurring Expenses (including 6.1 and 6.2)</v>
      </c>
      <c r="I265" s="69">
        <f t="shared" si="14"/>
        <v>-7.4000000000000001E-8</v>
      </c>
      <c r="N265" t="str">
        <f>+HLOOKUP(A265,'HY Financials'!$4:$4,1,0)</f>
        <v>FM369P</v>
      </c>
    </row>
    <row r="266" spans="1:14">
      <c r="A266" t="s">
        <v>887</v>
      </c>
      <c r="B266" s="105">
        <v>816008</v>
      </c>
      <c r="C266" s="105" t="s">
        <v>387</v>
      </c>
      <c r="D266" s="106">
        <v>58735.02</v>
      </c>
      <c r="E266" s="106">
        <v>0</v>
      </c>
      <c r="F266" s="67">
        <f t="shared" si="12"/>
        <v>-58735.02</v>
      </c>
      <c r="G266" s="68" t="str">
        <f>+VLOOKUP(B266,Mapping!A:C,3,0)</f>
        <v>Total Recurring Expenses (including 6.1 and 6.2)</v>
      </c>
      <c r="H266" s="68" t="str">
        <f t="shared" si="13"/>
        <v>FM369PTotal Recurring Expenses (including 6.1 and 6.2)</v>
      </c>
      <c r="I266" s="69">
        <f t="shared" si="14"/>
        <v>-5.8735020000000001E-3</v>
      </c>
      <c r="N266" t="str">
        <f>+HLOOKUP(A266,'HY Financials'!$4:$4,1,0)</f>
        <v>FM369P</v>
      </c>
    </row>
    <row r="267" spans="1:14">
      <c r="A267" t="s">
        <v>887</v>
      </c>
      <c r="B267" s="105">
        <v>816012</v>
      </c>
      <c r="C267" s="105" t="s">
        <v>389</v>
      </c>
      <c r="D267" s="106">
        <v>0</v>
      </c>
      <c r="E267" s="106">
        <v>0</v>
      </c>
      <c r="F267" s="67">
        <f t="shared" si="12"/>
        <v>0</v>
      </c>
      <c r="G267" s="68" t="str">
        <f>+VLOOKUP(B267,Mapping!A:C,3,0)</f>
        <v>Total Recurring Expenses (including 6.1 and 6.2)</v>
      </c>
      <c r="H267" s="68" t="str">
        <f t="shared" si="13"/>
        <v>FM369PTotal Recurring Expenses (including 6.1 and 6.2)</v>
      </c>
      <c r="I267" s="69">
        <f t="shared" si="14"/>
        <v>0</v>
      </c>
      <c r="N267" t="str">
        <f>+HLOOKUP(A267,'HY Financials'!$4:$4,1,0)</f>
        <v>FM369P</v>
      </c>
    </row>
    <row r="268" spans="1:14">
      <c r="A268" t="s">
        <v>887</v>
      </c>
      <c r="B268" s="105">
        <v>816015</v>
      </c>
      <c r="C268" s="105" t="s">
        <v>393</v>
      </c>
      <c r="D268" s="106">
        <v>0</v>
      </c>
      <c r="E268" s="106">
        <v>0.55000000000000004</v>
      </c>
      <c r="F268" s="67">
        <f t="shared" si="12"/>
        <v>0.55000000000000004</v>
      </c>
      <c r="G268" s="68" t="str">
        <f>+VLOOKUP(B268,Mapping!A:C,3,0)</f>
        <v>Total Recurring Expenses (including 6.1 and 6.2)</v>
      </c>
      <c r="H268" s="68" t="str">
        <f t="shared" si="13"/>
        <v>FM369PTotal Recurring Expenses (including 6.1 and 6.2)</v>
      </c>
      <c r="I268" s="69">
        <f t="shared" si="14"/>
        <v>5.5000000000000003E-8</v>
      </c>
      <c r="N268" t="str">
        <f>+HLOOKUP(A268,'HY Financials'!$4:$4,1,0)</f>
        <v>FM369P</v>
      </c>
    </row>
    <row r="269" spans="1:14" hidden="1">
      <c r="A269" t="s">
        <v>887</v>
      </c>
      <c r="B269" s="105">
        <v>816021</v>
      </c>
      <c r="C269" s="105" t="s">
        <v>399</v>
      </c>
      <c r="D269" s="106">
        <v>0</v>
      </c>
      <c r="E269" s="106">
        <v>0</v>
      </c>
      <c r="F269" s="67">
        <f t="shared" si="12"/>
        <v>0</v>
      </c>
      <c r="G269" s="68" t="str">
        <f>+VLOOKUP(B269,Mapping!A:C,3,0)</f>
        <v>Trustee Fees #</v>
      </c>
      <c r="H269" s="68" t="str">
        <f t="shared" si="13"/>
        <v>FM369PTrustee Fees #</v>
      </c>
      <c r="I269" s="69">
        <f t="shared" si="14"/>
        <v>0</v>
      </c>
      <c r="N269" t="str">
        <f>+HLOOKUP(A269,'HY Financials'!$4:$4,1,0)</f>
        <v>FM369P</v>
      </c>
    </row>
    <row r="270" spans="1:14">
      <c r="A270" t="s">
        <v>887</v>
      </c>
      <c r="B270" s="105">
        <v>816033</v>
      </c>
      <c r="C270" s="105" t="s">
        <v>405</v>
      </c>
      <c r="D270" s="106">
        <v>0</v>
      </c>
      <c r="E270" s="106">
        <v>0</v>
      </c>
      <c r="F270" s="67">
        <f t="shared" si="12"/>
        <v>0</v>
      </c>
      <c r="G270" s="68" t="str">
        <f>+VLOOKUP(B270,Mapping!A:C,3,0)</f>
        <v>Total Recurring Expenses (including 6.1 and 6.2)</v>
      </c>
      <c r="H270" s="68" t="str">
        <f t="shared" si="13"/>
        <v>FM369PTotal Recurring Expenses (including 6.1 and 6.2)</v>
      </c>
      <c r="I270" s="69">
        <f t="shared" si="14"/>
        <v>0</v>
      </c>
      <c r="N270" t="str">
        <f>+HLOOKUP(A270,'HY Financials'!$4:$4,1,0)</f>
        <v>FM369P</v>
      </c>
    </row>
    <row r="271" spans="1:14">
      <c r="A271" t="s">
        <v>887</v>
      </c>
      <c r="B271" s="105">
        <v>816034</v>
      </c>
      <c r="C271" s="105" t="s">
        <v>407</v>
      </c>
      <c r="D271" s="106">
        <v>418.06</v>
      </c>
      <c r="E271" s="106">
        <v>0</v>
      </c>
      <c r="F271" s="67">
        <f t="shared" si="12"/>
        <v>-418.06</v>
      </c>
      <c r="G271" s="68" t="str">
        <f>+VLOOKUP(B271,Mapping!A:C,3,0)</f>
        <v>Total Recurring Expenses (including 6.1 and 6.2)</v>
      </c>
      <c r="H271" s="68" t="str">
        <f t="shared" si="13"/>
        <v>FM369PTotal Recurring Expenses (including 6.1 and 6.2)</v>
      </c>
      <c r="I271" s="69">
        <f t="shared" si="14"/>
        <v>-4.1805999999999999E-5</v>
      </c>
      <c r="N271" t="str">
        <f>+HLOOKUP(A271,'HY Financials'!$4:$4,1,0)</f>
        <v>FM369P</v>
      </c>
    </row>
    <row r="272" spans="1:14">
      <c r="A272" t="s">
        <v>887</v>
      </c>
      <c r="B272" s="105">
        <v>816036</v>
      </c>
      <c r="C272" s="105" t="s">
        <v>695</v>
      </c>
      <c r="D272" s="106">
        <v>210.85</v>
      </c>
      <c r="E272" s="106">
        <v>4.9800000000000004</v>
      </c>
      <c r="F272" s="67">
        <f t="shared" si="12"/>
        <v>-205.87</v>
      </c>
      <c r="G272" s="68" t="str">
        <f>+VLOOKUP(B272,Mapping!A:C,3,0)</f>
        <v>Total Recurring Expenses (including 6.1 and 6.2)</v>
      </c>
      <c r="H272" s="68" t="str">
        <f t="shared" si="13"/>
        <v>FM369PTotal Recurring Expenses (including 6.1 and 6.2)</v>
      </c>
      <c r="I272" s="69">
        <f t="shared" si="14"/>
        <v>-2.0587000000000001E-5</v>
      </c>
      <c r="N272" t="str">
        <f>+HLOOKUP(A272,'HY Financials'!$4:$4,1,0)</f>
        <v>FM369P</v>
      </c>
    </row>
    <row r="273" spans="1:14">
      <c r="A273" t="s">
        <v>887</v>
      </c>
      <c r="B273" s="105">
        <v>816047</v>
      </c>
      <c r="C273" s="105" t="s">
        <v>1062</v>
      </c>
      <c r="D273" s="106">
        <v>14767.79</v>
      </c>
      <c r="E273" s="106">
        <v>14767.79</v>
      </c>
      <c r="F273" s="67">
        <f t="shared" si="12"/>
        <v>0</v>
      </c>
      <c r="G273" s="68" t="str">
        <f>+VLOOKUP(B273,Mapping!A:C,3,0)</f>
        <v>Total Recurring Expenses (including 6.1 and 6.2)</v>
      </c>
      <c r="H273" s="68" t="str">
        <f t="shared" si="13"/>
        <v>FM369PTotal Recurring Expenses (including 6.1 and 6.2)</v>
      </c>
      <c r="I273" s="69">
        <f t="shared" si="14"/>
        <v>0</v>
      </c>
      <c r="N273" t="str">
        <f>+HLOOKUP(A273,'HY Financials'!$4:$4,1,0)</f>
        <v>FM369P</v>
      </c>
    </row>
    <row r="274" spans="1:14">
      <c r="A274" t="s">
        <v>887</v>
      </c>
      <c r="B274" s="105">
        <v>816061</v>
      </c>
      <c r="C274" s="105" t="s">
        <v>903</v>
      </c>
      <c r="D274" s="106">
        <v>4563</v>
      </c>
      <c r="E274" s="106">
        <v>4563</v>
      </c>
      <c r="F274" s="67">
        <f t="shared" si="12"/>
        <v>0</v>
      </c>
      <c r="G274" s="68" t="str">
        <f>+VLOOKUP(B274,Mapping!A:C,3,0)</f>
        <v>Total Recurring Expenses (including 6.1 and 6.2)</v>
      </c>
      <c r="H274" s="68" t="str">
        <f t="shared" si="13"/>
        <v>FM369PTotal Recurring Expenses (including 6.1 and 6.2)</v>
      </c>
      <c r="I274" s="69">
        <f t="shared" si="14"/>
        <v>0</v>
      </c>
      <c r="N274" t="str">
        <f>+HLOOKUP(A274,'HY Financials'!$4:$4,1,0)</f>
        <v>FM369P</v>
      </c>
    </row>
    <row r="275" spans="1:14">
      <c r="A275" t="s">
        <v>887</v>
      </c>
      <c r="B275" s="105">
        <v>816080</v>
      </c>
      <c r="C275" s="105" t="s">
        <v>1063</v>
      </c>
      <c r="D275" s="106">
        <v>88115.38</v>
      </c>
      <c r="E275" s="106">
        <v>2914.76</v>
      </c>
      <c r="F275" s="67">
        <f t="shared" si="12"/>
        <v>-85200.62000000001</v>
      </c>
      <c r="G275" s="68" t="str">
        <f>+VLOOKUP(B275,Mapping!A:C,3,0)</f>
        <v>Total Recurring Expenses (including 6.1 and 6.2)</v>
      </c>
      <c r="H275" s="68" t="str">
        <f t="shared" si="13"/>
        <v>FM369PTotal Recurring Expenses (including 6.1 and 6.2)</v>
      </c>
      <c r="I275" s="69">
        <f t="shared" si="14"/>
        <v>-8.5200620000000019E-3</v>
      </c>
      <c r="N275" t="str">
        <f>+HLOOKUP(A275,'HY Financials'!$4:$4,1,0)</f>
        <v>FM369P</v>
      </c>
    </row>
    <row r="276" spans="1:14" hidden="1">
      <c r="A276" t="s">
        <v>977</v>
      </c>
      <c r="B276" s="105" t="s">
        <v>766</v>
      </c>
      <c r="C276" s="105" t="s">
        <v>767</v>
      </c>
      <c r="D276" s="106">
        <v>223755316.84</v>
      </c>
      <c r="E276" s="106">
        <v>224027790.84</v>
      </c>
      <c r="F276" s="67">
        <f t="shared" si="12"/>
        <v>272474</v>
      </c>
      <c r="G276" s="68" t="str">
        <f>+VLOOKUP(B276,Mapping!A:C,3,0)</f>
        <v>Net Assets</v>
      </c>
      <c r="H276" s="68" t="str">
        <f t="shared" si="13"/>
        <v>FM369UNet Assets</v>
      </c>
      <c r="I276" s="69">
        <f t="shared" si="14"/>
        <v>2.7247400000000001E-2</v>
      </c>
      <c r="N276" t="str">
        <f>+HLOOKUP(A276,'HY Financials'!$4:$4,1,0)</f>
        <v>FM369U</v>
      </c>
    </row>
    <row r="277" spans="1:14" hidden="1">
      <c r="A277" t="s">
        <v>977</v>
      </c>
      <c r="B277" s="105" t="s">
        <v>429</v>
      </c>
      <c r="C277" s="105" t="s">
        <v>430</v>
      </c>
      <c r="D277" s="106">
        <v>0</v>
      </c>
      <c r="E277" s="106">
        <v>0</v>
      </c>
      <c r="F277" s="67">
        <f t="shared" si="12"/>
        <v>0</v>
      </c>
      <c r="G277" s="68" t="str">
        <f>+VLOOKUP(B277,Mapping!A:C,3,0)</f>
        <v>Net Assets</v>
      </c>
      <c r="H277" s="68" t="str">
        <f t="shared" si="13"/>
        <v>FM369UNet Assets</v>
      </c>
      <c r="I277" s="69">
        <f t="shared" si="14"/>
        <v>0</v>
      </c>
      <c r="N277" t="str">
        <f>+HLOOKUP(A277,'HY Financials'!$4:$4,1,0)</f>
        <v>FM369U</v>
      </c>
    </row>
    <row r="278" spans="1:14" hidden="1">
      <c r="A278" t="s">
        <v>977</v>
      </c>
      <c r="B278" s="105" t="s">
        <v>433</v>
      </c>
      <c r="C278" s="105" t="s">
        <v>434</v>
      </c>
      <c r="D278" s="106">
        <v>0</v>
      </c>
      <c r="E278" s="106">
        <v>2205519.1800000002</v>
      </c>
      <c r="F278" s="67">
        <f t="shared" si="12"/>
        <v>2205519.1800000002</v>
      </c>
      <c r="G278" s="68" t="str">
        <f>+VLOOKUP(B278,Mapping!A:C,3,0)</f>
        <v>Net Assets</v>
      </c>
      <c r="H278" s="68" t="str">
        <f t="shared" si="13"/>
        <v>FM369UNet Assets</v>
      </c>
      <c r="I278" s="69">
        <f t="shared" si="14"/>
        <v>0.22055191800000001</v>
      </c>
      <c r="N278" t="str">
        <f>+HLOOKUP(A278,'HY Financials'!$4:$4,1,0)</f>
        <v>FM369U</v>
      </c>
    </row>
    <row r="279" spans="1:14" hidden="1">
      <c r="A279" t="s">
        <v>977</v>
      </c>
      <c r="B279" s="105">
        <v>110047</v>
      </c>
      <c r="C279" s="105" t="s">
        <v>293</v>
      </c>
      <c r="D279" s="106">
        <v>224122344.36000001</v>
      </c>
      <c r="E279" s="106">
        <v>224120344.36000001</v>
      </c>
      <c r="F279" s="67">
        <f t="shared" si="12"/>
        <v>-2000</v>
      </c>
      <c r="G279" s="68" t="str">
        <f>+VLOOKUP(B279,Mapping!A:C,3,0)</f>
        <v>Net Assets</v>
      </c>
      <c r="H279" s="68" t="str">
        <f t="shared" si="13"/>
        <v>FM369UNet Assets</v>
      </c>
      <c r="I279" s="69">
        <f t="shared" si="14"/>
        <v>-2.0000000000000001E-4</v>
      </c>
      <c r="N279" t="str">
        <f>+HLOOKUP(A279,'HY Financials'!$4:$4,1,0)</f>
        <v>FM369U</v>
      </c>
    </row>
    <row r="280" spans="1:14" hidden="1">
      <c r="A280" t="s">
        <v>977</v>
      </c>
      <c r="B280" s="105">
        <v>110156</v>
      </c>
      <c r="C280" s="105" t="s">
        <v>685</v>
      </c>
      <c r="D280" s="106">
        <v>57566.23</v>
      </c>
      <c r="E280" s="106">
        <v>66589.08</v>
      </c>
      <c r="F280" s="67">
        <f t="shared" si="12"/>
        <v>9022.8499999999985</v>
      </c>
      <c r="G280" s="68" t="str">
        <f>+VLOOKUP(B280,Mapping!A:C,3,0)</f>
        <v>Net Assets</v>
      </c>
      <c r="H280" s="68" t="str">
        <f t="shared" si="13"/>
        <v>FM369UNet Assets</v>
      </c>
      <c r="I280" s="69">
        <f t="shared" si="14"/>
        <v>9.0228499999999985E-4</v>
      </c>
      <c r="N280" t="str">
        <f>+HLOOKUP(A280,'HY Financials'!$4:$4,1,0)</f>
        <v>FM369U</v>
      </c>
    </row>
    <row r="281" spans="1:14" hidden="1">
      <c r="A281" t="s">
        <v>977</v>
      </c>
      <c r="B281" s="105" t="s">
        <v>768</v>
      </c>
      <c r="C281" s="105" t="s">
        <v>769</v>
      </c>
      <c r="D281" s="106">
        <v>220296511</v>
      </c>
      <c r="E281" s="106">
        <v>220296511</v>
      </c>
      <c r="F281" s="67">
        <f t="shared" si="12"/>
        <v>0</v>
      </c>
      <c r="G281" s="68" t="str">
        <f>+VLOOKUP(B281,Mapping!A:C,3,0)</f>
        <v>Net Assets</v>
      </c>
      <c r="H281" s="68" t="str">
        <f t="shared" si="13"/>
        <v>FM369UNet Assets</v>
      </c>
      <c r="I281" s="69">
        <f t="shared" si="14"/>
        <v>0</v>
      </c>
      <c r="N281" t="str">
        <f>+HLOOKUP(A281,'HY Financials'!$4:$4,1,0)</f>
        <v>FM369U</v>
      </c>
    </row>
    <row r="282" spans="1:14" hidden="1">
      <c r="A282" t="s">
        <v>977</v>
      </c>
      <c r="B282" s="105" t="s">
        <v>770</v>
      </c>
      <c r="C282" s="105" t="s">
        <v>771</v>
      </c>
      <c r="D282" s="106">
        <v>74182.399999999994</v>
      </c>
      <c r="E282" s="106">
        <v>72821.600000000006</v>
      </c>
      <c r="F282" s="67">
        <f t="shared" si="12"/>
        <v>-1360.7999999999884</v>
      </c>
      <c r="G282" s="68" t="str">
        <f>+VLOOKUP(B282,Mapping!A:C,3,0)</f>
        <v>Net Assets</v>
      </c>
      <c r="H282" s="68" t="str">
        <f t="shared" si="13"/>
        <v>FM369UNet Assets</v>
      </c>
      <c r="I282" s="69">
        <f t="shared" si="14"/>
        <v>-1.3607999999999885E-4</v>
      </c>
      <c r="N282" t="str">
        <f>+HLOOKUP(A282,'HY Financials'!$4:$4,1,0)</f>
        <v>FM369U</v>
      </c>
    </row>
    <row r="283" spans="1:14" ht="22.5" hidden="1">
      <c r="A283" t="s">
        <v>977</v>
      </c>
      <c r="B283" s="105" t="s">
        <v>441</v>
      </c>
      <c r="C283" s="105" t="s">
        <v>442</v>
      </c>
      <c r="D283" s="106">
        <v>20847248.23</v>
      </c>
      <c r="E283" s="106">
        <v>0</v>
      </c>
      <c r="F283" s="67">
        <f t="shared" si="12"/>
        <v>-20847248.23</v>
      </c>
      <c r="G283" s="68" t="str">
        <f>+VLOOKUP(B283,Mapping!A:C,3,0)</f>
        <v>Net Assets</v>
      </c>
      <c r="H283" s="68" t="str">
        <f t="shared" si="13"/>
        <v>FM369UNet Assets</v>
      </c>
      <c r="I283" s="69">
        <f t="shared" si="14"/>
        <v>-2.0847248230000002</v>
      </c>
      <c r="N283" t="str">
        <f>+HLOOKUP(A283,'HY Financials'!$4:$4,1,0)</f>
        <v>FM369U</v>
      </c>
    </row>
    <row r="284" spans="1:14" hidden="1">
      <c r="A284" t="s">
        <v>977</v>
      </c>
      <c r="B284" s="105">
        <v>112000</v>
      </c>
      <c r="C284" s="105" t="s">
        <v>314</v>
      </c>
      <c r="D284" s="106">
        <v>19706.419999999998</v>
      </c>
      <c r="E284" s="106">
        <v>19706.419999999998</v>
      </c>
      <c r="F284" s="67">
        <f t="shared" si="12"/>
        <v>0</v>
      </c>
      <c r="G284" s="68" t="str">
        <f>+VLOOKUP(B284,Mapping!A:C,3,0)</f>
        <v>Net Assets</v>
      </c>
      <c r="H284" s="68" t="str">
        <f t="shared" si="13"/>
        <v>FM369UNet Assets</v>
      </c>
      <c r="I284" s="69">
        <f t="shared" si="14"/>
        <v>0</v>
      </c>
      <c r="N284" t="str">
        <f>+HLOOKUP(A284,'HY Financials'!$4:$4,1,0)</f>
        <v>FM369U</v>
      </c>
    </row>
    <row r="285" spans="1:14" hidden="1">
      <c r="A285" t="s">
        <v>977</v>
      </c>
      <c r="B285" s="105">
        <v>210100</v>
      </c>
      <c r="C285" s="105" t="s">
        <v>424</v>
      </c>
      <c r="D285" s="106">
        <v>227557747.72</v>
      </c>
      <c r="E285" s="106">
        <v>227557747.72</v>
      </c>
      <c r="F285" s="67">
        <f t="shared" si="12"/>
        <v>0</v>
      </c>
      <c r="G285" s="68" t="str">
        <f>+VLOOKUP(B285,Mapping!A:C,3,0)</f>
        <v>Net Assets</v>
      </c>
      <c r="H285" s="68" t="str">
        <f t="shared" si="13"/>
        <v>FM369UNet Assets</v>
      </c>
      <c r="I285" s="69">
        <f t="shared" si="14"/>
        <v>0</v>
      </c>
      <c r="N285" t="str">
        <f>+HLOOKUP(A285,'HY Financials'!$4:$4,1,0)</f>
        <v>FM369U</v>
      </c>
    </row>
    <row r="286" spans="1:14" hidden="1">
      <c r="A286" t="s">
        <v>977</v>
      </c>
      <c r="B286" s="105">
        <v>211002</v>
      </c>
      <c r="C286" s="105" t="s">
        <v>460</v>
      </c>
      <c r="D286" s="106">
        <v>118353.46</v>
      </c>
      <c r="E286" s="106">
        <v>24541.21</v>
      </c>
      <c r="F286" s="67">
        <f t="shared" si="12"/>
        <v>-93812.25</v>
      </c>
      <c r="G286" s="68" t="str">
        <f>+VLOOKUP(B286,Mapping!A:C,3,0)</f>
        <v>Net Assets</v>
      </c>
      <c r="H286" s="68" t="str">
        <f t="shared" si="13"/>
        <v>FM369UNet Assets</v>
      </c>
      <c r="I286" s="69">
        <f t="shared" si="14"/>
        <v>-9.381225E-3</v>
      </c>
      <c r="N286" t="str">
        <f>+HLOOKUP(A286,'HY Financials'!$4:$4,1,0)</f>
        <v>FM369U</v>
      </c>
    </row>
    <row r="287" spans="1:14" hidden="1">
      <c r="A287" t="s">
        <v>977</v>
      </c>
      <c r="B287" s="105">
        <v>211014</v>
      </c>
      <c r="C287" s="105" t="s">
        <v>498</v>
      </c>
      <c r="D287" s="106">
        <v>17824</v>
      </c>
      <c r="E287" s="106">
        <v>35648</v>
      </c>
      <c r="F287" s="67">
        <f t="shared" si="12"/>
        <v>17824</v>
      </c>
      <c r="G287" s="68" t="str">
        <f>+VLOOKUP(B287,Mapping!A:C,3,0)</f>
        <v>Net Assets</v>
      </c>
      <c r="H287" s="68" t="str">
        <f t="shared" si="13"/>
        <v>FM369UNet Assets</v>
      </c>
      <c r="I287" s="69">
        <f t="shared" si="14"/>
        <v>1.7824E-3</v>
      </c>
      <c r="N287" t="str">
        <f>+HLOOKUP(A287,'HY Financials'!$4:$4,1,0)</f>
        <v>FM369U</v>
      </c>
    </row>
    <row r="288" spans="1:14" hidden="1">
      <c r="A288" t="s">
        <v>977</v>
      </c>
      <c r="B288" s="105">
        <v>211035</v>
      </c>
      <c r="C288" s="105" t="s">
        <v>333</v>
      </c>
      <c r="D288" s="106">
        <v>3892</v>
      </c>
      <c r="E288" s="106">
        <v>5356</v>
      </c>
      <c r="F288" s="67">
        <f t="shared" si="12"/>
        <v>1464</v>
      </c>
      <c r="G288" s="68" t="str">
        <f>+VLOOKUP(B288,Mapping!A:C,3,0)</f>
        <v>Net Assets</v>
      </c>
      <c r="H288" s="68" t="str">
        <f t="shared" si="13"/>
        <v>FM369UNet Assets</v>
      </c>
      <c r="I288" s="69">
        <f t="shared" si="14"/>
        <v>1.4640000000000001E-4</v>
      </c>
      <c r="N288" t="str">
        <f>+HLOOKUP(A288,'HY Financials'!$4:$4,1,0)</f>
        <v>FM369U</v>
      </c>
    </row>
    <row r="289" spans="1:14" hidden="1">
      <c r="A289" t="s">
        <v>977</v>
      </c>
      <c r="B289" s="105">
        <v>211037</v>
      </c>
      <c r="C289" s="105" t="s">
        <v>901</v>
      </c>
      <c r="D289" s="106">
        <v>0</v>
      </c>
      <c r="E289" s="106">
        <v>0</v>
      </c>
      <c r="F289" s="67">
        <f t="shared" si="12"/>
        <v>0</v>
      </c>
      <c r="G289" s="68" t="str">
        <f>+VLOOKUP(B289,Mapping!A:C,3,0)</f>
        <v>Net Assets</v>
      </c>
      <c r="H289" s="68" t="str">
        <f t="shared" si="13"/>
        <v>FM369UNet Assets</v>
      </c>
      <c r="I289" s="69">
        <f t="shared" si="14"/>
        <v>0</v>
      </c>
      <c r="N289" t="str">
        <f>+HLOOKUP(A289,'HY Financials'!$4:$4,1,0)</f>
        <v>FM369U</v>
      </c>
    </row>
    <row r="290" spans="1:14" hidden="1">
      <c r="A290" t="s">
        <v>977</v>
      </c>
      <c r="B290" s="105">
        <v>211040</v>
      </c>
      <c r="C290" s="105" t="s">
        <v>1046</v>
      </c>
      <c r="D290" s="106">
        <v>212.92</v>
      </c>
      <c r="E290" s="106">
        <v>212.92</v>
      </c>
      <c r="F290" s="67">
        <f t="shared" si="12"/>
        <v>0</v>
      </c>
      <c r="G290" s="68" t="str">
        <f>+VLOOKUP(B290,Mapping!A:C,3,0)</f>
        <v>Dummy</v>
      </c>
      <c r="H290" s="68" t="str">
        <f t="shared" si="13"/>
        <v>FM369UDummy</v>
      </c>
      <c r="I290" s="69">
        <f t="shared" si="14"/>
        <v>0</v>
      </c>
      <c r="N290" t="str">
        <f>+HLOOKUP(A290,'HY Financials'!$4:$4,1,0)</f>
        <v>FM369U</v>
      </c>
    </row>
    <row r="291" spans="1:14" hidden="1">
      <c r="A291" t="s">
        <v>977</v>
      </c>
      <c r="B291" s="105">
        <v>212010</v>
      </c>
      <c r="C291" s="105" t="s">
        <v>336</v>
      </c>
      <c r="D291" s="106">
        <v>192282.36</v>
      </c>
      <c r="E291" s="106">
        <v>194470.1</v>
      </c>
      <c r="F291" s="67">
        <f t="shared" si="12"/>
        <v>2187.7400000000198</v>
      </c>
      <c r="G291" s="68" t="str">
        <f>+VLOOKUP(B291,Mapping!A:C,3,0)</f>
        <v>Net Assets</v>
      </c>
      <c r="H291" s="68" t="str">
        <f t="shared" si="13"/>
        <v>FM369UNet Assets</v>
      </c>
      <c r="I291" s="69">
        <f t="shared" si="14"/>
        <v>2.1877400000000198E-4</v>
      </c>
      <c r="N291" t="str">
        <f>+HLOOKUP(A291,'HY Financials'!$4:$4,1,0)</f>
        <v>FM369U</v>
      </c>
    </row>
    <row r="292" spans="1:14" hidden="1">
      <c r="A292" t="s">
        <v>977</v>
      </c>
      <c r="B292" s="105">
        <v>212026</v>
      </c>
      <c r="C292" s="105" t="s">
        <v>339</v>
      </c>
      <c r="D292" s="106">
        <v>3005.28</v>
      </c>
      <c r="E292" s="106">
        <v>71546.240000000005</v>
      </c>
      <c r="F292" s="67">
        <f t="shared" si="12"/>
        <v>68540.960000000006</v>
      </c>
      <c r="G292" s="68" t="str">
        <f>+VLOOKUP(B292,Mapping!A:C,3,0)</f>
        <v>Net Assets</v>
      </c>
      <c r="H292" s="68" t="str">
        <f t="shared" si="13"/>
        <v>FM369UNet Assets</v>
      </c>
      <c r="I292" s="69">
        <f t="shared" si="14"/>
        <v>6.8540960000000005E-3</v>
      </c>
      <c r="N292" t="str">
        <f>+HLOOKUP(A292,'HY Financials'!$4:$4,1,0)</f>
        <v>FM369U</v>
      </c>
    </row>
    <row r="293" spans="1:14" s="108" customFormat="1" hidden="1">
      <c r="A293" t="s">
        <v>977</v>
      </c>
      <c r="B293" s="105">
        <v>212030</v>
      </c>
      <c r="C293" s="105" t="s">
        <v>1048</v>
      </c>
      <c r="D293" s="106">
        <v>7662.84</v>
      </c>
      <c r="E293" s="106">
        <v>7662.84</v>
      </c>
      <c r="F293" s="67">
        <f t="shared" si="12"/>
        <v>0</v>
      </c>
      <c r="G293" s="68" t="str">
        <f>+VLOOKUP(B293,Mapping!A:C,3,0)</f>
        <v>Dummy</v>
      </c>
      <c r="H293" s="68" t="str">
        <f t="shared" si="13"/>
        <v>FM369UDummy</v>
      </c>
      <c r="I293" s="69">
        <f t="shared" si="14"/>
        <v>0</v>
      </c>
      <c r="K293"/>
      <c r="N293" t="str">
        <f>+HLOOKUP(A293,'HY Financials'!$4:$4,1,0)</f>
        <v>FM369U</v>
      </c>
    </row>
    <row r="294" spans="1:14" s="108" customFormat="1" hidden="1">
      <c r="A294" t="s">
        <v>977</v>
      </c>
      <c r="B294" s="105">
        <v>212080</v>
      </c>
      <c r="C294" s="105" t="s">
        <v>1049</v>
      </c>
      <c r="D294" s="106">
        <v>1510.71</v>
      </c>
      <c r="E294" s="106">
        <v>47204.57</v>
      </c>
      <c r="F294" s="67">
        <f t="shared" si="12"/>
        <v>45693.86</v>
      </c>
      <c r="G294" s="68" t="str">
        <f>+VLOOKUP(B294,Mapping!A:C,3,0)</f>
        <v>Dummy</v>
      </c>
      <c r="H294" s="68" t="str">
        <f t="shared" si="13"/>
        <v>FM369UDummy</v>
      </c>
      <c r="I294" s="69">
        <f t="shared" si="14"/>
        <v>4.5693859999999999E-3</v>
      </c>
      <c r="N294" t="str">
        <f>+HLOOKUP(A294,'HY Financials'!$4:$4,1,0)</f>
        <v>FM369U</v>
      </c>
    </row>
    <row r="295" spans="1:14" s="108" customFormat="1" hidden="1">
      <c r="A295" t="s">
        <v>977</v>
      </c>
      <c r="B295" s="105">
        <v>213100</v>
      </c>
      <c r="C295" s="105" t="s">
        <v>499</v>
      </c>
      <c r="D295" s="106">
        <v>252971.35</v>
      </c>
      <c r="E295" s="106">
        <v>252971.34</v>
      </c>
      <c r="F295" s="67">
        <f t="shared" si="12"/>
        <v>-1.0000000009313226E-2</v>
      </c>
      <c r="G295" s="68" t="str">
        <f>+VLOOKUP(B295,Mapping!A:C,3,0)</f>
        <v>Net Assets</v>
      </c>
      <c r="H295" s="68" t="str">
        <f t="shared" si="13"/>
        <v>FM369UNet Assets</v>
      </c>
      <c r="I295" s="69">
        <f t="shared" si="14"/>
        <v>-1.0000000009313225E-9</v>
      </c>
      <c r="K295"/>
      <c r="N295" t="str">
        <f>+HLOOKUP(A295,'HY Financials'!$4:$4,1,0)</f>
        <v>FM369U</v>
      </c>
    </row>
    <row r="296" spans="1:14" s="108" customFormat="1" hidden="1">
      <c r="A296" t="s">
        <v>977</v>
      </c>
      <c r="B296" s="105" t="s">
        <v>344</v>
      </c>
      <c r="C296" s="105" t="s">
        <v>345</v>
      </c>
      <c r="D296" s="106">
        <v>0</v>
      </c>
      <c r="E296" s="106">
        <v>0</v>
      </c>
      <c r="F296" s="67">
        <f t="shared" si="12"/>
        <v>0</v>
      </c>
      <c r="G296" s="68" t="str">
        <f>+VLOOKUP(B296,Mapping!A:C,3,0)</f>
        <v>Unit Capital at the end of the period</v>
      </c>
      <c r="H296" s="68" t="str">
        <f t="shared" si="13"/>
        <v>FM369UUnit Capital at the end of the period</v>
      </c>
      <c r="I296" s="69">
        <f t="shared" si="14"/>
        <v>0</v>
      </c>
      <c r="N296" t="str">
        <f>+HLOOKUP(A296,'HY Financials'!$4:$4,1,0)</f>
        <v>FM369U</v>
      </c>
    </row>
    <row r="297" spans="1:14" s="108" customFormat="1" hidden="1">
      <c r="A297" t="s">
        <v>977</v>
      </c>
      <c r="B297" s="105" t="s">
        <v>346</v>
      </c>
      <c r="C297" s="105" t="s">
        <v>347</v>
      </c>
      <c r="D297" s="106">
        <v>0</v>
      </c>
      <c r="E297" s="106">
        <v>0</v>
      </c>
      <c r="F297" s="67">
        <f t="shared" si="12"/>
        <v>0</v>
      </c>
      <c r="G297" s="68" t="str">
        <f>+VLOOKUP(B297,Mapping!A:C,3,0)</f>
        <v>Unit Capital at the end of the period</v>
      </c>
      <c r="H297" s="68" t="str">
        <f t="shared" si="13"/>
        <v>FM369UUnit Capital at the end of the period</v>
      </c>
      <c r="I297" s="69">
        <f t="shared" si="14"/>
        <v>0</v>
      </c>
      <c r="N297" s="108" t="str">
        <f>+HLOOKUP(A297,'HY Financials'!$4:$4,1,0)</f>
        <v>FM369U</v>
      </c>
    </row>
    <row r="298" spans="1:14" hidden="1">
      <c r="A298" t="s">
        <v>977</v>
      </c>
      <c r="B298" s="105" t="s">
        <v>500</v>
      </c>
      <c r="C298" s="105" t="s">
        <v>501</v>
      </c>
      <c r="D298" s="106">
        <v>126485.67</v>
      </c>
      <c r="E298" s="106">
        <v>0</v>
      </c>
      <c r="F298" s="67">
        <f t="shared" si="12"/>
        <v>-126485.67</v>
      </c>
      <c r="G298" s="68" t="str">
        <f>+VLOOKUP(B298,Mapping!A:C,3,0)</f>
        <v>Dummy</v>
      </c>
      <c r="H298" s="68" t="str">
        <f t="shared" si="13"/>
        <v>FM369UDummy</v>
      </c>
      <c r="I298" s="69">
        <f t="shared" si="14"/>
        <v>-1.2648566999999999E-2</v>
      </c>
      <c r="N298" t="str">
        <f>+HLOOKUP(A298,'HY Financials'!$4:$4,1,0)</f>
        <v>FM369U</v>
      </c>
    </row>
    <row r="299" spans="1:14" hidden="1">
      <c r="A299" t="s">
        <v>977</v>
      </c>
      <c r="B299" s="105" t="s">
        <v>1064</v>
      </c>
      <c r="C299" s="105" t="s">
        <v>1065</v>
      </c>
      <c r="D299" s="106">
        <v>126485.67</v>
      </c>
      <c r="E299" s="106">
        <v>126485.67</v>
      </c>
      <c r="F299" s="67">
        <f t="shared" si="12"/>
        <v>0</v>
      </c>
      <c r="G299" s="68" t="str">
        <f>+VLOOKUP(B299,Mapping!A:C,3,0)</f>
        <v>Dummy</v>
      </c>
      <c r="H299" s="68" t="str">
        <f t="shared" si="13"/>
        <v>FM369UDummy</v>
      </c>
      <c r="I299" s="69">
        <f t="shared" si="14"/>
        <v>0</v>
      </c>
      <c r="N299" t="str">
        <f>+HLOOKUP(A299,'HY Financials'!$4:$4,1,0)</f>
        <v>FM369U</v>
      </c>
    </row>
    <row r="300" spans="1:14" hidden="1">
      <c r="A300" t="s">
        <v>977</v>
      </c>
      <c r="B300" s="105" t="s">
        <v>502</v>
      </c>
      <c r="C300" s="105" t="s">
        <v>503</v>
      </c>
      <c r="D300" s="106">
        <v>17824</v>
      </c>
      <c r="E300" s="106">
        <v>0</v>
      </c>
      <c r="F300" s="67">
        <f t="shared" si="12"/>
        <v>-17824</v>
      </c>
      <c r="G300" s="68" t="str">
        <f>+VLOOKUP(B300,Mapping!A:C,3,0)</f>
        <v>Dummy</v>
      </c>
      <c r="H300" s="68" t="str">
        <f t="shared" si="13"/>
        <v>FM369UDummy</v>
      </c>
      <c r="I300" s="69">
        <f t="shared" si="14"/>
        <v>-1.7824E-3</v>
      </c>
      <c r="N300" t="str">
        <f>+HLOOKUP(A300,'HY Financials'!$4:$4,1,0)</f>
        <v>FM369U</v>
      </c>
    </row>
    <row r="301" spans="1:14" hidden="1">
      <c r="A301" t="s">
        <v>977</v>
      </c>
      <c r="B301" s="105" t="s">
        <v>1066</v>
      </c>
      <c r="C301" s="105" t="s">
        <v>1067</v>
      </c>
      <c r="D301" s="106">
        <v>17824</v>
      </c>
      <c r="E301" s="106">
        <v>17824</v>
      </c>
      <c r="F301" s="67">
        <f t="shared" si="12"/>
        <v>0</v>
      </c>
      <c r="G301" s="68" t="str">
        <f>+VLOOKUP(B301,Mapping!A:C,3,0)</f>
        <v>Dummy</v>
      </c>
      <c r="H301" s="68" t="str">
        <f t="shared" si="13"/>
        <v>FM369UDummy</v>
      </c>
      <c r="I301" s="69">
        <f t="shared" si="14"/>
        <v>0</v>
      </c>
      <c r="N301" t="str">
        <f>+HLOOKUP(A301,'HY Financials'!$4:$4,1,0)</f>
        <v>FM369U</v>
      </c>
    </row>
    <row r="302" spans="1:14" hidden="1">
      <c r="A302" t="s">
        <v>977</v>
      </c>
      <c r="B302" s="105" t="s">
        <v>445</v>
      </c>
      <c r="C302" s="105" t="s">
        <v>446</v>
      </c>
      <c r="D302" s="106">
        <v>2205519.1800000002</v>
      </c>
      <c r="E302" s="106">
        <v>0</v>
      </c>
      <c r="F302" s="67">
        <f t="shared" si="12"/>
        <v>-2205519.1800000002</v>
      </c>
      <c r="G302" s="68" t="str">
        <f>+VLOOKUP(B302,Mapping!A:C,3,0)</f>
        <v>Dummy</v>
      </c>
      <c r="H302" s="68" t="str">
        <f t="shared" si="13"/>
        <v>FM369UDummy</v>
      </c>
      <c r="I302" s="69">
        <f t="shared" si="14"/>
        <v>-0.22055191800000001</v>
      </c>
      <c r="N302" t="str">
        <f>+HLOOKUP(A302,'HY Financials'!$4:$4,1,0)</f>
        <v>FM369U</v>
      </c>
    </row>
    <row r="303" spans="1:14" hidden="1">
      <c r="A303" t="s">
        <v>977</v>
      </c>
      <c r="B303" s="105" t="s">
        <v>724</v>
      </c>
      <c r="C303" s="105" t="s">
        <v>725</v>
      </c>
      <c r="D303" s="106">
        <v>1670.56</v>
      </c>
      <c r="E303" s="106">
        <v>74182.399999999994</v>
      </c>
      <c r="F303" s="67">
        <f t="shared" si="12"/>
        <v>72511.839999999997</v>
      </c>
      <c r="G303" s="68" t="str">
        <f>+VLOOKUP(B303,Mapping!A:C,3,0)</f>
        <v>Interest</v>
      </c>
      <c r="H303" s="68" t="str">
        <f t="shared" si="13"/>
        <v>FM369UInterest</v>
      </c>
      <c r="I303" s="69">
        <f t="shared" si="14"/>
        <v>7.2511839999999999E-3</v>
      </c>
      <c r="N303" t="str">
        <f>+HLOOKUP(A303,'HY Financials'!$4:$4,1,0)</f>
        <v>FM369U</v>
      </c>
    </row>
    <row r="304" spans="1:14" hidden="1">
      <c r="A304" t="s">
        <v>977</v>
      </c>
      <c r="B304" s="105" t="s">
        <v>368</v>
      </c>
      <c r="C304" s="105" t="s">
        <v>369</v>
      </c>
      <c r="D304" s="106">
        <v>0</v>
      </c>
      <c r="E304" s="106">
        <v>20847248.23</v>
      </c>
      <c r="F304" s="67">
        <f t="shared" si="12"/>
        <v>20847248.23</v>
      </c>
      <c r="G304" s="68" t="str">
        <f>+VLOOKUP(B304,Mapping!A:C,3,0)</f>
        <v>Interest</v>
      </c>
      <c r="H304" s="68" t="str">
        <f t="shared" si="13"/>
        <v>FM369UInterest</v>
      </c>
      <c r="I304" s="69">
        <f t="shared" si="14"/>
        <v>2.0847248230000002</v>
      </c>
      <c r="N304" t="str">
        <f>+HLOOKUP(A304,'HY Financials'!$4:$4,1,0)</f>
        <v>FM369U</v>
      </c>
    </row>
    <row r="305" spans="1:14">
      <c r="A305" t="s">
        <v>977</v>
      </c>
      <c r="B305" s="105">
        <v>620006</v>
      </c>
      <c r="C305" s="105" t="s">
        <v>871</v>
      </c>
      <c r="D305" s="106">
        <v>0</v>
      </c>
      <c r="E305" s="106">
        <v>19706.419999999998</v>
      </c>
      <c r="F305" s="67">
        <f t="shared" si="12"/>
        <v>19706.419999999998</v>
      </c>
      <c r="G305" s="68" t="str">
        <f>+VLOOKUP(B305,Mapping!A:C,3,0)</f>
        <v>Total Recurring Expenses (including 6.1 and 6.2)</v>
      </c>
      <c r="H305" s="68" t="str">
        <f t="shared" si="13"/>
        <v>FM369UTotal Recurring Expenses (including 6.1 and 6.2)</v>
      </c>
      <c r="I305" s="69">
        <f t="shared" si="14"/>
        <v>1.9706419999999999E-3</v>
      </c>
      <c r="N305" t="str">
        <f>+HLOOKUP(A305,'HY Financials'!$4:$4,1,0)</f>
        <v>FM369U</v>
      </c>
    </row>
    <row r="306" spans="1:14" hidden="1">
      <c r="A306" t="s">
        <v>977</v>
      </c>
      <c r="B306" s="105">
        <v>810300</v>
      </c>
      <c r="C306" s="105" t="s">
        <v>378</v>
      </c>
      <c r="D306" s="106">
        <v>166940.71</v>
      </c>
      <c r="E306" s="106">
        <v>7012.3</v>
      </c>
      <c r="F306" s="67">
        <f t="shared" si="12"/>
        <v>-159928.41</v>
      </c>
      <c r="G306" s="68" t="str">
        <f>+VLOOKUP(B306,Mapping!A:C,3,0)</f>
        <v>Management Fees</v>
      </c>
      <c r="H306" s="68" t="str">
        <f t="shared" si="13"/>
        <v>FM369UManagement Fees</v>
      </c>
      <c r="I306" s="69">
        <f t="shared" si="14"/>
        <v>-1.5992841000000001E-2</v>
      </c>
      <c r="N306" t="str">
        <f>+HLOOKUP(A306,'HY Financials'!$4:$4,1,0)</f>
        <v>FM369U</v>
      </c>
    </row>
    <row r="307" spans="1:14">
      <c r="A307" t="s">
        <v>977</v>
      </c>
      <c r="B307" s="105">
        <v>810325</v>
      </c>
      <c r="C307" s="105" t="s">
        <v>379</v>
      </c>
      <c r="D307" s="106">
        <v>71546.240000000005</v>
      </c>
      <c r="E307" s="106">
        <v>3005.28</v>
      </c>
      <c r="F307" s="67">
        <f t="shared" si="12"/>
        <v>-68540.960000000006</v>
      </c>
      <c r="G307" s="68" t="str">
        <f>+VLOOKUP(B307,Mapping!A:C,3,0)</f>
        <v>Total Recurring Expenses (including 6.1 and 6.2)</v>
      </c>
      <c r="H307" s="68" t="str">
        <f t="shared" si="13"/>
        <v>FM369UTotal Recurring Expenses (including 6.1 and 6.2)</v>
      </c>
      <c r="I307" s="69">
        <f t="shared" si="14"/>
        <v>-6.8540960000000005E-3</v>
      </c>
      <c r="N307" t="str">
        <f>+HLOOKUP(A307,'HY Financials'!$4:$4,1,0)</f>
        <v>FM369U</v>
      </c>
    </row>
    <row r="308" spans="1:14">
      <c r="A308" t="s">
        <v>977</v>
      </c>
      <c r="B308" s="105">
        <v>810701</v>
      </c>
      <c r="C308" s="105" t="s">
        <v>381</v>
      </c>
      <c r="D308" s="106">
        <v>20633.87</v>
      </c>
      <c r="E308" s="106">
        <v>866.72</v>
      </c>
      <c r="F308" s="67">
        <f t="shared" si="12"/>
        <v>-19767.149999999998</v>
      </c>
      <c r="G308" s="68" t="str">
        <f>+VLOOKUP(B308,Mapping!A:C,3,0)</f>
        <v>Total Recurring Expenses (including 6.1 and 6.2)</v>
      </c>
      <c r="H308" s="68" t="str">
        <f t="shared" si="13"/>
        <v>FM369UTotal Recurring Expenses (including 6.1 and 6.2)</v>
      </c>
      <c r="I308" s="69">
        <f t="shared" si="14"/>
        <v>-1.976715E-3</v>
      </c>
      <c r="N308" t="str">
        <f>+HLOOKUP(A308,'HY Financials'!$4:$4,1,0)</f>
        <v>FM369U</v>
      </c>
    </row>
    <row r="309" spans="1:14">
      <c r="A309" t="s">
        <v>977</v>
      </c>
      <c r="B309" s="105">
        <v>816000</v>
      </c>
      <c r="C309" s="105" t="s">
        <v>466</v>
      </c>
      <c r="D309" s="106">
        <v>24541.21</v>
      </c>
      <c r="E309" s="106">
        <v>118353.46</v>
      </c>
      <c r="F309" s="67">
        <f t="shared" si="12"/>
        <v>93812.25</v>
      </c>
      <c r="G309" s="68" t="str">
        <f>+VLOOKUP(B309,Mapping!A:C,3,0)</f>
        <v>Total Recurring Expenses (including 6.1 and 6.2)</v>
      </c>
      <c r="H309" s="68" t="str">
        <f t="shared" si="13"/>
        <v>FM369UTotal Recurring Expenses (including 6.1 and 6.2)</v>
      </c>
      <c r="I309" s="69">
        <f t="shared" si="14"/>
        <v>9.381225E-3</v>
      </c>
      <c r="N309" t="str">
        <f>+HLOOKUP(A309,'HY Financials'!$4:$4,1,0)</f>
        <v>FM369U</v>
      </c>
    </row>
    <row r="310" spans="1:14">
      <c r="A310" t="s">
        <v>977</v>
      </c>
      <c r="B310" s="105">
        <v>816003</v>
      </c>
      <c r="C310" s="105" t="s">
        <v>383</v>
      </c>
      <c r="D310" s="106">
        <v>29971.42</v>
      </c>
      <c r="E310" s="106">
        <v>0</v>
      </c>
      <c r="F310" s="67">
        <f t="shared" si="12"/>
        <v>-29971.42</v>
      </c>
      <c r="G310" s="68" t="str">
        <f>+VLOOKUP(B310,Mapping!A:C,3,0)</f>
        <v>Total Recurring Expenses (including 6.1 and 6.2)</v>
      </c>
      <c r="H310" s="68" t="str">
        <f t="shared" si="13"/>
        <v>FM369UTotal Recurring Expenses (including 6.1 and 6.2)</v>
      </c>
      <c r="I310" s="69">
        <f t="shared" si="14"/>
        <v>-2.9971419999999999E-3</v>
      </c>
      <c r="N310" t="str">
        <f>+HLOOKUP(A310,'HY Financials'!$4:$4,1,0)</f>
        <v>FM369U</v>
      </c>
    </row>
    <row r="311" spans="1:14">
      <c r="A311" t="s">
        <v>977</v>
      </c>
      <c r="B311" s="105">
        <v>816005</v>
      </c>
      <c r="C311" s="105" t="s">
        <v>693</v>
      </c>
      <c r="D311" s="106">
        <v>5618</v>
      </c>
      <c r="E311" s="106">
        <v>0</v>
      </c>
      <c r="F311" s="67">
        <f t="shared" si="12"/>
        <v>-5618</v>
      </c>
      <c r="G311" s="68" t="str">
        <f>+VLOOKUP(B311,Mapping!A:C,3,0)</f>
        <v>Total Recurring Expenses (including 6.1 and 6.2)</v>
      </c>
      <c r="H311" s="68" t="str">
        <f t="shared" si="13"/>
        <v>FM369UTotal Recurring Expenses (including 6.1 and 6.2)</v>
      </c>
      <c r="I311" s="69">
        <f t="shared" si="14"/>
        <v>-5.6179999999999999E-4</v>
      </c>
      <c r="N311" t="str">
        <f>+HLOOKUP(A311,'HY Financials'!$4:$4,1,0)</f>
        <v>FM369U</v>
      </c>
    </row>
    <row r="312" spans="1:14">
      <c r="A312" t="s">
        <v>977</v>
      </c>
      <c r="B312" s="105">
        <v>816007</v>
      </c>
      <c r="C312" s="105" t="s">
        <v>385</v>
      </c>
      <c r="D312" s="106">
        <v>0.61</v>
      </c>
      <c r="E312" s="106">
        <v>0</v>
      </c>
      <c r="F312" s="67">
        <f t="shared" si="12"/>
        <v>-0.61</v>
      </c>
      <c r="G312" s="68" t="str">
        <f>+VLOOKUP(B312,Mapping!A:C,3,0)</f>
        <v>Total Recurring Expenses (including 6.1 and 6.2)</v>
      </c>
      <c r="H312" s="68" t="str">
        <f t="shared" si="13"/>
        <v>FM369UTotal Recurring Expenses (including 6.1 and 6.2)</v>
      </c>
      <c r="I312" s="69">
        <f t="shared" si="14"/>
        <v>-6.1000000000000004E-8</v>
      </c>
      <c r="N312" t="str">
        <f>+HLOOKUP(A312,'HY Financials'!$4:$4,1,0)</f>
        <v>FM369U</v>
      </c>
    </row>
    <row r="313" spans="1:14" s="108" customFormat="1">
      <c r="A313" t="s">
        <v>977</v>
      </c>
      <c r="B313" s="105">
        <v>816008</v>
      </c>
      <c r="C313" s="105" t="s">
        <v>387</v>
      </c>
      <c r="D313" s="106">
        <v>30999.05</v>
      </c>
      <c r="E313" s="106">
        <v>0</v>
      </c>
      <c r="F313" s="67">
        <f t="shared" si="12"/>
        <v>-30999.05</v>
      </c>
      <c r="G313" s="68" t="str">
        <f>+VLOOKUP(B313,Mapping!A:C,3,0)</f>
        <v>Total Recurring Expenses (including 6.1 and 6.2)</v>
      </c>
      <c r="H313" s="68" t="str">
        <f t="shared" si="13"/>
        <v>FM369UTotal Recurring Expenses (including 6.1 and 6.2)</v>
      </c>
      <c r="I313" s="69">
        <f t="shared" si="14"/>
        <v>-3.099905E-3</v>
      </c>
      <c r="N313" t="str">
        <f>+HLOOKUP(A313,'HY Financials'!$4:$4,1,0)</f>
        <v>FM369U</v>
      </c>
    </row>
    <row r="314" spans="1:14">
      <c r="A314" t="s">
        <v>977</v>
      </c>
      <c r="B314" s="105">
        <v>816034</v>
      </c>
      <c r="C314" s="105" t="s">
        <v>407</v>
      </c>
      <c r="D314" s="106">
        <v>821.16</v>
      </c>
      <c r="E314" s="106">
        <v>0</v>
      </c>
      <c r="F314" s="67">
        <f t="shared" si="12"/>
        <v>-821.16</v>
      </c>
      <c r="G314" s="68" t="str">
        <f>+VLOOKUP(B314,Mapping!A:C,3,0)</f>
        <v>Total Recurring Expenses (including 6.1 and 6.2)</v>
      </c>
      <c r="H314" s="68" t="str">
        <f t="shared" si="13"/>
        <v>FM369UTotal Recurring Expenses (including 6.1 and 6.2)</v>
      </c>
      <c r="I314" s="69">
        <f t="shared" si="14"/>
        <v>-8.2115999999999998E-5</v>
      </c>
      <c r="N314" t="str">
        <f>+HLOOKUP(A314,'HY Financials'!$4:$4,1,0)</f>
        <v>FM369U</v>
      </c>
    </row>
    <row r="315" spans="1:14">
      <c r="A315" t="s">
        <v>977</v>
      </c>
      <c r="B315" s="105">
        <v>816036</v>
      </c>
      <c r="C315" s="105" t="s">
        <v>695</v>
      </c>
      <c r="D315" s="106">
        <v>423.65</v>
      </c>
      <c r="E315" s="106">
        <v>9.08</v>
      </c>
      <c r="F315" s="67">
        <f t="shared" si="12"/>
        <v>-414.57</v>
      </c>
      <c r="G315" s="68" t="str">
        <f>+VLOOKUP(B315,Mapping!A:C,3,0)</f>
        <v>Total Recurring Expenses (including 6.1 and 6.2)</v>
      </c>
      <c r="H315" s="68" t="str">
        <f t="shared" si="13"/>
        <v>FM369UTotal Recurring Expenses (including 6.1 and 6.2)</v>
      </c>
      <c r="I315" s="69">
        <f t="shared" si="14"/>
        <v>-4.1457E-5</v>
      </c>
      <c r="N315" t="str">
        <f>+HLOOKUP(A315,'HY Financials'!$4:$4,1,0)</f>
        <v>FM369U</v>
      </c>
    </row>
    <row r="316" spans="1:14">
      <c r="A316" t="s">
        <v>977</v>
      </c>
      <c r="B316" s="105">
        <v>816047</v>
      </c>
      <c r="C316" s="105" t="s">
        <v>1062</v>
      </c>
      <c r="D316" s="106">
        <v>7662.84</v>
      </c>
      <c r="E316" s="106">
        <v>7662.84</v>
      </c>
      <c r="F316" s="67">
        <f t="shared" si="12"/>
        <v>0</v>
      </c>
      <c r="G316" s="68" t="str">
        <f>+VLOOKUP(B316,Mapping!A:C,3,0)</f>
        <v>Total Recurring Expenses (including 6.1 and 6.2)</v>
      </c>
      <c r="H316" s="68" t="str">
        <f t="shared" si="13"/>
        <v>FM369UTotal Recurring Expenses (including 6.1 and 6.2)</v>
      </c>
      <c r="I316" s="69">
        <f t="shared" si="14"/>
        <v>0</v>
      </c>
      <c r="N316" t="str">
        <f>+HLOOKUP(A316,'HY Financials'!$4:$4,1,0)</f>
        <v>FM369U</v>
      </c>
    </row>
    <row r="317" spans="1:14">
      <c r="A317" t="s">
        <v>977</v>
      </c>
      <c r="B317" s="105">
        <v>816061</v>
      </c>
      <c r="C317" s="105" t="s">
        <v>903</v>
      </c>
      <c r="D317" s="106">
        <v>3315</v>
      </c>
      <c r="E317" s="106">
        <v>3315</v>
      </c>
      <c r="F317" s="67">
        <f t="shared" si="12"/>
        <v>0</v>
      </c>
      <c r="G317" s="68" t="str">
        <f>+VLOOKUP(B317,Mapping!A:C,3,0)</f>
        <v>Total Recurring Expenses (including 6.1 and 6.2)</v>
      </c>
      <c r="H317" s="68" t="str">
        <f t="shared" si="13"/>
        <v>FM369UTotal Recurring Expenses (including 6.1 and 6.2)</v>
      </c>
      <c r="I317" s="69">
        <f t="shared" si="14"/>
        <v>0</v>
      </c>
      <c r="N317" t="str">
        <f>+HLOOKUP(A317,'HY Financials'!$4:$4,1,0)</f>
        <v>FM369U</v>
      </c>
    </row>
    <row r="318" spans="1:14">
      <c r="A318" t="s">
        <v>977</v>
      </c>
      <c r="B318" s="105">
        <v>816080</v>
      </c>
      <c r="C318" s="105" t="s">
        <v>1063</v>
      </c>
      <c r="D318" s="106">
        <v>47204.57</v>
      </c>
      <c r="E318" s="106">
        <v>1510.71</v>
      </c>
      <c r="F318" s="67">
        <f t="shared" si="12"/>
        <v>-45693.86</v>
      </c>
      <c r="G318" s="68" t="str">
        <f>+VLOOKUP(B318,Mapping!A:C,3,0)</f>
        <v>Total Recurring Expenses (including 6.1 and 6.2)</v>
      </c>
      <c r="H318" s="68" t="str">
        <f t="shared" si="13"/>
        <v>FM369UTotal Recurring Expenses (including 6.1 and 6.2)</v>
      </c>
      <c r="I318" s="69">
        <f t="shared" si="14"/>
        <v>-4.5693859999999999E-3</v>
      </c>
      <c r="N318" t="str">
        <f>+HLOOKUP(A318,'HY Financials'!$4:$4,1,0)</f>
        <v>FM369U</v>
      </c>
    </row>
    <row r="319" spans="1:14" hidden="1">
      <c r="A319" t="s">
        <v>1038</v>
      </c>
      <c r="B319" s="105" t="s">
        <v>766</v>
      </c>
      <c r="C319" s="105" t="s">
        <v>767</v>
      </c>
      <c r="D319" s="106">
        <v>819214186.10000002</v>
      </c>
      <c r="E319" s="106">
        <v>811973721.10000002</v>
      </c>
      <c r="F319" s="67">
        <f t="shared" si="12"/>
        <v>-7240465</v>
      </c>
      <c r="G319" s="68" t="str">
        <f>+VLOOKUP(B319,Mapping!A:C,3,0)</f>
        <v>Net Assets</v>
      </c>
      <c r="H319" s="68" t="str">
        <f t="shared" si="13"/>
        <v>FM369XNet Assets</v>
      </c>
      <c r="I319" s="69">
        <f t="shared" si="14"/>
        <v>-0.72404650000000004</v>
      </c>
      <c r="N319" t="str">
        <f>+HLOOKUP(A319,'HY Financials'!$4:$4,1,0)</f>
        <v>FM369X</v>
      </c>
    </row>
    <row r="320" spans="1:14" hidden="1">
      <c r="A320" t="s">
        <v>1038</v>
      </c>
      <c r="B320" s="105" t="s">
        <v>429</v>
      </c>
      <c r="C320" s="105" t="s">
        <v>430</v>
      </c>
      <c r="D320" s="106">
        <v>1850638930</v>
      </c>
      <c r="E320" s="106">
        <v>998325000</v>
      </c>
      <c r="F320" s="67">
        <f t="shared" si="12"/>
        <v>-852313930</v>
      </c>
      <c r="G320" s="68" t="str">
        <f>+VLOOKUP(B320,Mapping!A:C,3,0)</f>
        <v>Net Assets</v>
      </c>
      <c r="H320" s="68" t="str">
        <f t="shared" si="13"/>
        <v>FM369XNet Assets</v>
      </c>
      <c r="I320" s="69">
        <f t="shared" si="14"/>
        <v>-85.231392999999997</v>
      </c>
      <c r="N320" t="str">
        <f>+HLOOKUP(A320,'HY Financials'!$4:$4,1,0)</f>
        <v>FM369X</v>
      </c>
    </row>
    <row r="321" spans="1:14" hidden="1">
      <c r="A321" t="s">
        <v>1038</v>
      </c>
      <c r="B321" s="105" t="s">
        <v>433</v>
      </c>
      <c r="C321" s="105" t="s">
        <v>434</v>
      </c>
      <c r="D321" s="106">
        <v>930927.14</v>
      </c>
      <c r="E321" s="106">
        <v>0</v>
      </c>
      <c r="F321" s="67">
        <f t="shared" si="12"/>
        <v>-930927.14</v>
      </c>
      <c r="G321" s="68" t="str">
        <f>+VLOOKUP(B321,Mapping!A:C,3,0)</f>
        <v>Net Assets</v>
      </c>
      <c r="H321" s="68" t="str">
        <f t="shared" si="13"/>
        <v>FM369XNet Assets</v>
      </c>
      <c r="I321" s="69">
        <f t="shared" si="14"/>
        <v>-9.3092714000000007E-2</v>
      </c>
      <c r="N321" t="str">
        <f>+HLOOKUP(A321,'HY Financials'!$4:$4,1,0)</f>
        <v>FM369X</v>
      </c>
    </row>
    <row r="322" spans="1:14" hidden="1">
      <c r="A322" t="s">
        <v>1038</v>
      </c>
      <c r="B322" s="105">
        <v>110047</v>
      </c>
      <c r="C322" s="105" t="s">
        <v>293</v>
      </c>
      <c r="D322" s="106">
        <v>2939607762.5999999</v>
      </c>
      <c r="E322" s="106">
        <v>2939605762.6100001</v>
      </c>
      <c r="F322" s="67">
        <f t="shared" si="12"/>
        <v>-1999.9899997711182</v>
      </c>
      <c r="G322" s="68" t="str">
        <f>+VLOOKUP(B322,Mapping!A:C,3,0)</f>
        <v>Net Assets</v>
      </c>
      <c r="H322" s="68" t="str">
        <f t="shared" si="13"/>
        <v>FM369XNet Assets</v>
      </c>
      <c r="I322" s="69">
        <f t="shared" si="14"/>
        <v>-1.9999899997711181E-4</v>
      </c>
      <c r="N322" t="str">
        <f>+HLOOKUP(A322,'HY Financials'!$4:$4,1,0)</f>
        <v>FM369X</v>
      </c>
    </row>
    <row r="323" spans="1:14" hidden="1">
      <c r="A323" t="s">
        <v>1038</v>
      </c>
      <c r="B323" s="105">
        <v>110074</v>
      </c>
      <c r="C323" s="105" t="s">
        <v>301</v>
      </c>
      <c r="D323" s="106">
        <v>334527531</v>
      </c>
      <c r="E323" s="106">
        <v>334527531</v>
      </c>
      <c r="F323" s="67">
        <f t="shared" si="12"/>
        <v>0</v>
      </c>
      <c r="G323" s="68" t="str">
        <f>+VLOOKUP(B323,Mapping!A:C,3,0)</f>
        <v>Net Assets</v>
      </c>
      <c r="H323" s="68" t="str">
        <f t="shared" si="13"/>
        <v>FM369XNet Assets</v>
      </c>
      <c r="I323" s="69">
        <f t="shared" si="14"/>
        <v>0</v>
      </c>
      <c r="N323" t="str">
        <f>+HLOOKUP(A323,'HY Financials'!$4:$4,1,0)</f>
        <v>FM369X</v>
      </c>
    </row>
    <row r="324" spans="1:14" hidden="1">
      <c r="A324" t="s">
        <v>1038</v>
      </c>
      <c r="B324" s="105">
        <v>110079</v>
      </c>
      <c r="C324" s="105" t="s">
        <v>303</v>
      </c>
      <c r="D324" s="106">
        <v>810000</v>
      </c>
      <c r="E324" s="106">
        <v>810000</v>
      </c>
      <c r="F324" s="67">
        <f t="shared" ref="F324:F387" si="15">+E324-D324</f>
        <v>0</v>
      </c>
      <c r="G324" s="68" t="str">
        <f>+VLOOKUP(B324,Mapping!A:C,3,0)</f>
        <v>Net Assets</v>
      </c>
      <c r="H324" s="68" t="str">
        <f t="shared" ref="H324:H387" si="16">+A324&amp;G324</f>
        <v>FM369XNet Assets</v>
      </c>
      <c r="I324" s="69">
        <f t="shared" ref="I324:I387" si="17">+F324/10000000</f>
        <v>0</v>
      </c>
      <c r="N324" t="str">
        <f>+HLOOKUP(A324,'HY Financials'!$4:$4,1,0)</f>
        <v>FM369X</v>
      </c>
    </row>
    <row r="325" spans="1:14" hidden="1">
      <c r="A325" t="s">
        <v>1038</v>
      </c>
      <c r="B325" s="105">
        <v>110120</v>
      </c>
      <c r="C325" s="105" t="s">
        <v>304</v>
      </c>
      <c r="D325" s="106">
        <v>2600753430</v>
      </c>
      <c r="E325" s="106">
        <v>2600753430</v>
      </c>
      <c r="F325" s="67">
        <f t="shared" si="15"/>
        <v>0</v>
      </c>
      <c r="G325" s="68" t="str">
        <f>+VLOOKUP(B325,Mapping!A:C,3,0)</f>
        <v>Net Assets</v>
      </c>
      <c r="H325" s="68" t="str">
        <f t="shared" si="16"/>
        <v>FM369XNet Assets</v>
      </c>
      <c r="I325" s="69">
        <f t="shared" si="17"/>
        <v>0</v>
      </c>
      <c r="N325" t="str">
        <f>+HLOOKUP(A325,'HY Financials'!$4:$4,1,0)</f>
        <v>FM369X</v>
      </c>
    </row>
    <row r="326" spans="1:14" hidden="1">
      <c r="A326" t="s">
        <v>1038</v>
      </c>
      <c r="B326" s="105">
        <v>110156</v>
      </c>
      <c r="C326" s="105" t="s">
        <v>685</v>
      </c>
      <c r="D326" s="106">
        <v>8800.01</v>
      </c>
      <c r="E326" s="106">
        <v>17427.349999999999</v>
      </c>
      <c r="F326" s="67">
        <f t="shared" si="15"/>
        <v>8627.3399999999983</v>
      </c>
      <c r="G326" s="68" t="str">
        <f>+VLOOKUP(B326,Mapping!A:C,3,0)</f>
        <v>Net Assets</v>
      </c>
      <c r="H326" s="68" t="str">
        <f t="shared" si="16"/>
        <v>FM369XNet Assets</v>
      </c>
      <c r="I326" s="69">
        <f t="shared" si="17"/>
        <v>8.6273399999999988E-4</v>
      </c>
      <c r="N326" t="str">
        <f>+HLOOKUP(A326,'HY Financials'!$4:$4,1,0)</f>
        <v>FM369X</v>
      </c>
    </row>
    <row r="327" spans="1:14" hidden="1">
      <c r="A327" t="s">
        <v>1038</v>
      </c>
      <c r="B327" s="105">
        <v>110200</v>
      </c>
      <c r="C327" s="105" t="s">
        <v>305</v>
      </c>
      <c r="D327" s="106">
        <v>249566250</v>
      </c>
      <c r="E327" s="106">
        <v>249566250</v>
      </c>
      <c r="F327" s="67">
        <f t="shared" si="15"/>
        <v>0</v>
      </c>
      <c r="G327" s="68" t="str">
        <f>+VLOOKUP(B327,Mapping!A:C,3,0)</f>
        <v>Net Assets</v>
      </c>
      <c r="H327" s="68" t="str">
        <f t="shared" si="16"/>
        <v>FM369XNet Assets</v>
      </c>
      <c r="I327" s="69">
        <f t="shared" si="17"/>
        <v>0</v>
      </c>
      <c r="N327" t="str">
        <f>+HLOOKUP(A327,'HY Financials'!$4:$4,1,0)</f>
        <v>FM369X</v>
      </c>
    </row>
    <row r="328" spans="1:14" hidden="1">
      <c r="A328" t="s">
        <v>1038</v>
      </c>
      <c r="B328" s="105" t="s">
        <v>768</v>
      </c>
      <c r="C328" s="105" t="s">
        <v>769</v>
      </c>
      <c r="D328" s="106">
        <v>800951889</v>
      </c>
      <c r="E328" s="106">
        <v>800951889</v>
      </c>
      <c r="F328" s="67">
        <f t="shared" si="15"/>
        <v>0</v>
      </c>
      <c r="G328" s="68" t="str">
        <f>+VLOOKUP(B328,Mapping!A:C,3,0)</f>
        <v>Net Assets</v>
      </c>
      <c r="H328" s="68" t="str">
        <f t="shared" si="16"/>
        <v>FM369XNet Assets</v>
      </c>
      <c r="I328" s="69">
        <f t="shared" si="17"/>
        <v>0</v>
      </c>
      <c r="N328" t="str">
        <f>+HLOOKUP(A328,'HY Financials'!$4:$4,1,0)</f>
        <v>FM369X</v>
      </c>
    </row>
    <row r="329" spans="1:14" hidden="1">
      <c r="A329" t="s">
        <v>1038</v>
      </c>
      <c r="B329" s="105" t="s">
        <v>698</v>
      </c>
      <c r="C329" s="105" t="s">
        <v>699</v>
      </c>
      <c r="D329" s="106">
        <v>500000000</v>
      </c>
      <c r="E329" s="106">
        <v>500000000</v>
      </c>
      <c r="F329" s="67">
        <f t="shared" si="15"/>
        <v>0</v>
      </c>
      <c r="G329" s="68" t="str">
        <f>+VLOOKUP(B329,Mapping!A:C,3,0)</f>
        <v>Net Assets</v>
      </c>
      <c r="H329" s="68" t="str">
        <f t="shared" si="16"/>
        <v>FM369XNet Assets</v>
      </c>
      <c r="I329" s="69">
        <f t="shared" si="17"/>
        <v>0</v>
      </c>
      <c r="N329" t="str">
        <f>+HLOOKUP(A329,'HY Financials'!$4:$4,1,0)</f>
        <v>FM369X</v>
      </c>
    </row>
    <row r="330" spans="1:14" hidden="1">
      <c r="A330" t="s">
        <v>1038</v>
      </c>
      <c r="B330" s="105">
        <v>110800</v>
      </c>
      <c r="C330" s="105" t="s">
        <v>308</v>
      </c>
      <c r="D330" s="106">
        <v>334527531</v>
      </c>
      <c r="E330" s="106">
        <v>334527531</v>
      </c>
      <c r="F330" s="67">
        <f t="shared" si="15"/>
        <v>0</v>
      </c>
      <c r="G330" s="68" t="str">
        <f>+VLOOKUP(B330,Mapping!A:C,3,0)</f>
        <v>Net Assets</v>
      </c>
      <c r="H330" s="68" t="str">
        <f t="shared" si="16"/>
        <v>FM369XNet Assets</v>
      </c>
      <c r="I330" s="69">
        <f t="shared" si="17"/>
        <v>0</v>
      </c>
      <c r="N330" t="str">
        <f>+HLOOKUP(A330,'HY Financials'!$4:$4,1,0)</f>
        <v>FM369X</v>
      </c>
    </row>
    <row r="331" spans="1:14" hidden="1">
      <c r="A331" t="s">
        <v>1038</v>
      </c>
      <c r="B331" s="105" t="s">
        <v>770</v>
      </c>
      <c r="C331" s="105" t="s">
        <v>771</v>
      </c>
      <c r="D331" s="106">
        <v>236611.1</v>
      </c>
      <c r="E331" s="106">
        <v>225167.9</v>
      </c>
      <c r="F331" s="67">
        <f t="shared" si="15"/>
        <v>-11443.200000000012</v>
      </c>
      <c r="G331" s="68" t="str">
        <f>+VLOOKUP(B331,Mapping!A:C,3,0)</f>
        <v>Net Assets</v>
      </c>
      <c r="H331" s="68" t="str">
        <f t="shared" si="16"/>
        <v>FM369XNet Assets</v>
      </c>
      <c r="I331" s="69">
        <f t="shared" si="17"/>
        <v>-1.1443200000000012E-3</v>
      </c>
      <c r="N331" t="str">
        <f>+HLOOKUP(A331,'HY Financials'!$4:$4,1,0)</f>
        <v>FM369X</v>
      </c>
    </row>
    <row r="332" spans="1:14" ht="22.5" hidden="1">
      <c r="A332" t="s">
        <v>1038</v>
      </c>
      <c r="B332" s="105" t="s">
        <v>441</v>
      </c>
      <c r="C332" s="105" t="s">
        <v>442</v>
      </c>
      <c r="D332" s="106">
        <v>11013465.77</v>
      </c>
      <c r="E332" s="106">
        <v>644681.81000000006</v>
      </c>
      <c r="F332" s="67">
        <f t="shared" si="15"/>
        <v>-10368783.959999999</v>
      </c>
      <c r="G332" s="68" t="str">
        <f>+VLOOKUP(B332,Mapping!A:C,3,0)</f>
        <v>Net Assets</v>
      </c>
      <c r="H332" s="68" t="str">
        <f t="shared" si="16"/>
        <v>FM369XNet Assets</v>
      </c>
      <c r="I332" s="69">
        <f t="shared" si="17"/>
        <v>-1.0368783959999999</v>
      </c>
      <c r="N332" t="str">
        <f>+HLOOKUP(A332,'HY Financials'!$4:$4,1,0)</f>
        <v>FM369X</v>
      </c>
    </row>
    <row r="333" spans="1:14" hidden="1">
      <c r="A333" t="s">
        <v>1038</v>
      </c>
      <c r="B333" s="105">
        <v>112011</v>
      </c>
      <c r="C333" s="105" t="s">
        <v>529</v>
      </c>
      <c r="D333" s="106">
        <v>42264.3</v>
      </c>
      <c r="E333" s="106">
        <v>42264.3</v>
      </c>
      <c r="F333" s="67">
        <f t="shared" si="15"/>
        <v>0</v>
      </c>
      <c r="G333" s="68" t="str">
        <f>+VLOOKUP(B333,Mapping!A:C,3,0)</f>
        <v>Net Assets</v>
      </c>
      <c r="H333" s="68" t="str">
        <f t="shared" si="16"/>
        <v>FM369XNet Assets</v>
      </c>
      <c r="I333" s="69">
        <f t="shared" si="17"/>
        <v>0</v>
      </c>
      <c r="N333" t="str">
        <f>+HLOOKUP(A333,'HY Financials'!$4:$4,1,0)</f>
        <v>FM369X</v>
      </c>
    </row>
    <row r="334" spans="1:14" hidden="1">
      <c r="A334" t="s">
        <v>1038</v>
      </c>
      <c r="B334" s="105">
        <v>210100</v>
      </c>
      <c r="C334" s="105" t="s">
        <v>424</v>
      </c>
      <c r="D334" s="106">
        <v>2919256616.0999999</v>
      </c>
      <c r="E334" s="106">
        <v>2919256616.0999999</v>
      </c>
      <c r="F334" s="67">
        <f t="shared" si="15"/>
        <v>0</v>
      </c>
      <c r="G334" s="68" t="str">
        <f>+VLOOKUP(B334,Mapping!A:C,3,0)</f>
        <v>Net Assets</v>
      </c>
      <c r="H334" s="68" t="str">
        <f t="shared" si="16"/>
        <v>FM369XNet Assets</v>
      </c>
      <c r="I334" s="69">
        <f t="shared" si="17"/>
        <v>0</v>
      </c>
      <c r="N334" t="str">
        <f>+HLOOKUP(A334,'HY Financials'!$4:$4,1,0)</f>
        <v>FM369X</v>
      </c>
    </row>
    <row r="335" spans="1:14" hidden="1">
      <c r="A335" t="s">
        <v>1038</v>
      </c>
      <c r="B335" s="105">
        <v>211002</v>
      </c>
      <c r="C335" s="105" t="s">
        <v>460</v>
      </c>
      <c r="D335" s="106">
        <v>44367.96</v>
      </c>
      <c r="E335" s="106">
        <v>470.38</v>
      </c>
      <c r="F335" s="67">
        <f t="shared" si="15"/>
        <v>-43897.58</v>
      </c>
      <c r="G335" s="68" t="str">
        <f>+VLOOKUP(B335,Mapping!A:C,3,0)</f>
        <v>Net Assets</v>
      </c>
      <c r="H335" s="68" t="str">
        <f t="shared" si="16"/>
        <v>FM369XNet Assets</v>
      </c>
      <c r="I335" s="69">
        <f t="shared" si="17"/>
        <v>-4.3897580000000005E-3</v>
      </c>
      <c r="N335" t="str">
        <f>+HLOOKUP(A335,'HY Financials'!$4:$4,1,0)</f>
        <v>FM369X</v>
      </c>
    </row>
    <row r="336" spans="1:14" hidden="1">
      <c r="A336" t="s">
        <v>1038</v>
      </c>
      <c r="B336" s="105">
        <v>211035</v>
      </c>
      <c r="C336" s="105" t="s">
        <v>333</v>
      </c>
      <c r="D336" s="106">
        <v>640</v>
      </c>
      <c r="E336" s="106">
        <v>2509</v>
      </c>
      <c r="F336" s="67">
        <f t="shared" si="15"/>
        <v>1869</v>
      </c>
      <c r="G336" s="68" t="str">
        <f>+VLOOKUP(B336,Mapping!A:C,3,0)</f>
        <v>Net Assets</v>
      </c>
      <c r="H336" s="68" t="str">
        <f t="shared" si="16"/>
        <v>FM369XNet Assets</v>
      </c>
      <c r="I336" s="69">
        <f t="shared" si="17"/>
        <v>1.8689999999999999E-4</v>
      </c>
      <c r="N336" t="str">
        <f>+HLOOKUP(A336,'HY Financials'!$4:$4,1,0)</f>
        <v>FM369X</v>
      </c>
    </row>
    <row r="337" spans="1:14" hidden="1">
      <c r="A337" t="s">
        <v>1038</v>
      </c>
      <c r="B337" s="105">
        <v>212010</v>
      </c>
      <c r="C337" s="105" t="s">
        <v>336</v>
      </c>
      <c r="D337" s="106">
        <v>79489.81</v>
      </c>
      <c r="E337" s="106">
        <v>169569.77</v>
      </c>
      <c r="F337" s="67">
        <f t="shared" si="15"/>
        <v>90079.959999999992</v>
      </c>
      <c r="G337" s="68" t="str">
        <f>+VLOOKUP(B337,Mapping!A:C,3,0)</f>
        <v>Net Assets</v>
      </c>
      <c r="H337" s="68" t="str">
        <f t="shared" si="16"/>
        <v>FM369XNet Assets</v>
      </c>
      <c r="I337" s="69">
        <f t="shared" si="17"/>
        <v>9.007995999999999E-3</v>
      </c>
      <c r="N337" t="str">
        <f>+HLOOKUP(A337,'HY Financials'!$4:$4,1,0)</f>
        <v>FM369X</v>
      </c>
    </row>
    <row r="338" spans="1:14" hidden="1">
      <c r="A338" t="s">
        <v>1038</v>
      </c>
      <c r="B338" s="105">
        <v>212026</v>
      </c>
      <c r="C338" s="105" t="s">
        <v>339</v>
      </c>
      <c r="D338" s="106">
        <v>3062.59</v>
      </c>
      <c r="E338" s="106">
        <v>35705.879999999997</v>
      </c>
      <c r="F338" s="67">
        <f t="shared" si="15"/>
        <v>32643.289999999997</v>
      </c>
      <c r="G338" s="68" t="str">
        <f>+VLOOKUP(B338,Mapping!A:C,3,0)</f>
        <v>Net Assets</v>
      </c>
      <c r="H338" s="68" t="str">
        <f t="shared" si="16"/>
        <v>FM369XNet Assets</v>
      </c>
      <c r="I338" s="69">
        <f t="shared" si="17"/>
        <v>3.2643289999999998E-3</v>
      </c>
      <c r="N338" t="str">
        <f>+HLOOKUP(A338,'HY Financials'!$4:$4,1,0)</f>
        <v>FM369X</v>
      </c>
    </row>
    <row r="339" spans="1:14" hidden="1">
      <c r="A339" t="s">
        <v>1038</v>
      </c>
      <c r="B339" s="105">
        <v>212080</v>
      </c>
      <c r="C339" s="105" t="s">
        <v>1049</v>
      </c>
      <c r="D339" s="106">
        <v>470.38</v>
      </c>
      <c r="E339" s="106">
        <v>23673.08</v>
      </c>
      <c r="F339" s="67">
        <f t="shared" si="15"/>
        <v>23202.7</v>
      </c>
      <c r="G339" s="68" t="str">
        <f>+VLOOKUP(B339,Mapping!A:C,3,0)</f>
        <v>Dummy</v>
      </c>
      <c r="H339" s="68" t="str">
        <f t="shared" si="16"/>
        <v>FM369XDummy</v>
      </c>
      <c r="I339" s="69">
        <f t="shared" si="17"/>
        <v>2.3202700000000001E-3</v>
      </c>
      <c r="N339" t="str">
        <f>+HLOOKUP(A339,'HY Financials'!$4:$4,1,0)</f>
        <v>FM369X</v>
      </c>
    </row>
    <row r="340" spans="1:14" hidden="1">
      <c r="A340" t="s">
        <v>1038</v>
      </c>
      <c r="B340" s="105">
        <v>212085</v>
      </c>
      <c r="C340" s="105" t="s">
        <v>342</v>
      </c>
      <c r="D340" s="106">
        <v>760088185.20000005</v>
      </c>
      <c r="E340" s="106">
        <v>760088185.20000005</v>
      </c>
      <c r="F340" s="67">
        <f t="shared" si="15"/>
        <v>0</v>
      </c>
      <c r="G340" s="68" t="str">
        <f>+VLOOKUP(B340,Mapping!A:C,3,0)</f>
        <v>Net Assets</v>
      </c>
      <c r="H340" s="68" t="str">
        <f t="shared" si="16"/>
        <v>FM369XNet Assets</v>
      </c>
      <c r="I340" s="69">
        <f t="shared" si="17"/>
        <v>0</v>
      </c>
      <c r="N340" t="str">
        <f>+HLOOKUP(A340,'HY Financials'!$4:$4,1,0)</f>
        <v>FM369X</v>
      </c>
    </row>
    <row r="341" spans="1:14" hidden="1">
      <c r="A341" t="s">
        <v>1038</v>
      </c>
      <c r="B341" s="105">
        <v>212086</v>
      </c>
      <c r="C341" s="105" t="s">
        <v>343</v>
      </c>
      <c r="D341" s="106">
        <v>30000000</v>
      </c>
      <c r="E341" s="106">
        <v>30000000</v>
      </c>
      <c r="F341" s="67">
        <f t="shared" si="15"/>
        <v>0</v>
      </c>
      <c r="G341" s="68" t="str">
        <f>+VLOOKUP(B341,Mapping!A:C,3,0)</f>
        <v>Net Assets</v>
      </c>
      <c r="H341" s="68" t="str">
        <f t="shared" si="16"/>
        <v>FM369XNet Assets</v>
      </c>
      <c r="I341" s="69">
        <f t="shared" si="17"/>
        <v>0</v>
      </c>
      <c r="N341" t="str">
        <f>+HLOOKUP(A341,'HY Financials'!$4:$4,1,0)</f>
        <v>FM369X</v>
      </c>
    </row>
    <row r="342" spans="1:14" hidden="1">
      <c r="A342" t="s">
        <v>1038</v>
      </c>
      <c r="B342" s="105" t="s">
        <v>344</v>
      </c>
      <c r="C342" s="105" t="s">
        <v>345</v>
      </c>
      <c r="D342" s="106">
        <v>0</v>
      </c>
      <c r="E342" s="106">
        <v>5000</v>
      </c>
      <c r="F342" s="67">
        <f t="shared" si="15"/>
        <v>5000</v>
      </c>
      <c r="G342" s="68" t="str">
        <f>+VLOOKUP(B342,Mapping!A:C,3,0)</f>
        <v>Unit Capital at the end of the period</v>
      </c>
      <c r="H342" s="68" t="str">
        <f t="shared" si="16"/>
        <v>FM369XUnit Capital at the end of the period</v>
      </c>
      <c r="I342" s="69">
        <f t="shared" si="17"/>
        <v>5.0000000000000001E-4</v>
      </c>
      <c r="N342" t="str">
        <f>+HLOOKUP(A342,'HY Financials'!$4:$4,1,0)</f>
        <v>FM369X</v>
      </c>
    </row>
    <row r="343" spans="1:14" hidden="1">
      <c r="A343" t="s">
        <v>1038</v>
      </c>
      <c r="B343" s="105" t="s">
        <v>346</v>
      </c>
      <c r="C343" s="105" t="s">
        <v>347</v>
      </c>
      <c r="D343" s="106">
        <v>0</v>
      </c>
      <c r="E343" s="106">
        <v>103481531</v>
      </c>
      <c r="F343" s="67">
        <f t="shared" si="15"/>
        <v>103481531</v>
      </c>
      <c r="G343" s="68" t="str">
        <f>+VLOOKUP(B343,Mapping!A:C,3,0)</f>
        <v>Unit Capital at the end of the period</v>
      </c>
      <c r="H343" s="68" t="str">
        <f t="shared" si="16"/>
        <v>FM369XUnit Capital at the end of the period</v>
      </c>
      <c r="I343" s="69">
        <f t="shared" si="17"/>
        <v>10.348153099999999</v>
      </c>
      <c r="N343" t="str">
        <f>+HLOOKUP(A343,'HY Financials'!$4:$4,1,0)</f>
        <v>FM369X</v>
      </c>
    </row>
    <row r="344" spans="1:14" hidden="1">
      <c r="A344" t="s">
        <v>1038</v>
      </c>
      <c r="B344" s="105" t="s">
        <v>1050</v>
      </c>
      <c r="C344" s="105" t="s">
        <v>1051</v>
      </c>
      <c r="D344" s="106">
        <v>0</v>
      </c>
      <c r="E344" s="106">
        <v>10000</v>
      </c>
      <c r="F344" s="67">
        <f t="shared" si="15"/>
        <v>10000</v>
      </c>
      <c r="G344" s="68" t="str">
        <f>+VLOOKUP(B344,Mapping!A:C,3,0)</f>
        <v>Unit Capital at the end of the period</v>
      </c>
      <c r="H344" s="68" t="str">
        <f t="shared" si="16"/>
        <v>FM369XUnit Capital at the end of the period</v>
      </c>
      <c r="I344" s="69">
        <f t="shared" si="17"/>
        <v>1E-3</v>
      </c>
      <c r="N344" t="str">
        <f>+HLOOKUP(A344,'HY Financials'!$4:$4,1,0)</f>
        <v>FM369X</v>
      </c>
    </row>
    <row r="345" spans="1:14" hidden="1">
      <c r="A345" t="s">
        <v>1038</v>
      </c>
      <c r="B345" s="105" t="s">
        <v>1052</v>
      </c>
      <c r="C345" s="105" t="s">
        <v>1053</v>
      </c>
      <c r="D345" s="106">
        <v>205044092.59999999</v>
      </c>
      <c r="E345" s="106">
        <v>960309182.60000002</v>
      </c>
      <c r="F345" s="67">
        <f t="shared" si="15"/>
        <v>755265090</v>
      </c>
      <c r="G345" s="68" t="str">
        <f>+VLOOKUP(B345,Mapping!A:C,3,0)</f>
        <v>Unit Capital at the end of the period</v>
      </c>
      <c r="H345" s="68" t="str">
        <f t="shared" si="16"/>
        <v>FM369XUnit Capital at the end of the period</v>
      </c>
      <c r="I345" s="69">
        <f t="shared" si="17"/>
        <v>75.526509000000004</v>
      </c>
      <c r="N345" t="str">
        <f>+HLOOKUP(A345,'HY Financials'!$4:$4,1,0)</f>
        <v>FM369X</v>
      </c>
    </row>
    <row r="346" spans="1:14" hidden="1">
      <c r="A346" t="s">
        <v>1038</v>
      </c>
      <c r="B346" s="105" t="s">
        <v>445</v>
      </c>
      <c r="C346" s="105" t="s">
        <v>446</v>
      </c>
      <c r="D346" s="106">
        <v>0</v>
      </c>
      <c r="E346" s="106">
        <v>930927.14</v>
      </c>
      <c r="F346" s="67">
        <f t="shared" si="15"/>
        <v>930927.14</v>
      </c>
      <c r="G346" s="68" t="str">
        <f>+VLOOKUP(B346,Mapping!A:C,3,0)</f>
        <v>Dummy</v>
      </c>
      <c r="H346" s="68" t="str">
        <f t="shared" si="16"/>
        <v>FM369XDummy</v>
      </c>
      <c r="I346" s="69">
        <f t="shared" si="17"/>
        <v>9.3092714000000007E-2</v>
      </c>
      <c r="N346" t="str">
        <f>+HLOOKUP(A346,'HY Financials'!$4:$4,1,0)</f>
        <v>FM369X</v>
      </c>
    </row>
    <row r="347" spans="1:14" hidden="1">
      <c r="A347" t="s">
        <v>1038</v>
      </c>
      <c r="B347" s="105" t="s">
        <v>487</v>
      </c>
      <c r="C347" s="105" t="s">
        <v>488</v>
      </c>
      <c r="D347" s="106">
        <v>0</v>
      </c>
      <c r="E347" s="106">
        <v>68.19</v>
      </c>
      <c r="F347" s="67">
        <f t="shared" si="15"/>
        <v>68.19</v>
      </c>
      <c r="G347" s="68" t="str">
        <f>+VLOOKUP(B347,Mapping!A:C,3,0)</f>
        <v>Profit/(Loss) on inter scheme transfer/sale of investments</v>
      </c>
      <c r="H347" s="68" t="str">
        <f t="shared" si="16"/>
        <v>FM369XProfit/(Loss) on inter scheme transfer/sale of investments</v>
      </c>
      <c r="I347" s="69">
        <f t="shared" si="17"/>
        <v>6.8189999999999994E-6</v>
      </c>
      <c r="N347" t="str">
        <f>+HLOOKUP(A347,'HY Financials'!$4:$4,1,0)</f>
        <v>FM369X</v>
      </c>
    </row>
    <row r="348" spans="1:14" hidden="1">
      <c r="A348" t="s">
        <v>1038</v>
      </c>
      <c r="B348" s="105" t="s">
        <v>724</v>
      </c>
      <c r="C348" s="105" t="s">
        <v>725</v>
      </c>
      <c r="D348" s="106">
        <v>0</v>
      </c>
      <c r="E348" s="106">
        <v>236611.1</v>
      </c>
      <c r="F348" s="67">
        <f t="shared" si="15"/>
        <v>236611.1</v>
      </c>
      <c r="G348" s="68" t="str">
        <f>+VLOOKUP(B348,Mapping!A:C,3,0)</f>
        <v>Interest</v>
      </c>
      <c r="H348" s="68" t="str">
        <f t="shared" si="16"/>
        <v>FM369XInterest</v>
      </c>
      <c r="I348" s="69">
        <f t="shared" si="17"/>
        <v>2.3661109999999999E-2</v>
      </c>
      <c r="N348" t="str">
        <f>+HLOOKUP(A348,'HY Financials'!$4:$4,1,0)</f>
        <v>FM369X</v>
      </c>
    </row>
    <row r="349" spans="1:14" hidden="1">
      <c r="A349" t="s">
        <v>1038</v>
      </c>
      <c r="B349" s="105" t="s">
        <v>368</v>
      </c>
      <c r="C349" s="105" t="s">
        <v>369</v>
      </c>
      <c r="D349" s="106">
        <v>0</v>
      </c>
      <c r="E349" s="106">
        <v>11013465.77</v>
      </c>
      <c r="F349" s="67">
        <f t="shared" si="15"/>
        <v>11013465.77</v>
      </c>
      <c r="G349" s="68" t="str">
        <f>+VLOOKUP(B349,Mapping!A:C,3,0)</f>
        <v>Interest</v>
      </c>
      <c r="H349" s="68" t="str">
        <f t="shared" si="16"/>
        <v>FM369XInterest</v>
      </c>
      <c r="I349" s="69">
        <f t="shared" si="17"/>
        <v>1.1013465769999999</v>
      </c>
      <c r="N349" t="str">
        <f>+HLOOKUP(A349,'HY Financials'!$4:$4,1,0)</f>
        <v>FM369X</v>
      </c>
    </row>
    <row r="350" spans="1:14" hidden="1">
      <c r="A350" t="s">
        <v>1038</v>
      </c>
      <c r="B350" s="105">
        <v>620004</v>
      </c>
      <c r="C350" s="105" t="s">
        <v>426</v>
      </c>
      <c r="D350" s="106">
        <v>42264.3</v>
      </c>
      <c r="E350" s="106">
        <v>42264.3</v>
      </c>
      <c r="F350" s="67">
        <f t="shared" si="15"/>
        <v>0</v>
      </c>
      <c r="G350" s="68" t="str">
        <f>+VLOOKUP(B350,Mapping!A:C,3,0)</f>
        <v>Other income  @</v>
      </c>
      <c r="H350" s="68" t="str">
        <f t="shared" si="16"/>
        <v>FM369XOther income  @</v>
      </c>
      <c r="I350" s="69">
        <f t="shared" si="17"/>
        <v>0</v>
      </c>
      <c r="N350" t="str">
        <f>+HLOOKUP(A350,'HY Financials'!$4:$4,1,0)</f>
        <v>FM369X</v>
      </c>
    </row>
    <row r="351" spans="1:14" hidden="1">
      <c r="A351" t="s">
        <v>1038</v>
      </c>
      <c r="B351" s="105">
        <v>810300</v>
      </c>
      <c r="C351" s="105" t="s">
        <v>378</v>
      </c>
      <c r="D351" s="106">
        <v>150916.49</v>
      </c>
      <c r="E351" s="106">
        <v>12944.5</v>
      </c>
      <c r="F351" s="67">
        <f t="shared" si="15"/>
        <v>-137971.99</v>
      </c>
      <c r="G351" s="68" t="str">
        <f>+VLOOKUP(B351,Mapping!A:C,3,0)</f>
        <v>Management Fees</v>
      </c>
      <c r="H351" s="68" t="str">
        <f t="shared" si="16"/>
        <v>FM369XManagement Fees</v>
      </c>
      <c r="I351" s="69">
        <f t="shared" si="17"/>
        <v>-1.3797199E-2</v>
      </c>
      <c r="N351" t="str">
        <f>+HLOOKUP(A351,'HY Financials'!$4:$4,1,0)</f>
        <v>FM369X</v>
      </c>
    </row>
    <row r="352" spans="1:14">
      <c r="A352" t="s">
        <v>1038</v>
      </c>
      <c r="B352" s="105">
        <v>810325</v>
      </c>
      <c r="C352" s="105" t="s">
        <v>379</v>
      </c>
      <c r="D352" s="106">
        <v>35705.879999999997</v>
      </c>
      <c r="E352" s="106">
        <v>3062.59</v>
      </c>
      <c r="F352" s="67">
        <f t="shared" si="15"/>
        <v>-32643.289999999997</v>
      </c>
      <c r="G352" s="68" t="str">
        <f>+VLOOKUP(B352,Mapping!A:C,3,0)</f>
        <v>Total Recurring Expenses (including 6.1 and 6.2)</v>
      </c>
      <c r="H352" s="68" t="str">
        <f t="shared" si="16"/>
        <v>FM369XTotal Recurring Expenses (including 6.1 and 6.2)</v>
      </c>
      <c r="I352" s="69">
        <f t="shared" si="17"/>
        <v>-3.2643289999999998E-3</v>
      </c>
      <c r="N352" t="str">
        <f>+HLOOKUP(A352,'HY Financials'!$4:$4,1,0)</f>
        <v>FM369X</v>
      </c>
    </row>
    <row r="353" spans="1:14">
      <c r="A353" t="s">
        <v>1038</v>
      </c>
      <c r="B353" s="105">
        <v>810701</v>
      </c>
      <c r="C353" s="105" t="s">
        <v>381</v>
      </c>
      <c r="D353" s="106">
        <v>18653.28</v>
      </c>
      <c r="E353" s="106">
        <v>1599.94</v>
      </c>
      <c r="F353" s="67">
        <f t="shared" si="15"/>
        <v>-17053.34</v>
      </c>
      <c r="G353" s="68" t="str">
        <f>+VLOOKUP(B353,Mapping!A:C,3,0)</f>
        <v>Total Recurring Expenses (including 6.1 and 6.2)</v>
      </c>
      <c r="H353" s="68" t="str">
        <f t="shared" si="16"/>
        <v>FM369XTotal Recurring Expenses (including 6.1 and 6.2)</v>
      </c>
      <c r="I353" s="69">
        <f t="shared" si="17"/>
        <v>-1.705334E-3</v>
      </c>
      <c r="N353" t="str">
        <f>+HLOOKUP(A353,'HY Financials'!$4:$4,1,0)</f>
        <v>FM369X</v>
      </c>
    </row>
    <row r="354" spans="1:14">
      <c r="A354" t="s">
        <v>1038</v>
      </c>
      <c r="B354" s="105">
        <v>816000</v>
      </c>
      <c r="C354" s="105" t="s">
        <v>466</v>
      </c>
      <c r="D354" s="106">
        <v>470.38</v>
      </c>
      <c r="E354" s="106">
        <v>44367.96</v>
      </c>
      <c r="F354" s="67">
        <f t="shared" si="15"/>
        <v>43897.58</v>
      </c>
      <c r="G354" s="68" t="str">
        <f>+VLOOKUP(B354,Mapping!A:C,3,0)</f>
        <v>Total Recurring Expenses (including 6.1 and 6.2)</v>
      </c>
      <c r="H354" s="68" t="str">
        <f t="shared" si="16"/>
        <v>FM369XTotal Recurring Expenses (including 6.1 and 6.2)</v>
      </c>
      <c r="I354" s="69">
        <f t="shared" si="17"/>
        <v>4.3897580000000005E-3</v>
      </c>
      <c r="N354" t="str">
        <f>+HLOOKUP(A354,'HY Financials'!$4:$4,1,0)</f>
        <v>FM369X</v>
      </c>
    </row>
    <row r="355" spans="1:14">
      <c r="A355" t="s">
        <v>1038</v>
      </c>
      <c r="B355" s="105">
        <v>816003</v>
      </c>
      <c r="C355" s="105" t="s">
        <v>383</v>
      </c>
      <c r="D355" s="106">
        <v>3968.34</v>
      </c>
      <c r="E355" s="106">
        <v>0</v>
      </c>
      <c r="F355" s="67">
        <f t="shared" si="15"/>
        <v>-3968.34</v>
      </c>
      <c r="G355" s="68" t="str">
        <f>+VLOOKUP(B355,Mapping!A:C,3,0)</f>
        <v>Total Recurring Expenses (including 6.1 and 6.2)</v>
      </c>
      <c r="H355" s="68" t="str">
        <f t="shared" si="16"/>
        <v>FM369XTotal Recurring Expenses (including 6.1 and 6.2)</v>
      </c>
      <c r="I355" s="69">
        <f t="shared" si="17"/>
        <v>-3.9683399999999999E-4</v>
      </c>
      <c r="N355" t="str">
        <f>+HLOOKUP(A355,'HY Financials'!$4:$4,1,0)</f>
        <v>FM369X</v>
      </c>
    </row>
    <row r="356" spans="1:14">
      <c r="A356" t="s">
        <v>1038</v>
      </c>
      <c r="B356" s="105">
        <v>816005</v>
      </c>
      <c r="C356" s="105" t="s">
        <v>693</v>
      </c>
      <c r="D356" s="106">
        <v>5618</v>
      </c>
      <c r="E356" s="106">
        <v>0</v>
      </c>
      <c r="F356" s="67">
        <f t="shared" si="15"/>
        <v>-5618</v>
      </c>
      <c r="G356" s="68" t="str">
        <f>+VLOOKUP(B356,Mapping!A:C,3,0)</f>
        <v>Total Recurring Expenses (including 6.1 and 6.2)</v>
      </c>
      <c r="H356" s="68" t="str">
        <f t="shared" si="16"/>
        <v>FM369XTotal Recurring Expenses (including 6.1 and 6.2)</v>
      </c>
      <c r="I356" s="69">
        <f t="shared" si="17"/>
        <v>-5.6179999999999999E-4</v>
      </c>
      <c r="N356" t="str">
        <f>+HLOOKUP(A356,'HY Financials'!$4:$4,1,0)</f>
        <v>FM369X</v>
      </c>
    </row>
    <row r="357" spans="1:14">
      <c r="A357" t="s">
        <v>1038</v>
      </c>
      <c r="B357" s="105">
        <v>816008</v>
      </c>
      <c r="C357" s="105" t="s">
        <v>387</v>
      </c>
      <c r="D357" s="106">
        <v>7841.01</v>
      </c>
      <c r="E357" s="106">
        <v>0</v>
      </c>
      <c r="F357" s="67">
        <f t="shared" si="15"/>
        <v>-7841.01</v>
      </c>
      <c r="G357" s="68" t="str">
        <f>+VLOOKUP(B357,Mapping!A:C,3,0)</f>
        <v>Total Recurring Expenses (including 6.1 and 6.2)</v>
      </c>
      <c r="H357" s="68" t="str">
        <f t="shared" si="16"/>
        <v>FM369XTotal Recurring Expenses (including 6.1 and 6.2)</v>
      </c>
      <c r="I357" s="69">
        <f t="shared" si="17"/>
        <v>-7.8410100000000005E-4</v>
      </c>
      <c r="N357" t="str">
        <f>+HLOOKUP(A357,'HY Financials'!$4:$4,1,0)</f>
        <v>FM369X</v>
      </c>
    </row>
    <row r="358" spans="1:14">
      <c r="A358" t="s">
        <v>1038</v>
      </c>
      <c r="B358" s="105">
        <v>816034</v>
      </c>
      <c r="C358" s="105" t="s">
        <v>407</v>
      </c>
      <c r="D358" s="106">
        <v>2039.23</v>
      </c>
      <c r="E358" s="106">
        <v>0</v>
      </c>
      <c r="F358" s="67">
        <f t="shared" si="15"/>
        <v>-2039.23</v>
      </c>
      <c r="G358" s="68" t="str">
        <f>+VLOOKUP(B358,Mapping!A:C,3,0)</f>
        <v>Total Recurring Expenses (including 6.1 and 6.2)</v>
      </c>
      <c r="H358" s="68" t="str">
        <f t="shared" si="16"/>
        <v>FM369XTotal Recurring Expenses (including 6.1 and 6.2)</v>
      </c>
      <c r="I358" s="69">
        <f t="shared" si="17"/>
        <v>-2.0392300000000001E-4</v>
      </c>
      <c r="N358" t="str">
        <f>+HLOOKUP(A358,'HY Financials'!$4:$4,1,0)</f>
        <v>FM369X</v>
      </c>
    </row>
    <row r="359" spans="1:14">
      <c r="A359" t="s">
        <v>1038</v>
      </c>
      <c r="B359" s="105">
        <v>816036</v>
      </c>
      <c r="C359" s="105" t="s">
        <v>695</v>
      </c>
      <c r="D359" s="106">
        <v>1228.3</v>
      </c>
      <c r="E359" s="106">
        <v>0</v>
      </c>
      <c r="F359" s="67">
        <f t="shared" si="15"/>
        <v>-1228.3</v>
      </c>
      <c r="G359" s="68" t="str">
        <f>+VLOOKUP(B359,Mapping!A:C,3,0)</f>
        <v>Total Recurring Expenses (including 6.1 and 6.2)</v>
      </c>
      <c r="H359" s="68" t="str">
        <f t="shared" si="16"/>
        <v>FM369XTotal Recurring Expenses (including 6.1 and 6.2)</v>
      </c>
      <c r="I359" s="69">
        <f t="shared" si="17"/>
        <v>-1.2282999999999999E-4</v>
      </c>
      <c r="N359" t="str">
        <f>+HLOOKUP(A359,'HY Financials'!$4:$4,1,0)</f>
        <v>FM369X</v>
      </c>
    </row>
    <row r="360" spans="1:14" s="108" customFormat="1">
      <c r="A360" t="s">
        <v>1038</v>
      </c>
      <c r="B360" s="105">
        <v>816080</v>
      </c>
      <c r="C360" s="105" t="s">
        <v>1063</v>
      </c>
      <c r="D360" s="106">
        <v>23673.08</v>
      </c>
      <c r="E360" s="106">
        <v>470.38</v>
      </c>
      <c r="F360" s="67">
        <f t="shared" si="15"/>
        <v>-23202.7</v>
      </c>
      <c r="G360" s="68" t="str">
        <f>+VLOOKUP(B360,Mapping!A:C,3,0)</f>
        <v>Total Recurring Expenses (including 6.1 and 6.2)</v>
      </c>
      <c r="H360" s="68" t="str">
        <f t="shared" si="16"/>
        <v>FM369XTotal Recurring Expenses (including 6.1 and 6.2)</v>
      </c>
      <c r="I360" s="69">
        <f t="shared" si="17"/>
        <v>-2.3202700000000001E-3</v>
      </c>
      <c r="N360" t="str">
        <f>+HLOOKUP(A360,'HY Financials'!$4:$4,1,0)</f>
        <v>FM369X</v>
      </c>
    </row>
    <row r="361" spans="1:14" s="108" customFormat="1" hidden="1">
      <c r="A361" t="s">
        <v>271</v>
      </c>
      <c r="B361" s="105">
        <v>110047</v>
      </c>
      <c r="C361" s="105" t="s">
        <v>293</v>
      </c>
      <c r="D361" s="106">
        <v>0.01</v>
      </c>
      <c r="E361" s="106">
        <v>5069.6000000000004</v>
      </c>
      <c r="F361" s="67">
        <f t="shared" si="15"/>
        <v>5069.59</v>
      </c>
      <c r="G361" s="68" t="str">
        <f>+VLOOKUP(B361,Mapping!A:C,3,0)</f>
        <v>Net Assets</v>
      </c>
      <c r="H361" s="68" t="str">
        <f t="shared" si="16"/>
        <v>FM3703Net Assets</v>
      </c>
      <c r="I361" s="69">
        <f t="shared" si="17"/>
        <v>5.0695899999999997E-4</v>
      </c>
      <c r="N361" t="e">
        <f>+HLOOKUP(A361,'HY Financials'!$4:$4,1,0)</f>
        <v>#N/A</v>
      </c>
    </row>
    <row r="362" spans="1:14" s="108" customFormat="1" hidden="1">
      <c r="A362" t="s">
        <v>271</v>
      </c>
      <c r="B362" s="105">
        <v>110156</v>
      </c>
      <c r="C362" s="105" t="s">
        <v>685</v>
      </c>
      <c r="D362" s="106">
        <v>5056</v>
      </c>
      <c r="E362" s="106">
        <v>5056</v>
      </c>
      <c r="F362" s="67">
        <f t="shared" si="15"/>
        <v>0</v>
      </c>
      <c r="G362" s="68" t="str">
        <f>+VLOOKUP(B362,Mapping!A:C,3,0)</f>
        <v>Net Assets</v>
      </c>
      <c r="H362" s="68" t="str">
        <f t="shared" si="16"/>
        <v>FM3703Net Assets</v>
      </c>
      <c r="I362" s="69">
        <f t="shared" si="17"/>
        <v>0</v>
      </c>
      <c r="N362" t="e">
        <f>+HLOOKUP(A362,'HY Financials'!$4:$4,1,0)</f>
        <v>#N/A</v>
      </c>
    </row>
    <row r="363" spans="1:14" s="108" customFormat="1" hidden="1">
      <c r="A363" t="s">
        <v>271</v>
      </c>
      <c r="B363" s="105">
        <v>112000</v>
      </c>
      <c r="C363" s="105" t="s">
        <v>314</v>
      </c>
      <c r="D363" s="106">
        <v>13.6</v>
      </c>
      <c r="E363" s="106">
        <v>13.6</v>
      </c>
      <c r="F363" s="67">
        <f t="shared" si="15"/>
        <v>0</v>
      </c>
      <c r="G363" s="68" t="str">
        <f>+VLOOKUP(B363,Mapping!A:C,3,0)</f>
        <v>Net Assets</v>
      </c>
      <c r="H363" s="68" t="str">
        <f t="shared" si="16"/>
        <v>FM3703Net Assets</v>
      </c>
      <c r="I363" s="69">
        <f t="shared" si="17"/>
        <v>0</v>
      </c>
      <c r="N363" t="e">
        <f>+HLOOKUP(A363,'HY Financials'!$4:$4,1,0)</f>
        <v>#N/A</v>
      </c>
    </row>
    <row r="364" spans="1:14" s="108" customFormat="1" hidden="1">
      <c r="A364" t="s">
        <v>271</v>
      </c>
      <c r="B364" s="105">
        <v>211028</v>
      </c>
      <c r="C364" s="105" t="s">
        <v>329</v>
      </c>
      <c r="D364" s="106">
        <v>13.6</v>
      </c>
      <c r="E364" s="106">
        <v>0</v>
      </c>
      <c r="F364" s="67">
        <f t="shared" si="15"/>
        <v>-13.6</v>
      </c>
      <c r="G364" s="68" t="str">
        <f>+VLOOKUP(B364,Mapping!A:C,3,0)</f>
        <v>Net Assets</v>
      </c>
      <c r="H364" s="68" t="str">
        <f t="shared" si="16"/>
        <v>FM3703Net Assets</v>
      </c>
      <c r="I364" s="69">
        <f t="shared" si="17"/>
        <v>-1.3599999999999999E-6</v>
      </c>
      <c r="N364" t="e">
        <f>+HLOOKUP(A364,'HY Financials'!$4:$4,1,0)</f>
        <v>#N/A</v>
      </c>
    </row>
    <row r="365" spans="1:14" s="108" customFormat="1" hidden="1">
      <c r="A365" t="s">
        <v>271</v>
      </c>
      <c r="B365" s="105">
        <v>211032</v>
      </c>
      <c r="C365" s="105" t="s">
        <v>331</v>
      </c>
      <c r="D365" s="106">
        <v>5056</v>
      </c>
      <c r="E365" s="106">
        <v>0</v>
      </c>
      <c r="F365" s="67">
        <f t="shared" si="15"/>
        <v>-5056</v>
      </c>
      <c r="G365" s="68" t="str">
        <f>+VLOOKUP(B365,Mapping!A:C,3,0)</f>
        <v>Net Assets</v>
      </c>
      <c r="H365" s="68" t="str">
        <f t="shared" si="16"/>
        <v>FM3703Net Assets</v>
      </c>
      <c r="I365" s="69">
        <f t="shared" si="17"/>
        <v>-5.0560000000000004E-4</v>
      </c>
      <c r="N365" s="108" t="e">
        <f>+HLOOKUP(A365,'HY Financials'!$4:$4,1,0)</f>
        <v>#N/A</v>
      </c>
    </row>
    <row r="366" spans="1:14" s="108" customFormat="1" hidden="1">
      <c r="A366" t="s">
        <v>271</v>
      </c>
      <c r="B366" s="105">
        <v>310200</v>
      </c>
      <c r="C366" s="105" t="s">
        <v>356</v>
      </c>
      <c r="D366" s="106">
        <v>0</v>
      </c>
      <c r="E366" s="106">
        <v>0.01</v>
      </c>
      <c r="F366" s="67">
        <f t="shared" si="15"/>
        <v>0.01</v>
      </c>
      <c r="G366" s="68" t="str">
        <f>+VLOOKUP(B366,Mapping!A:C,3,0)</f>
        <v>Dummy</v>
      </c>
      <c r="H366" s="68" t="str">
        <f t="shared" si="16"/>
        <v>FM3703Dummy</v>
      </c>
      <c r="I366" s="69">
        <f t="shared" si="17"/>
        <v>1.0000000000000001E-9</v>
      </c>
      <c r="N366" s="108" t="e">
        <f>+HLOOKUP(A366,'HY Financials'!$4:$4,1,0)</f>
        <v>#N/A</v>
      </c>
    </row>
    <row r="367" spans="1:14" hidden="1">
      <c r="A367" t="s">
        <v>704</v>
      </c>
      <c r="B367" s="105">
        <v>110047</v>
      </c>
      <c r="C367" s="105" t="s">
        <v>293</v>
      </c>
      <c r="D367" s="106">
        <v>0</v>
      </c>
      <c r="E367" s="106">
        <v>12094.21</v>
      </c>
      <c r="F367" s="67">
        <f t="shared" si="15"/>
        <v>12094.21</v>
      </c>
      <c r="G367" s="68" t="str">
        <f>+VLOOKUP(B367,Mapping!A:C,3,0)</f>
        <v>Net Assets</v>
      </c>
      <c r="H367" s="68" t="str">
        <f t="shared" si="16"/>
        <v>FM370DNet Assets</v>
      </c>
      <c r="I367" s="69">
        <f t="shared" si="17"/>
        <v>1.209421E-3</v>
      </c>
      <c r="N367" t="e">
        <f>+HLOOKUP(A367,'HY Financials'!$4:$4,1,0)</f>
        <v>#N/A</v>
      </c>
    </row>
    <row r="368" spans="1:14" hidden="1">
      <c r="A368" t="s">
        <v>704</v>
      </c>
      <c r="B368" s="105">
        <v>110156</v>
      </c>
      <c r="C368" s="105" t="s">
        <v>685</v>
      </c>
      <c r="D368" s="106">
        <v>5056.01</v>
      </c>
      <c r="E368" s="106">
        <v>5056</v>
      </c>
      <c r="F368" s="67">
        <f t="shared" si="15"/>
        <v>-1.0000000000218279E-2</v>
      </c>
      <c r="G368" s="68" t="str">
        <f>+VLOOKUP(B368,Mapping!A:C,3,0)</f>
        <v>Net Assets</v>
      </c>
      <c r="H368" s="68" t="str">
        <f t="shared" si="16"/>
        <v>FM370DNet Assets</v>
      </c>
      <c r="I368" s="69">
        <f t="shared" si="17"/>
        <v>-1.0000000000218279E-9</v>
      </c>
      <c r="N368" t="e">
        <f>+HLOOKUP(A368,'HY Financials'!$4:$4,1,0)</f>
        <v>#N/A</v>
      </c>
    </row>
    <row r="369" spans="1:14" hidden="1">
      <c r="A369" t="s">
        <v>704</v>
      </c>
      <c r="B369" s="105">
        <v>112000</v>
      </c>
      <c r="C369" s="105" t="s">
        <v>314</v>
      </c>
      <c r="D369" s="106">
        <v>7038.2</v>
      </c>
      <c r="E369" s="106">
        <v>0</v>
      </c>
      <c r="F369" s="67">
        <f t="shared" si="15"/>
        <v>-7038.2</v>
      </c>
      <c r="G369" s="68" t="str">
        <f>+VLOOKUP(B369,Mapping!A:C,3,0)</f>
        <v>Net Assets</v>
      </c>
      <c r="H369" s="68" t="str">
        <f t="shared" si="16"/>
        <v>FM370DNet Assets</v>
      </c>
      <c r="I369" s="69">
        <f t="shared" si="17"/>
        <v>-7.0381999999999997E-4</v>
      </c>
      <c r="N369" t="e">
        <f>+HLOOKUP(A369,'HY Financials'!$4:$4,1,0)</f>
        <v>#N/A</v>
      </c>
    </row>
    <row r="370" spans="1:14" hidden="1">
      <c r="A370" t="s">
        <v>704</v>
      </c>
      <c r="B370" s="105">
        <v>211032</v>
      </c>
      <c r="C370" s="105" t="s">
        <v>331</v>
      </c>
      <c r="D370" s="106">
        <v>5056</v>
      </c>
      <c r="E370" s="106">
        <v>0</v>
      </c>
      <c r="F370" s="67">
        <f t="shared" si="15"/>
        <v>-5056</v>
      </c>
      <c r="G370" s="68" t="str">
        <f>+VLOOKUP(B370,Mapping!A:C,3,0)</f>
        <v>Net Assets</v>
      </c>
      <c r="H370" s="68" t="str">
        <f t="shared" si="16"/>
        <v>FM370DNet Assets</v>
      </c>
      <c r="I370" s="69">
        <f t="shared" si="17"/>
        <v>-5.0560000000000004E-4</v>
      </c>
      <c r="N370" t="e">
        <f>+HLOOKUP(A370,'HY Financials'!$4:$4,1,0)</f>
        <v>#N/A</v>
      </c>
    </row>
    <row r="371" spans="1:14" hidden="1">
      <c r="A371" t="s">
        <v>760</v>
      </c>
      <c r="B371" s="105">
        <v>110047</v>
      </c>
      <c r="C371" s="105" t="s">
        <v>293</v>
      </c>
      <c r="D371" s="106">
        <v>27911.63</v>
      </c>
      <c r="E371" s="106">
        <v>22897.78</v>
      </c>
      <c r="F371" s="67">
        <f t="shared" si="15"/>
        <v>-5013.8500000000022</v>
      </c>
      <c r="G371" s="68" t="str">
        <f>+VLOOKUP(B371,Mapping!A:C,3,0)</f>
        <v>Net Assets</v>
      </c>
      <c r="H371" s="68" t="str">
        <f t="shared" si="16"/>
        <v>FM370GNet Assets</v>
      </c>
      <c r="I371" s="69">
        <f t="shared" si="17"/>
        <v>-5.0138500000000024E-4</v>
      </c>
      <c r="N371" t="e">
        <f>+HLOOKUP(A371,'HY Financials'!$4:$4,1,0)</f>
        <v>#N/A</v>
      </c>
    </row>
    <row r="372" spans="1:14" hidden="1">
      <c r="A372" t="s">
        <v>760</v>
      </c>
      <c r="B372" s="105">
        <v>110156</v>
      </c>
      <c r="C372" s="105" t="s">
        <v>685</v>
      </c>
      <c r="D372" s="106">
        <v>16442.080000000002</v>
      </c>
      <c r="E372" s="106">
        <v>16442.080000000002</v>
      </c>
      <c r="F372" s="67">
        <f t="shared" si="15"/>
        <v>0</v>
      </c>
      <c r="G372" s="68" t="str">
        <f>+VLOOKUP(B372,Mapping!A:C,3,0)</f>
        <v>Net Assets</v>
      </c>
      <c r="H372" s="68" t="str">
        <f t="shared" si="16"/>
        <v>FM370GNet Assets</v>
      </c>
      <c r="I372" s="69">
        <f t="shared" si="17"/>
        <v>0</v>
      </c>
      <c r="N372" t="e">
        <f>+HLOOKUP(A372,'HY Financials'!$4:$4,1,0)</f>
        <v>#N/A</v>
      </c>
    </row>
    <row r="373" spans="1:14" hidden="1">
      <c r="A373" t="s">
        <v>760</v>
      </c>
      <c r="B373" s="105">
        <v>112000</v>
      </c>
      <c r="C373" s="105" t="s">
        <v>314</v>
      </c>
      <c r="D373" s="106">
        <v>20896.48</v>
      </c>
      <c r="E373" s="106">
        <v>20896.55</v>
      </c>
      <c r="F373" s="67">
        <f t="shared" si="15"/>
        <v>6.9999999999708962E-2</v>
      </c>
      <c r="G373" s="68" t="str">
        <f>+VLOOKUP(B373,Mapping!A:C,3,0)</f>
        <v>Net Assets</v>
      </c>
      <c r="H373" s="68" t="str">
        <f t="shared" si="16"/>
        <v>FM370GNet Assets</v>
      </c>
      <c r="I373" s="69">
        <f t="shared" si="17"/>
        <v>6.9999999999708963E-9</v>
      </c>
      <c r="N373" t="e">
        <f>+HLOOKUP(A373,'HY Financials'!$4:$4,1,0)</f>
        <v>#N/A</v>
      </c>
    </row>
    <row r="374" spans="1:14" hidden="1">
      <c r="A374" t="s">
        <v>760</v>
      </c>
      <c r="B374" s="105">
        <v>210800</v>
      </c>
      <c r="C374" s="105" t="s">
        <v>317</v>
      </c>
      <c r="D374" s="106">
        <v>1</v>
      </c>
      <c r="E374" s="106">
        <v>0</v>
      </c>
      <c r="F374" s="67">
        <f t="shared" si="15"/>
        <v>-1</v>
      </c>
      <c r="G374" s="68" t="str">
        <f>+VLOOKUP(B374,Mapping!A:C,3,0)</f>
        <v>Net Assets</v>
      </c>
      <c r="H374" s="68" t="str">
        <f t="shared" si="16"/>
        <v>FM370GNet Assets</v>
      </c>
      <c r="I374" s="69">
        <f t="shared" si="17"/>
        <v>-9.9999999999999995E-8</v>
      </c>
      <c r="N374" t="e">
        <f>+HLOOKUP(A374,'HY Financials'!$4:$4,1,0)</f>
        <v>#N/A</v>
      </c>
    </row>
    <row r="375" spans="1:14" hidden="1">
      <c r="A375" t="s">
        <v>760</v>
      </c>
      <c r="B375" s="105">
        <v>211002</v>
      </c>
      <c r="C375" s="105" t="s">
        <v>460</v>
      </c>
      <c r="D375" s="106">
        <v>12216.24</v>
      </c>
      <c r="E375" s="106">
        <v>21875.16</v>
      </c>
      <c r="F375" s="67">
        <f t="shared" si="15"/>
        <v>9658.92</v>
      </c>
      <c r="G375" s="68" t="str">
        <f>+VLOOKUP(B375,Mapping!A:C,3,0)</f>
        <v>Net Assets</v>
      </c>
      <c r="H375" s="68" t="str">
        <f t="shared" si="16"/>
        <v>FM370GNet Assets</v>
      </c>
      <c r="I375" s="69">
        <f t="shared" si="17"/>
        <v>9.6589199999999999E-4</v>
      </c>
      <c r="N375" t="e">
        <f>+HLOOKUP(A375,'HY Financials'!$4:$4,1,0)</f>
        <v>#N/A</v>
      </c>
    </row>
    <row r="376" spans="1:14" s="108" customFormat="1" hidden="1">
      <c r="A376" t="s">
        <v>760</v>
      </c>
      <c r="B376" s="105">
        <v>211032</v>
      </c>
      <c r="C376" s="105" t="s">
        <v>331</v>
      </c>
      <c r="D376" s="106">
        <v>10824.86</v>
      </c>
      <c r="E376" s="106">
        <v>5618.78</v>
      </c>
      <c r="F376" s="67">
        <f t="shared" si="15"/>
        <v>-5206.0800000000008</v>
      </c>
      <c r="G376" s="68" t="str">
        <f>+VLOOKUP(B376,Mapping!A:C,3,0)</f>
        <v>Net Assets</v>
      </c>
      <c r="H376" s="68" t="str">
        <f t="shared" si="16"/>
        <v>FM370GNet Assets</v>
      </c>
      <c r="I376" s="69">
        <f t="shared" si="17"/>
        <v>-5.2060800000000009E-4</v>
      </c>
      <c r="N376" s="108" t="e">
        <f>+HLOOKUP(A376,'HY Financials'!$4:$4,1,0)</f>
        <v>#N/A</v>
      </c>
    </row>
    <row r="377" spans="1:14" hidden="1">
      <c r="A377" t="s">
        <v>760</v>
      </c>
      <c r="B377" s="105">
        <v>211035</v>
      </c>
      <c r="C377" s="105" t="s">
        <v>333</v>
      </c>
      <c r="D377" s="106">
        <v>561</v>
      </c>
      <c r="E377" s="106">
        <v>1122</v>
      </c>
      <c r="F377" s="67">
        <f t="shared" si="15"/>
        <v>561</v>
      </c>
      <c r="G377" s="68" t="str">
        <f>+VLOOKUP(B377,Mapping!A:C,3,0)</f>
        <v>Net Assets</v>
      </c>
      <c r="H377" s="68" t="str">
        <f t="shared" si="16"/>
        <v>FM370GNet Assets</v>
      </c>
      <c r="I377" s="69">
        <f t="shared" si="17"/>
        <v>5.6100000000000002E-5</v>
      </c>
      <c r="N377" t="e">
        <f>+HLOOKUP(A377,'HY Financials'!$4:$4,1,0)</f>
        <v>#N/A</v>
      </c>
    </row>
    <row r="378" spans="1:14" hidden="1">
      <c r="A378" t="s">
        <v>760</v>
      </c>
      <c r="B378" s="105">
        <v>212026</v>
      </c>
      <c r="C378" s="105" t="s">
        <v>339</v>
      </c>
      <c r="D378" s="106">
        <v>0</v>
      </c>
      <c r="E378" s="106">
        <v>0</v>
      </c>
      <c r="F378" s="67">
        <f t="shared" si="15"/>
        <v>0</v>
      </c>
      <c r="G378" s="68" t="str">
        <f>+VLOOKUP(B378,Mapping!A:C,3,0)</f>
        <v>Net Assets</v>
      </c>
      <c r="H378" s="68" t="str">
        <f t="shared" si="16"/>
        <v>FM370GNet Assets</v>
      </c>
      <c r="I378" s="69">
        <f t="shared" si="17"/>
        <v>0</v>
      </c>
      <c r="N378" t="e">
        <f>+HLOOKUP(A378,'HY Financials'!$4:$4,1,0)</f>
        <v>#N/A</v>
      </c>
    </row>
    <row r="379" spans="1:14" hidden="1">
      <c r="A379" t="s">
        <v>760</v>
      </c>
      <c r="B379" s="105" t="s">
        <v>350</v>
      </c>
      <c r="C379" s="105" t="s">
        <v>351</v>
      </c>
      <c r="D379" s="106">
        <v>0</v>
      </c>
      <c r="E379" s="106">
        <v>0</v>
      </c>
      <c r="F379" s="67">
        <f t="shared" si="15"/>
        <v>0</v>
      </c>
      <c r="G379" s="68" t="str">
        <f>+VLOOKUP(B379,Mapping!A:C,3,0)</f>
        <v>Dummy</v>
      </c>
      <c r="H379" s="68" t="str">
        <f t="shared" si="16"/>
        <v>FM370GDummy</v>
      </c>
      <c r="I379" s="69">
        <f t="shared" si="17"/>
        <v>0</v>
      </c>
      <c r="N379" t="e">
        <f>+HLOOKUP(A379,'HY Financials'!$4:$4,1,0)</f>
        <v>#N/A</v>
      </c>
    </row>
    <row r="380" spans="1:14" hidden="1">
      <c r="A380" t="s">
        <v>760</v>
      </c>
      <c r="B380" s="105">
        <v>310200</v>
      </c>
      <c r="C380" s="105" t="s">
        <v>356</v>
      </c>
      <c r="D380" s="106">
        <v>0</v>
      </c>
      <c r="E380" s="106">
        <v>0.01</v>
      </c>
      <c r="F380" s="67">
        <f t="shared" si="15"/>
        <v>0.01</v>
      </c>
      <c r="G380" s="68" t="str">
        <f>+VLOOKUP(B380,Mapping!A:C,3,0)</f>
        <v>Dummy</v>
      </c>
      <c r="H380" s="68" t="str">
        <f t="shared" si="16"/>
        <v>FM370GDummy</v>
      </c>
      <c r="I380" s="69">
        <f t="shared" si="17"/>
        <v>1.0000000000000001E-9</v>
      </c>
      <c r="N380" t="e">
        <f>+HLOOKUP(A380,'HY Financials'!$4:$4,1,0)</f>
        <v>#N/A</v>
      </c>
    </row>
    <row r="381" spans="1:14" hidden="1">
      <c r="A381" t="s">
        <v>760</v>
      </c>
      <c r="B381" s="105" t="s">
        <v>500</v>
      </c>
      <c r="C381" s="105" t="s">
        <v>501</v>
      </c>
      <c r="D381" s="106">
        <v>0</v>
      </c>
      <c r="E381" s="106">
        <v>0</v>
      </c>
      <c r="F381" s="67">
        <f t="shared" si="15"/>
        <v>0</v>
      </c>
      <c r="G381" s="68" t="str">
        <f>+VLOOKUP(B381,Mapping!A:C,3,0)</f>
        <v>Dummy</v>
      </c>
      <c r="H381" s="68" t="str">
        <f t="shared" si="16"/>
        <v>FM370GDummy</v>
      </c>
      <c r="I381" s="69">
        <f t="shared" si="17"/>
        <v>0</v>
      </c>
      <c r="N381" t="e">
        <f>+HLOOKUP(A381,'HY Financials'!$4:$4,1,0)</f>
        <v>#N/A</v>
      </c>
    </row>
    <row r="382" spans="1:14" hidden="1">
      <c r="A382" t="s">
        <v>760</v>
      </c>
      <c r="B382" s="105" t="s">
        <v>502</v>
      </c>
      <c r="C382" s="105" t="s">
        <v>503</v>
      </c>
      <c r="D382" s="106">
        <v>0</v>
      </c>
      <c r="E382" s="106">
        <v>0</v>
      </c>
      <c r="F382" s="67">
        <f t="shared" si="15"/>
        <v>0</v>
      </c>
      <c r="G382" s="68" t="str">
        <f>+VLOOKUP(B382,Mapping!A:C,3,0)</f>
        <v>Dummy</v>
      </c>
      <c r="H382" s="68" t="str">
        <f t="shared" si="16"/>
        <v>FM370GDummy</v>
      </c>
      <c r="I382" s="69">
        <f t="shared" si="17"/>
        <v>0</v>
      </c>
      <c r="N382" t="e">
        <f>+HLOOKUP(A382,'HY Financials'!$4:$4,1,0)</f>
        <v>#N/A</v>
      </c>
    </row>
    <row r="383" spans="1:14" hidden="1">
      <c r="A383" t="s">
        <v>760</v>
      </c>
      <c r="B383" s="105" t="s">
        <v>569</v>
      </c>
      <c r="C383" s="105" t="s">
        <v>570</v>
      </c>
      <c r="D383" s="106">
        <v>0</v>
      </c>
      <c r="E383" s="106">
        <v>0</v>
      </c>
      <c r="F383" s="67">
        <f t="shared" si="15"/>
        <v>0</v>
      </c>
      <c r="G383" s="68" t="str">
        <f>+VLOOKUP(B383,Mapping!A:C,3,0)</f>
        <v>Profit/(Loss) on sale /redemption of investments (other than inter scheme transfer/sale)</v>
      </c>
      <c r="H383" s="68" t="str">
        <f t="shared" si="16"/>
        <v>FM370GProfit/(Loss) on sale /redemption of investments (other than inter scheme transfer/sale)</v>
      </c>
      <c r="I383" s="69">
        <f t="shared" si="17"/>
        <v>0</v>
      </c>
      <c r="N383" t="e">
        <f>+HLOOKUP(A383,'HY Financials'!$4:$4,1,0)</f>
        <v>#N/A</v>
      </c>
    </row>
    <row r="384" spans="1:14" hidden="1">
      <c r="A384" t="s">
        <v>760</v>
      </c>
      <c r="B384" s="105" t="s">
        <v>724</v>
      </c>
      <c r="C384" s="105" t="s">
        <v>725</v>
      </c>
      <c r="D384" s="106">
        <v>0</v>
      </c>
      <c r="E384" s="106">
        <v>0</v>
      </c>
      <c r="F384" s="67">
        <f t="shared" si="15"/>
        <v>0</v>
      </c>
      <c r="G384" s="68" t="str">
        <f>+VLOOKUP(B384,Mapping!A:C,3,0)</f>
        <v>Interest</v>
      </c>
      <c r="H384" s="68" t="str">
        <f t="shared" si="16"/>
        <v>FM370GInterest</v>
      </c>
      <c r="I384" s="69">
        <f t="shared" si="17"/>
        <v>0</v>
      </c>
      <c r="N384" t="e">
        <f>+HLOOKUP(A384,'HY Financials'!$4:$4,1,0)</f>
        <v>#N/A</v>
      </c>
    </row>
    <row r="385" spans="1:14" hidden="1">
      <c r="A385" t="s">
        <v>760</v>
      </c>
      <c r="B385" s="105" t="s">
        <v>368</v>
      </c>
      <c r="C385" s="105" t="s">
        <v>369</v>
      </c>
      <c r="D385" s="106">
        <v>0</v>
      </c>
      <c r="E385" s="106">
        <v>0</v>
      </c>
      <c r="F385" s="67">
        <f t="shared" si="15"/>
        <v>0</v>
      </c>
      <c r="G385" s="68" t="str">
        <f>+VLOOKUP(B385,Mapping!A:C,3,0)</f>
        <v>Interest</v>
      </c>
      <c r="H385" s="68" t="str">
        <f t="shared" si="16"/>
        <v>FM370GInterest</v>
      </c>
      <c r="I385" s="69">
        <f t="shared" si="17"/>
        <v>0</v>
      </c>
      <c r="N385" t="e">
        <f>+HLOOKUP(A385,'HY Financials'!$4:$4,1,0)</f>
        <v>#N/A</v>
      </c>
    </row>
    <row r="386" spans="1:14">
      <c r="A386" t="s">
        <v>760</v>
      </c>
      <c r="B386" s="105">
        <v>620006</v>
      </c>
      <c r="C386" s="105" t="s">
        <v>871</v>
      </c>
      <c r="D386" s="106">
        <v>0.78</v>
      </c>
      <c r="E386" s="106">
        <v>14297.46</v>
      </c>
      <c r="F386" s="67">
        <f t="shared" si="15"/>
        <v>14296.679999999998</v>
      </c>
      <c r="G386" s="68" t="str">
        <f>+VLOOKUP(B386,Mapping!A:C,3,0)</f>
        <v>Total Recurring Expenses (including 6.1 and 6.2)</v>
      </c>
      <c r="H386" s="68" t="str">
        <f t="shared" si="16"/>
        <v>FM370GTotal Recurring Expenses (including 6.1 and 6.2)</v>
      </c>
      <c r="I386" s="69">
        <f t="shared" si="17"/>
        <v>1.4296679999999998E-3</v>
      </c>
      <c r="N386" t="e">
        <f>+HLOOKUP(A386,'HY Financials'!$4:$4,1,0)</f>
        <v>#N/A</v>
      </c>
    </row>
    <row r="387" spans="1:14" hidden="1">
      <c r="A387" t="s">
        <v>760</v>
      </c>
      <c r="B387" s="105" t="s">
        <v>451</v>
      </c>
      <c r="C387" s="105" t="s">
        <v>452</v>
      </c>
      <c r="D387" s="106">
        <v>0</v>
      </c>
      <c r="E387" s="106">
        <v>0</v>
      </c>
      <c r="F387" s="67">
        <f t="shared" si="15"/>
        <v>0</v>
      </c>
      <c r="G387" s="68" t="str">
        <f>+VLOOKUP(B387,Mapping!A:C,3,0)</f>
        <v>Management Fees</v>
      </c>
      <c r="H387" s="68" t="str">
        <f t="shared" si="16"/>
        <v>FM370GManagement Fees</v>
      </c>
      <c r="I387" s="69">
        <f t="shared" si="17"/>
        <v>0</v>
      </c>
      <c r="N387" t="e">
        <f>+HLOOKUP(A387,'HY Financials'!$4:$4,1,0)</f>
        <v>#N/A</v>
      </c>
    </row>
    <row r="388" spans="1:14" hidden="1">
      <c r="A388" t="s">
        <v>760</v>
      </c>
      <c r="B388" s="105" t="s">
        <v>453</v>
      </c>
      <c r="C388" s="105" t="s">
        <v>454</v>
      </c>
      <c r="D388" s="106">
        <v>0</v>
      </c>
      <c r="E388" s="106">
        <v>0</v>
      </c>
      <c r="F388" s="67">
        <f t="shared" ref="F388:F451" si="18">+E388-D388</f>
        <v>0</v>
      </c>
      <c r="G388" s="68" t="str">
        <f>+VLOOKUP(B388,Mapping!A:C,3,0)</f>
        <v>Management Fees</v>
      </c>
      <c r="H388" s="68" t="str">
        <f t="shared" ref="H388:H451" si="19">+A388&amp;G388</f>
        <v>FM370GManagement Fees</v>
      </c>
      <c r="I388" s="69">
        <f t="shared" ref="I388:I451" si="20">+F388/10000000</f>
        <v>0</v>
      </c>
      <c r="N388" t="e">
        <f>+HLOOKUP(A388,'HY Financials'!$4:$4,1,0)</f>
        <v>#N/A</v>
      </c>
    </row>
    <row r="389" spans="1:14">
      <c r="A389" t="s">
        <v>760</v>
      </c>
      <c r="B389" s="105" t="s">
        <v>455</v>
      </c>
      <c r="C389" s="105" t="s">
        <v>456</v>
      </c>
      <c r="D389" s="106">
        <v>0</v>
      </c>
      <c r="E389" s="106">
        <v>0</v>
      </c>
      <c r="F389" s="67">
        <f t="shared" si="18"/>
        <v>0</v>
      </c>
      <c r="G389" s="68" t="str">
        <f>+VLOOKUP(B389,Mapping!A:C,3,0)</f>
        <v>Total Recurring Expenses (including 6.1 and 6.2)</v>
      </c>
      <c r="H389" s="68" t="str">
        <f t="shared" si="19"/>
        <v>FM370GTotal Recurring Expenses (including 6.1 and 6.2)</v>
      </c>
      <c r="I389" s="69">
        <f t="shared" si="20"/>
        <v>0</v>
      </c>
      <c r="N389" t="e">
        <f>+HLOOKUP(A389,'HY Financials'!$4:$4,1,0)</f>
        <v>#N/A</v>
      </c>
    </row>
    <row r="390" spans="1:14">
      <c r="A390" t="s">
        <v>760</v>
      </c>
      <c r="B390" s="105" t="s">
        <v>457</v>
      </c>
      <c r="C390" s="105" t="s">
        <v>458</v>
      </c>
      <c r="D390" s="106">
        <v>0</v>
      </c>
      <c r="E390" s="106">
        <v>0</v>
      </c>
      <c r="F390" s="67">
        <f t="shared" si="18"/>
        <v>0</v>
      </c>
      <c r="G390" s="68" t="str">
        <f>+VLOOKUP(B390,Mapping!A:C,3,0)</f>
        <v>Total Recurring Expenses (including 6.1 and 6.2)</v>
      </c>
      <c r="H390" s="68" t="str">
        <f t="shared" si="19"/>
        <v>FM370GTotal Recurring Expenses (including 6.1 and 6.2)</v>
      </c>
      <c r="I390" s="69">
        <f t="shared" si="20"/>
        <v>0</v>
      </c>
      <c r="N390" t="e">
        <f>+HLOOKUP(A390,'HY Financials'!$4:$4,1,0)</f>
        <v>#N/A</v>
      </c>
    </row>
    <row r="391" spans="1:14">
      <c r="A391" t="s">
        <v>760</v>
      </c>
      <c r="B391" s="105">
        <v>816000</v>
      </c>
      <c r="C391" s="105" t="s">
        <v>466</v>
      </c>
      <c r="D391" s="106">
        <v>16257.23</v>
      </c>
      <c r="E391" s="106">
        <v>6599.24</v>
      </c>
      <c r="F391" s="67">
        <f t="shared" si="18"/>
        <v>-9657.99</v>
      </c>
      <c r="G391" s="68" t="str">
        <f>+VLOOKUP(B391,Mapping!A:C,3,0)</f>
        <v>Total Recurring Expenses (including 6.1 and 6.2)</v>
      </c>
      <c r="H391" s="68" t="str">
        <f t="shared" si="19"/>
        <v>FM370GTotal Recurring Expenses (including 6.1 and 6.2)</v>
      </c>
      <c r="I391" s="69">
        <f t="shared" si="20"/>
        <v>-9.6579899999999993E-4</v>
      </c>
      <c r="N391" t="e">
        <f>+HLOOKUP(A391,'HY Financials'!$4:$4,1,0)</f>
        <v>#N/A</v>
      </c>
    </row>
    <row r="392" spans="1:14">
      <c r="A392" t="s">
        <v>760</v>
      </c>
      <c r="B392" s="105">
        <v>816003</v>
      </c>
      <c r="C392" s="105" t="s">
        <v>383</v>
      </c>
      <c r="D392" s="106">
        <v>0</v>
      </c>
      <c r="E392" s="106">
        <v>0</v>
      </c>
      <c r="F392" s="67">
        <f t="shared" si="18"/>
        <v>0</v>
      </c>
      <c r="G392" s="68" t="str">
        <f>+VLOOKUP(B392,Mapping!A:C,3,0)</f>
        <v>Total Recurring Expenses (including 6.1 and 6.2)</v>
      </c>
      <c r="H392" s="68" t="str">
        <f t="shared" si="19"/>
        <v>FM370GTotal Recurring Expenses (including 6.1 and 6.2)</v>
      </c>
      <c r="I392" s="69">
        <f t="shared" si="20"/>
        <v>0</v>
      </c>
      <c r="N392" t="e">
        <f>+HLOOKUP(A392,'HY Financials'!$4:$4,1,0)</f>
        <v>#N/A</v>
      </c>
    </row>
    <row r="393" spans="1:14">
      <c r="A393" t="s">
        <v>760</v>
      </c>
      <c r="B393" s="105">
        <v>816005</v>
      </c>
      <c r="C393" s="105" t="s">
        <v>693</v>
      </c>
      <c r="D393" s="106">
        <v>5618</v>
      </c>
      <c r="E393" s="106">
        <v>0</v>
      </c>
      <c r="F393" s="67">
        <f t="shared" si="18"/>
        <v>-5618</v>
      </c>
      <c r="G393" s="68" t="str">
        <f>+VLOOKUP(B393,Mapping!A:C,3,0)</f>
        <v>Total Recurring Expenses (including 6.1 and 6.2)</v>
      </c>
      <c r="H393" s="68" t="str">
        <f t="shared" si="19"/>
        <v>FM370GTotal Recurring Expenses (including 6.1 and 6.2)</v>
      </c>
      <c r="I393" s="69">
        <f t="shared" si="20"/>
        <v>-5.6179999999999999E-4</v>
      </c>
      <c r="N393" t="e">
        <f>+HLOOKUP(A393,'HY Financials'!$4:$4,1,0)</f>
        <v>#N/A</v>
      </c>
    </row>
    <row r="394" spans="1:14">
      <c r="A394" t="s">
        <v>760</v>
      </c>
      <c r="B394" s="105">
        <v>816007</v>
      </c>
      <c r="C394" s="105" t="s">
        <v>385</v>
      </c>
      <c r="D394" s="106">
        <v>0</v>
      </c>
      <c r="E394" s="106">
        <v>0</v>
      </c>
      <c r="F394" s="67">
        <f t="shared" si="18"/>
        <v>0</v>
      </c>
      <c r="G394" s="68" t="str">
        <f>+VLOOKUP(B394,Mapping!A:C,3,0)</f>
        <v>Total Recurring Expenses (including 6.1 and 6.2)</v>
      </c>
      <c r="H394" s="68" t="str">
        <f t="shared" si="19"/>
        <v>FM370GTotal Recurring Expenses (including 6.1 and 6.2)</v>
      </c>
      <c r="I394" s="69">
        <f t="shared" si="20"/>
        <v>0</v>
      </c>
      <c r="N394" t="e">
        <f>+HLOOKUP(A394,'HY Financials'!$4:$4,1,0)</f>
        <v>#N/A</v>
      </c>
    </row>
    <row r="395" spans="1:14">
      <c r="A395" t="s">
        <v>760</v>
      </c>
      <c r="B395" s="105">
        <v>816008</v>
      </c>
      <c r="C395" s="105" t="s">
        <v>387</v>
      </c>
      <c r="D395" s="106">
        <v>0</v>
      </c>
      <c r="E395" s="106">
        <v>0</v>
      </c>
      <c r="F395" s="67">
        <f t="shared" si="18"/>
        <v>0</v>
      </c>
      <c r="G395" s="68" t="str">
        <f>+VLOOKUP(B395,Mapping!A:C,3,0)</f>
        <v>Total Recurring Expenses (including 6.1 and 6.2)</v>
      </c>
      <c r="H395" s="68" t="str">
        <f t="shared" si="19"/>
        <v>FM370GTotal Recurring Expenses (including 6.1 and 6.2)</v>
      </c>
      <c r="I395" s="69">
        <f t="shared" si="20"/>
        <v>0</v>
      </c>
      <c r="N395" t="e">
        <f>+HLOOKUP(A395,'HY Financials'!$4:$4,1,0)</f>
        <v>#N/A</v>
      </c>
    </row>
    <row r="396" spans="1:14">
      <c r="A396" t="s">
        <v>760</v>
      </c>
      <c r="B396" s="105">
        <v>816012</v>
      </c>
      <c r="C396" s="105" t="s">
        <v>389</v>
      </c>
      <c r="D396" s="106">
        <v>0</v>
      </c>
      <c r="E396" s="106">
        <v>0</v>
      </c>
      <c r="F396" s="67">
        <f t="shared" si="18"/>
        <v>0</v>
      </c>
      <c r="G396" s="68" t="str">
        <f>+VLOOKUP(B396,Mapping!A:C,3,0)</f>
        <v>Total Recurring Expenses (including 6.1 and 6.2)</v>
      </c>
      <c r="H396" s="68" t="str">
        <f t="shared" si="19"/>
        <v>FM370GTotal Recurring Expenses (including 6.1 and 6.2)</v>
      </c>
      <c r="I396" s="69">
        <f t="shared" si="20"/>
        <v>0</v>
      </c>
      <c r="N396" t="e">
        <f>+HLOOKUP(A396,'HY Financials'!$4:$4,1,0)</f>
        <v>#N/A</v>
      </c>
    </row>
    <row r="397" spans="1:14">
      <c r="A397" t="s">
        <v>760</v>
      </c>
      <c r="B397" s="105">
        <v>816015</v>
      </c>
      <c r="C397" s="105" t="s">
        <v>393</v>
      </c>
      <c r="D397" s="106">
        <v>0</v>
      </c>
      <c r="E397" s="106">
        <v>0.78</v>
      </c>
      <c r="F397" s="67">
        <f t="shared" si="18"/>
        <v>0.78</v>
      </c>
      <c r="G397" s="68" t="str">
        <f>+VLOOKUP(B397,Mapping!A:C,3,0)</f>
        <v>Total Recurring Expenses (including 6.1 and 6.2)</v>
      </c>
      <c r="H397" s="68" t="str">
        <f t="shared" si="19"/>
        <v>FM370GTotal Recurring Expenses (including 6.1 and 6.2)</v>
      </c>
      <c r="I397" s="69">
        <f t="shared" si="20"/>
        <v>7.7999999999999997E-8</v>
      </c>
      <c r="N397" t="e">
        <f>+HLOOKUP(A397,'HY Financials'!$4:$4,1,0)</f>
        <v>#N/A</v>
      </c>
    </row>
    <row r="398" spans="1:14" hidden="1">
      <c r="A398" t="s">
        <v>760</v>
      </c>
      <c r="B398" s="105">
        <v>816021</v>
      </c>
      <c r="C398" s="105" t="s">
        <v>399</v>
      </c>
      <c r="D398" s="106">
        <v>0</v>
      </c>
      <c r="E398" s="106">
        <v>0</v>
      </c>
      <c r="F398" s="67">
        <f t="shared" si="18"/>
        <v>0</v>
      </c>
      <c r="G398" s="68" t="str">
        <f>+VLOOKUP(B398,Mapping!A:C,3,0)</f>
        <v>Trustee Fees #</v>
      </c>
      <c r="H398" s="68" t="str">
        <f t="shared" si="19"/>
        <v>FM370GTrustee Fees #</v>
      </c>
      <c r="I398" s="69">
        <f t="shared" si="20"/>
        <v>0</v>
      </c>
      <c r="N398" t="e">
        <f>+HLOOKUP(A398,'HY Financials'!$4:$4,1,0)</f>
        <v>#N/A</v>
      </c>
    </row>
    <row r="399" spans="1:14">
      <c r="A399" t="s">
        <v>760</v>
      </c>
      <c r="B399" s="105">
        <v>816033</v>
      </c>
      <c r="C399" s="105" t="s">
        <v>405</v>
      </c>
      <c r="D399" s="106">
        <v>0</v>
      </c>
      <c r="E399" s="106">
        <v>0</v>
      </c>
      <c r="F399" s="67">
        <f t="shared" si="18"/>
        <v>0</v>
      </c>
      <c r="G399" s="68" t="str">
        <f>+VLOOKUP(B399,Mapping!A:C,3,0)</f>
        <v>Total Recurring Expenses (including 6.1 and 6.2)</v>
      </c>
      <c r="H399" s="68" t="str">
        <f t="shared" si="19"/>
        <v>FM370GTotal Recurring Expenses (including 6.1 and 6.2)</v>
      </c>
      <c r="I399" s="69">
        <f t="shared" si="20"/>
        <v>0</v>
      </c>
      <c r="N399" t="e">
        <f>+HLOOKUP(A399,'HY Financials'!$4:$4,1,0)</f>
        <v>#N/A</v>
      </c>
    </row>
    <row r="400" spans="1:14">
      <c r="A400" t="s">
        <v>760</v>
      </c>
      <c r="B400" s="105">
        <v>816034</v>
      </c>
      <c r="C400" s="105" t="s">
        <v>407</v>
      </c>
      <c r="D400" s="106">
        <v>979.46</v>
      </c>
      <c r="E400" s="106">
        <v>1958.92</v>
      </c>
      <c r="F400" s="67">
        <f t="shared" si="18"/>
        <v>979.46</v>
      </c>
      <c r="G400" s="68" t="str">
        <f>+VLOOKUP(B400,Mapping!A:C,3,0)</f>
        <v>Total Recurring Expenses (including 6.1 and 6.2)</v>
      </c>
      <c r="H400" s="68" t="str">
        <f t="shared" si="19"/>
        <v>FM370GTotal Recurring Expenses (including 6.1 and 6.2)</v>
      </c>
      <c r="I400" s="69">
        <f t="shared" si="20"/>
        <v>9.7946E-5</v>
      </c>
      <c r="N400" t="e">
        <f>+HLOOKUP(A400,'HY Financials'!$4:$4,1,0)</f>
        <v>#N/A</v>
      </c>
    </row>
    <row r="401" spans="1:14">
      <c r="A401" t="s">
        <v>760</v>
      </c>
      <c r="B401" s="105">
        <v>816036</v>
      </c>
      <c r="C401" s="105" t="s">
        <v>695</v>
      </c>
      <c r="D401" s="106">
        <v>0</v>
      </c>
      <c r="E401" s="106">
        <v>0</v>
      </c>
      <c r="F401" s="67">
        <f t="shared" si="18"/>
        <v>0</v>
      </c>
      <c r="G401" s="68" t="str">
        <f>+VLOOKUP(B401,Mapping!A:C,3,0)</f>
        <v>Total Recurring Expenses (including 6.1 and 6.2)</v>
      </c>
      <c r="H401" s="68" t="str">
        <f t="shared" si="19"/>
        <v>FM370GTotal Recurring Expenses (including 6.1 and 6.2)</v>
      </c>
      <c r="I401" s="69">
        <f t="shared" si="20"/>
        <v>0</v>
      </c>
      <c r="N401" t="e">
        <f>+HLOOKUP(A401,'HY Financials'!$4:$4,1,0)</f>
        <v>#N/A</v>
      </c>
    </row>
    <row r="402" spans="1:14">
      <c r="A402" t="s">
        <v>760</v>
      </c>
      <c r="B402" s="105">
        <v>816061</v>
      </c>
      <c r="C402" s="105" t="s">
        <v>903</v>
      </c>
      <c r="D402" s="106">
        <v>0</v>
      </c>
      <c r="E402" s="106">
        <v>0</v>
      </c>
      <c r="F402" s="67">
        <f t="shared" si="18"/>
        <v>0</v>
      </c>
      <c r="G402" s="68" t="str">
        <f>+VLOOKUP(B402,Mapping!A:C,3,0)</f>
        <v>Total Recurring Expenses (including 6.1 and 6.2)</v>
      </c>
      <c r="H402" s="68" t="str">
        <f t="shared" si="19"/>
        <v>FM370GTotal Recurring Expenses (including 6.1 and 6.2)</v>
      </c>
      <c r="I402" s="69">
        <f t="shared" si="20"/>
        <v>0</v>
      </c>
      <c r="N402" t="e">
        <f>+HLOOKUP(A402,'HY Financials'!$4:$4,1,0)</f>
        <v>#N/A</v>
      </c>
    </row>
    <row r="403" spans="1:14" hidden="1">
      <c r="A403" t="s">
        <v>890</v>
      </c>
      <c r="B403" s="105" t="s">
        <v>766</v>
      </c>
      <c r="C403" s="105" t="s">
        <v>767</v>
      </c>
      <c r="D403" s="106">
        <v>2215889521.4200001</v>
      </c>
      <c r="E403" s="106">
        <v>2219949949.4200001</v>
      </c>
      <c r="F403" s="67">
        <f t="shared" si="18"/>
        <v>4060428</v>
      </c>
      <c r="G403" s="68" t="str">
        <f>+VLOOKUP(B403,Mapping!A:C,3,0)</f>
        <v>Net Assets</v>
      </c>
      <c r="H403" s="68" t="str">
        <f t="shared" si="19"/>
        <v>FM370MNet Assets</v>
      </c>
      <c r="I403" s="69">
        <f t="shared" si="20"/>
        <v>0.40604279999999998</v>
      </c>
      <c r="N403" t="str">
        <f>+HLOOKUP(A403,'HY Financials'!$4:$4,1,0)</f>
        <v>FM370M</v>
      </c>
    </row>
    <row r="404" spans="1:14" hidden="1">
      <c r="A404" t="s">
        <v>890</v>
      </c>
      <c r="B404" s="105" t="s">
        <v>429</v>
      </c>
      <c r="C404" s="105" t="s">
        <v>430</v>
      </c>
      <c r="D404" s="106">
        <v>0</v>
      </c>
      <c r="E404" s="106">
        <v>352579573</v>
      </c>
      <c r="F404" s="67">
        <f t="shared" si="18"/>
        <v>352579573</v>
      </c>
      <c r="G404" s="68" t="str">
        <f>+VLOOKUP(B404,Mapping!A:C,3,0)</f>
        <v>Net Assets</v>
      </c>
      <c r="H404" s="68" t="str">
        <f t="shared" si="19"/>
        <v>FM370MNet Assets</v>
      </c>
      <c r="I404" s="69">
        <f t="shared" si="20"/>
        <v>35.257957300000001</v>
      </c>
      <c r="N404" t="str">
        <f>+HLOOKUP(A404,'HY Financials'!$4:$4,1,0)</f>
        <v>FM370M</v>
      </c>
    </row>
    <row r="405" spans="1:14" hidden="1">
      <c r="A405" t="s">
        <v>890</v>
      </c>
      <c r="B405" s="105" t="s">
        <v>433</v>
      </c>
      <c r="C405" s="105" t="s">
        <v>434</v>
      </c>
      <c r="D405" s="106">
        <v>0</v>
      </c>
      <c r="E405" s="106">
        <v>984432.89</v>
      </c>
      <c r="F405" s="67">
        <f t="shared" si="18"/>
        <v>984432.89</v>
      </c>
      <c r="G405" s="68" t="str">
        <f>+VLOOKUP(B405,Mapping!A:C,3,0)</f>
        <v>Net Assets</v>
      </c>
      <c r="H405" s="68" t="str">
        <f t="shared" si="19"/>
        <v>FM370MNet Assets</v>
      </c>
      <c r="I405" s="69">
        <f t="shared" si="20"/>
        <v>9.8443289000000003E-2</v>
      </c>
      <c r="N405" t="str">
        <f>+HLOOKUP(A405,'HY Financials'!$4:$4,1,0)</f>
        <v>FM370M</v>
      </c>
    </row>
    <row r="406" spans="1:14" s="108" customFormat="1" hidden="1">
      <c r="A406" t="s">
        <v>890</v>
      </c>
      <c r="B406" s="105">
        <v>110014</v>
      </c>
      <c r="C406" s="105" t="s">
        <v>289</v>
      </c>
      <c r="D406" s="106">
        <v>255508775.44999999</v>
      </c>
      <c r="E406" s="106">
        <v>255508775.44999999</v>
      </c>
      <c r="F406" s="67">
        <f t="shared" si="18"/>
        <v>0</v>
      </c>
      <c r="G406" s="68" t="str">
        <f>+VLOOKUP(B406,Mapping!A:C,3,0)</f>
        <v>Net Assets</v>
      </c>
      <c r="H406" s="68" t="str">
        <f t="shared" si="19"/>
        <v>FM370MNet Assets</v>
      </c>
      <c r="I406" s="69">
        <f t="shared" si="20"/>
        <v>0</v>
      </c>
      <c r="N406" t="str">
        <f>+HLOOKUP(A406,'HY Financials'!$4:$4,1,0)</f>
        <v>FM370M</v>
      </c>
    </row>
    <row r="407" spans="1:14" s="108" customFormat="1" hidden="1">
      <c r="A407" t="s">
        <v>890</v>
      </c>
      <c r="B407" s="105">
        <v>110047</v>
      </c>
      <c r="C407" s="105" t="s">
        <v>293</v>
      </c>
      <c r="D407" s="106">
        <v>2608044867.0999999</v>
      </c>
      <c r="E407" s="106">
        <v>2608032499.8200002</v>
      </c>
      <c r="F407" s="67">
        <f t="shared" si="18"/>
        <v>-12367.279999732971</v>
      </c>
      <c r="G407" s="68" t="str">
        <f>+VLOOKUP(B407,Mapping!A:C,3,0)</f>
        <v>Net Assets</v>
      </c>
      <c r="H407" s="68" t="str">
        <f t="shared" si="19"/>
        <v>FM370MNet Assets</v>
      </c>
      <c r="I407" s="69">
        <f t="shared" si="20"/>
        <v>-1.2367279999732971E-3</v>
      </c>
      <c r="N407" t="str">
        <f>+HLOOKUP(A407,'HY Financials'!$4:$4,1,0)</f>
        <v>FM370M</v>
      </c>
    </row>
    <row r="408" spans="1:14" s="108" customFormat="1" hidden="1">
      <c r="A408" t="s">
        <v>890</v>
      </c>
      <c r="B408" s="105">
        <v>110120</v>
      </c>
      <c r="C408" s="105" t="s">
        <v>304</v>
      </c>
      <c r="D408" s="106">
        <v>387500000</v>
      </c>
      <c r="E408" s="106">
        <v>387500000</v>
      </c>
      <c r="F408" s="67">
        <f t="shared" si="18"/>
        <v>0</v>
      </c>
      <c r="G408" s="68" t="str">
        <f>+VLOOKUP(B408,Mapping!A:C,3,0)</f>
        <v>Net Assets</v>
      </c>
      <c r="H408" s="68" t="str">
        <f t="shared" si="19"/>
        <v>FM370MNet Assets</v>
      </c>
      <c r="I408" s="69">
        <f t="shared" si="20"/>
        <v>0</v>
      </c>
      <c r="N408" t="str">
        <f>+HLOOKUP(A408,'HY Financials'!$4:$4,1,0)</f>
        <v>FM370M</v>
      </c>
    </row>
    <row r="409" spans="1:14" s="108" customFormat="1" hidden="1">
      <c r="A409" t="s">
        <v>890</v>
      </c>
      <c r="B409" s="105">
        <v>110156</v>
      </c>
      <c r="C409" s="105" t="s">
        <v>685</v>
      </c>
      <c r="D409" s="106">
        <v>69020.63</v>
      </c>
      <c r="E409" s="106">
        <v>70320.460000000006</v>
      </c>
      <c r="F409" s="67">
        <f t="shared" si="18"/>
        <v>1299.8300000000017</v>
      </c>
      <c r="G409" s="68" t="str">
        <f>+VLOOKUP(B409,Mapping!A:C,3,0)</f>
        <v>Net Assets</v>
      </c>
      <c r="H409" s="68" t="str">
        <f t="shared" si="19"/>
        <v>FM370MNet Assets</v>
      </c>
      <c r="I409" s="69">
        <f t="shared" si="20"/>
        <v>1.2998300000000018E-4</v>
      </c>
      <c r="N409" t="str">
        <f>+HLOOKUP(A409,'HY Financials'!$4:$4,1,0)</f>
        <v>FM370M</v>
      </c>
    </row>
    <row r="410" spans="1:14" s="108" customFormat="1" hidden="1">
      <c r="A410" t="s">
        <v>890</v>
      </c>
      <c r="B410" s="105" t="s">
        <v>768</v>
      </c>
      <c r="C410" s="105" t="s">
        <v>769</v>
      </c>
      <c r="D410" s="106">
        <v>2212426609</v>
      </c>
      <c r="E410" s="106">
        <v>2212426609</v>
      </c>
      <c r="F410" s="67">
        <f t="shared" si="18"/>
        <v>0</v>
      </c>
      <c r="G410" s="68" t="str">
        <f>+VLOOKUP(B410,Mapping!A:C,3,0)</f>
        <v>Net Assets</v>
      </c>
      <c r="H410" s="68" t="str">
        <f t="shared" si="19"/>
        <v>FM370MNet Assets</v>
      </c>
      <c r="I410" s="69">
        <f t="shared" si="20"/>
        <v>0</v>
      </c>
      <c r="N410" t="str">
        <f>+HLOOKUP(A410,'HY Financials'!$4:$4,1,0)</f>
        <v>FM370M</v>
      </c>
    </row>
    <row r="411" spans="1:14" s="108" customFormat="1" hidden="1">
      <c r="A411" t="s">
        <v>890</v>
      </c>
      <c r="B411" s="105" t="s">
        <v>698</v>
      </c>
      <c r="C411" s="105" t="s">
        <v>699</v>
      </c>
      <c r="D411" s="106">
        <v>387500000</v>
      </c>
      <c r="E411" s="106">
        <v>387500000</v>
      </c>
      <c r="F411" s="67">
        <f t="shared" si="18"/>
        <v>0</v>
      </c>
      <c r="G411" s="68" t="str">
        <f>+VLOOKUP(B411,Mapping!A:C,3,0)</f>
        <v>Net Assets</v>
      </c>
      <c r="H411" s="68" t="str">
        <f t="shared" si="19"/>
        <v>FM370MNet Assets</v>
      </c>
      <c r="I411" s="69">
        <f t="shared" si="20"/>
        <v>0</v>
      </c>
      <c r="N411" s="108" t="str">
        <f>+HLOOKUP(A411,'HY Financials'!$4:$4,1,0)</f>
        <v>FM370M</v>
      </c>
    </row>
    <row r="412" spans="1:14" s="108" customFormat="1" hidden="1">
      <c r="A412" t="s">
        <v>890</v>
      </c>
      <c r="B412" s="105" t="s">
        <v>770</v>
      </c>
      <c r="C412" s="105" t="s">
        <v>771</v>
      </c>
      <c r="D412" s="106">
        <v>587983.63</v>
      </c>
      <c r="E412" s="106">
        <v>590652.63</v>
      </c>
      <c r="F412" s="67">
        <f t="shared" si="18"/>
        <v>2669</v>
      </c>
      <c r="G412" s="68" t="str">
        <f>+VLOOKUP(B412,Mapping!A:C,3,0)</f>
        <v>Net Assets</v>
      </c>
      <c r="H412" s="68" t="str">
        <f t="shared" si="19"/>
        <v>FM370MNet Assets</v>
      </c>
      <c r="I412" s="69">
        <f t="shared" si="20"/>
        <v>2.6689999999999998E-4</v>
      </c>
      <c r="N412" s="108" t="str">
        <f>+HLOOKUP(A412,'HY Financials'!$4:$4,1,0)</f>
        <v>FM370M</v>
      </c>
    </row>
    <row r="413" spans="1:14" ht="22.5" hidden="1">
      <c r="A413" t="s">
        <v>890</v>
      </c>
      <c r="B413" s="105" t="s">
        <v>441</v>
      </c>
      <c r="C413" s="105" t="s">
        <v>442</v>
      </c>
      <c r="D413" s="106">
        <v>11857490.26</v>
      </c>
      <c r="E413" s="106">
        <v>34920427</v>
      </c>
      <c r="F413" s="67">
        <f t="shared" si="18"/>
        <v>23062936.740000002</v>
      </c>
      <c r="G413" s="68" t="str">
        <f>+VLOOKUP(B413,Mapping!A:C,3,0)</f>
        <v>Net Assets</v>
      </c>
      <c r="H413" s="68" t="str">
        <f t="shared" si="19"/>
        <v>FM370MNet Assets</v>
      </c>
      <c r="I413" s="69">
        <f t="shared" si="20"/>
        <v>2.3062936740000004</v>
      </c>
      <c r="N413" t="str">
        <f>+HLOOKUP(A413,'HY Financials'!$4:$4,1,0)</f>
        <v>FM370M</v>
      </c>
    </row>
    <row r="414" spans="1:14" hidden="1">
      <c r="A414" t="s">
        <v>890</v>
      </c>
      <c r="B414" s="105">
        <v>112000</v>
      </c>
      <c r="C414" s="105" t="s">
        <v>314</v>
      </c>
      <c r="D414" s="106">
        <v>1546.46</v>
      </c>
      <c r="E414" s="106">
        <v>1546.46</v>
      </c>
      <c r="F414" s="67">
        <f t="shared" si="18"/>
        <v>0</v>
      </c>
      <c r="G414" s="68" t="str">
        <f>+VLOOKUP(B414,Mapping!A:C,3,0)</f>
        <v>Net Assets</v>
      </c>
      <c r="H414" s="68" t="str">
        <f t="shared" si="19"/>
        <v>FM370MNet Assets</v>
      </c>
      <c r="I414" s="69">
        <f t="shared" si="20"/>
        <v>0</v>
      </c>
      <c r="N414" t="str">
        <f>+HLOOKUP(A414,'HY Financials'!$4:$4,1,0)</f>
        <v>FM370M</v>
      </c>
    </row>
    <row r="415" spans="1:14" hidden="1">
      <c r="A415" t="s">
        <v>890</v>
      </c>
      <c r="B415" s="105">
        <v>210100</v>
      </c>
      <c r="C415" s="105" t="s">
        <v>424</v>
      </c>
      <c r="D415" s="106">
        <v>2223999951.5100002</v>
      </c>
      <c r="E415" s="106">
        <v>2223999951.5100002</v>
      </c>
      <c r="F415" s="67">
        <f t="shared" si="18"/>
        <v>0</v>
      </c>
      <c r="G415" s="68" t="str">
        <f>+VLOOKUP(B415,Mapping!A:C,3,0)</f>
        <v>Net Assets</v>
      </c>
      <c r="H415" s="68" t="str">
        <f t="shared" si="19"/>
        <v>FM370MNet Assets</v>
      </c>
      <c r="I415" s="69">
        <f t="shared" si="20"/>
        <v>0</v>
      </c>
      <c r="N415" t="str">
        <f>+HLOOKUP(A415,'HY Financials'!$4:$4,1,0)</f>
        <v>FM370M</v>
      </c>
    </row>
    <row r="416" spans="1:14" hidden="1">
      <c r="A416" t="s">
        <v>890</v>
      </c>
      <c r="B416" s="105">
        <v>210800</v>
      </c>
      <c r="C416" s="105" t="s">
        <v>317</v>
      </c>
      <c r="D416" s="106">
        <v>255508790.44999999</v>
      </c>
      <c r="E416" s="106">
        <v>255508790.44999999</v>
      </c>
      <c r="F416" s="67">
        <f t="shared" si="18"/>
        <v>0</v>
      </c>
      <c r="G416" s="68" t="str">
        <f>+VLOOKUP(B416,Mapping!A:C,3,0)</f>
        <v>Net Assets</v>
      </c>
      <c r="H416" s="68" t="str">
        <f t="shared" si="19"/>
        <v>FM370MNet Assets</v>
      </c>
      <c r="I416" s="69">
        <f t="shared" si="20"/>
        <v>0</v>
      </c>
      <c r="N416" t="str">
        <f>+HLOOKUP(A416,'HY Financials'!$4:$4,1,0)</f>
        <v>FM370M</v>
      </c>
    </row>
    <row r="417" spans="1:14" hidden="1">
      <c r="A417" t="s">
        <v>890</v>
      </c>
      <c r="B417" s="105">
        <v>211002</v>
      </c>
      <c r="C417" s="105" t="s">
        <v>460</v>
      </c>
      <c r="D417" s="106">
        <v>108142.9</v>
      </c>
      <c r="E417" s="106">
        <v>9186.01</v>
      </c>
      <c r="F417" s="67">
        <f t="shared" si="18"/>
        <v>-98956.89</v>
      </c>
      <c r="G417" s="68" t="str">
        <f>+VLOOKUP(B417,Mapping!A:C,3,0)</f>
        <v>Net Assets</v>
      </c>
      <c r="H417" s="68" t="str">
        <f t="shared" si="19"/>
        <v>FM370MNet Assets</v>
      </c>
      <c r="I417" s="69">
        <f t="shared" si="20"/>
        <v>-9.8956889999999992E-3</v>
      </c>
      <c r="N417" t="str">
        <f>+HLOOKUP(A417,'HY Financials'!$4:$4,1,0)</f>
        <v>FM370M</v>
      </c>
    </row>
    <row r="418" spans="1:14" hidden="1">
      <c r="A418" t="s">
        <v>890</v>
      </c>
      <c r="B418" s="105">
        <v>211014</v>
      </c>
      <c r="C418" s="105" t="s">
        <v>498</v>
      </c>
      <c r="D418" s="106">
        <v>1033486</v>
      </c>
      <c r="E418" s="106">
        <v>1033486</v>
      </c>
      <c r="F418" s="67">
        <f t="shared" si="18"/>
        <v>0</v>
      </c>
      <c r="G418" s="68" t="str">
        <f>+VLOOKUP(B418,Mapping!A:C,3,0)</f>
        <v>Net Assets</v>
      </c>
      <c r="H418" s="68" t="str">
        <f t="shared" si="19"/>
        <v>FM370MNet Assets</v>
      </c>
      <c r="I418" s="69">
        <f t="shared" si="20"/>
        <v>0</v>
      </c>
      <c r="N418" t="str">
        <f>+HLOOKUP(A418,'HY Financials'!$4:$4,1,0)</f>
        <v>FM370M</v>
      </c>
    </row>
    <row r="419" spans="1:14" hidden="1">
      <c r="A419" t="s">
        <v>890</v>
      </c>
      <c r="B419" s="105">
        <v>211032</v>
      </c>
      <c r="C419" s="105" t="s">
        <v>331</v>
      </c>
      <c r="D419" s="106">
        <v>10763.72</v>
      </c>
      <c r="E419" s="106">
        <v>5618.43</v>
      </c>
      <c r="F419" s="67">
        <f t="shared" si="18"/>
        <v>-5145.2899999999991</v>
      </c>
      <c r="G419" s="68" t="str">
        <f>+VLOOKUP(B419,Mapping!A:C,3,0)</f>
        <v>Net Assets</v>
      </c>
      <c r="H419" s="68" t="str">
        <f t="shared" si="19"/>
        <v>FM370MNet Assets</v>
      </c>
      <c r="I419" s="69">
        <f t="shared" si="20"/>
        <v>-5.145289999999999E-4</v>
      </c>
      <c r="N419" t="str">
        <f>+HLOOKUP(A419,'HY Financials'!$4:$4,1,0)</f>
        <v>FM370M</v>
      </c>
    </row>
    <row r="420" spans="1:14" hidden="1">
      <c r="A420" t="s">
        <v>890</v>
      </c>
      <c r="B420" s="105">
        <v>211035</v>
      </c>
      <c r="C420" s="105" t="s">
        <v>333</v>
      </c>
      <c r="D420" s="106">
        <v>3300</v>
      </c>
      <c r="E420" s="106">
        <v>4332</v>
      </c>
      <c r="F420" s="67">
        <f t="shared" si="18"/>
        <v>1032</v>
      </c>
      <c r="G420" s="68" t="str">
        <f>+VLOOKUP(B420,Mapping!A:C,3,0)</f>
        <v>Net Assets</v>
      </c>
      <c r="H420" s="68" t="str">
        <f t="shared" si="19"/>
        <v>FM370MNet Assets</v>
      </c>
      <c r="I420" s="69">
        <f t="shared" si="20"/>
        <v>1.032E-4</v>
      </c>
      <c r="N420" t="str">
        <f>+HLOOKUP(A420,'HY Financials'!$4:$4,1,0)</f>
        <v>FM370M</v>
      </c>
    </row>
    <row r="421" spans="1:14" hidden="1">
      <c r="A421" t="s">
        <v>890</v>
      </c>
      <c r="B421" s="105">
        <v>211040</v>
      </c>
      <c r="C421" s="105" t="s">
        <v>1046</v>
      </c>
      <c r="D421" s="106">
        <v>128.91999999999999</v>
      </c>
      <c r="E421" s="106">
        <v>128.91999999999999</v>
      </c>
      <c r="F421" s="67">
        <f t="shared" si="18"/>
        <v>0</v>
      </c>
      <c r="G421" s="68" t="str">
        <f>+VLOOKUP(B421,Mapping!A:C,3,0)</f>
        <v>Dummy</v>
      </c>
      <c r="H421" s="68" t="str">
        <f t="shared" si="19"/>
        <v>FM370MDummy</v>
      </c>
      <c r="I421" s="69">
        <f t="shared" si="20"/>
        <v>0</v>
      </c>
      <c r="N421" t="str">
        <f>+HLOOKUP(A421,'HY Financials'!$4:$4,1,0)</f>
        <v>FM370M</v>
      </c>
    </row>
    <row r="422" spans="1:14" hidden="1">
      <c r="A422" t="s">
        <v>890</v>
      </c>
      <c r="B422" s="105">
        <v>212010</v>
      </c>
      <c r="C422" s="105" t="s">
        <v>336</v>
      </c>
      <c r="D422" s="106">
        <v>102998.16</v>
      </c>
      <c r="E422" s="106">
        <v>85656.29</v>
      </c>
      <c r="F422" s="67">
        <f t="shared" si="18"/>
        <v>-17341.87000000001</v>
      </c>
      <c r="G422" s="68" t="str">
        <f>+VLOOKUP(B422,Mapping!A:C,3,0)</f>
        <v>Net Assets</v>
      </c>
      <c r="H422" s="68" t="str">
        <f t="shared" si="19"/>
        <v>FM370MNet Assets</v>
      </c>
      <c r="I422" s="69">
        <f t="shared" si="20"/>
        <v>-1.734187000000001E-3</v>
      </c>
      <c r="N422" t="str">
        <f>+HLOOKUP(A422,'HY Financials'!$4:$4,1,0)</f>
        <v>FM370M</v>
      </c>
    </row>
    <row r="423" spans="1:14" hidden="1">
      <c r="A423" t="s">
        <v>890</v>
      </c>
      <c r="B423" s="105">
        <v>212026</v>
      </c>
      <c r="C423" s="105" t="s">
        <v>339</v>
      </c>
      <c r="D423" s="106">
        <v>4248.1099999999997</v>
      </c>
      <c r="E423" s="106">
        <v>72520.25</v>
      </c>
      <c r="F423" s="67">
        <f t="shared" si="18"/>
        <v>68272.14</v>
      </c>
      <c r="G423" s="68" t="str">
        <f>+VLOOKUP(B423,Mapping!A:C,3,0)</f>
        <v>Net Assets</v>
      </c>
      <c r="H423" s="68" t="str">
        <f t="shared" si="19"/>
        <v>FM370MNet Assets</v>
      </c>
      <c r="I423" s="69">
        <f t="shared" si="20"/>
        <v>6.8272139999999999E-3</v>
      </c>
      <c r="N423" t="str">
        <f>+HLOOKUP(A423,'HY Financials'!$4:$4,1,0)</f>
        <v>FM370M</v>
      </c>
    </row>
    <row r="424" spans="1:14" hidden="1">
      <c r="A424" t="s">
        <v>890</v>
      </c>
      <c r="B424" s="105">
        <v>212027</v>
      </c>
      <c r="C424" s="105" t="s">
        <v>340</v>
      </c>
      <c r="D424" s="106">
        <v>15</v>
      </c>
      <c r="E424" s="106">
        <v>15</v>
      </c>
      <c r="F424" s="67">
        <f t="shared" si="18"/>
        <v>0</v>
      </c>
      <c r="G424" s="68" t="str">
        <f>+VLOOKUP(B424,Mapping!A:C,3,0)</f>
        <v>Net Assets</v>
      </c>
      <c r="H424" s="68" t="str">
        <f t="shared" si="19"/>
        <v>FM370MNet Assets</v>
      </c>
      <c r="I424" s="69">
        <f t="shared" si="20"/>
        <v>0</v>
      </c>
      <c r="N424" t="str">
        <f>+HLOOKUP(A424,'HY Financials'!$4:$4,1,0)</f>
        <v>FM370M</v>
      </c>
    </row>
    <row r="425" spans="1:14" hidden="1">
      <c r="A425" t="s">
        <v>890</v>
      </c>
      <c r="B425" s="105">
        <v>212030</v>
      </c>
      <c r="C425" s="105" t="s">
        <v>1048</v>
      </c>
      <c r="D425" s="106">
        <v>6491.9</v>
      </c>
      <c r="E425" s="106">
        <v>6491.9</v>
      </c>
      <c r="F425" s="67">
        <f t="shared" si="18"/>
        <v>0</v>
      </c>
      <c r="G425" s="68" t="str">
        <f>+VLOOKUP(B425,Mapping!A:C,3,0)</f>
        <v>Dummy</v>
      </c>
      <c r="H425" s="68" t="str">
        <f t="shared" si="19"/>
        <v>FM370MDummy</v>
      </c>
      <c r="I425" s="69">
        <f t="shared" si="20"/>
        <v>0</v>
      </c>
      <c r="N425" t="str">
        <f>+HLOOKUP(A425,'HY Financials'!$4:$4,1,0)</f>
        <v>FM370M</v>
      </c>
    </row>
    <row r="426" spans="1:14" hidden="1">
      <c r="A426" t="s">
        <v>890</v>
      </c>
      <c r="B426" s="105">
        <v>212080</v>
      </c>
      <c r="C426" s="105" t="s">
        <v>1049</v>
      </c>
      <c r="D426" s="106">
        <v>1281.5899999999999</v>
      </c>
      <c r="E426" s="106">
        <v>28590.45</v>
      </c>
      <c r="F426" s="67">
        <f t="shared" si="18"/>
        <v>27308.86</v>
      </c>
      <c r="G426" s="68" t="str">
        <f>+VLOOKUP(B426,Mapping!A:C,3,0)</f>
        <v>Dummy</v>
      </c>
      <c r="H426" s="68" t="str">
        <f t="shared" si="19"/>
        <v>FM370MDummy</v>
      </c>
      <c r="I426" s="69">
        <f t="shared" si="20"/>
        <v>2.7308860000000001E-3</v>
      </c>
      <c r="N426" t="str">
        <f>+HLOOKUP(A426,'HY Financials'!$4:$4,1,0)</f>
        <v>FM370M</v>
      </c>
    </row>
    <row r="427" spans="1:14" hidden="1">
      <c r="A427" t="s">
        <v>890</v>
      </c>
      <c r="B427" s="105">
        <v>212086</v>
      </c>
      <c r="C427" s="105" t="s">
        <v>343</v>
      </c>
      <c r="D427" s="106">
        <v>135665360</v>
      </c>
      <c r="E427" s="106">
        <v>135665360</v>
      </c>
      <c r="F427" s="67">
        <f t="shared" si="18"/>
        <v>0</v>
      </c>
      <c r="G427" s="68" t="str">
        <f>+VLOOKUP(B427,Mapping!A:C,3,0)</f>
        <v>Net Assets</v>
      </c>
      <c r="H427" s="68" t="str">
        <f t="shared" si="19"/>
        <v>FM370MNet Assets</v>
      </c>
      <c r="I427" s="69">
        <f t="shared" si="20"/>
        <v>0</v>
      </c>
      <c r="N427" t="str">
        <f>+HLOOKUP(A427,'HY Financials'!$4:$4,1,0)</f>
        <v>FM370M</v>
      </c>
    </row>
    <row r="428" spans="1:14" hidden="1">
      <c r="A428" t="s">
        <v>890</v>
      </c>
      <c r="B428" s="105">
        <v>213100</v>
      </c>
      <c r="C428" s="105" t="s">
        <v>499</v>
      </c>
      <c r="D428" s="106">
        <v>7644830.5199999996</v>
      </c>
      <c r="E428" s="106">
        <v>7644830.5199999996</v>
      </c>
      <c r="F428" s="67">
        <f t="shared" si="18"/>
        <v>0</v>
      </c>
      <c r="G428" s="68" t="str">
        <f>+VLOOKUP(B428,Mapping!A:C,3,0)</f>
        <v>Net Assets</v>
      </c>
      <c r="H428" s="68" t="str">
        <f t="shared" si="19"/>
        <v>FM370MNet Assets</v>
      </c>
      <c r="I428" s="69">
        <f t="shared" si="20"/>
        <v>0</v>
      </c>
      <c r="N428" t="str">
        <f>+HLOOKUP(A428,'HY Financials'!$4:$4,1,0)</f>
        <v>FM370M</v>
      </c>
    </row>
    <row r="429" spans="1:14" hidden="1">
      <c r="A429" t="s">
        <v>890</v>
      </c>
      <c r="B429" s="105" t="s">
        <v>344</v>
      </c>
      <c r="C429" s="105" t="s">
        <v>345</v>
      </c>
      <c r="D429" s="106">
        <v>100005000</v>
      </c>
      <c r="E429" s="106">
        <v>0</v>
      </c>
      <c r="F429" s="67">
        <f t="shared" si="18"/>
        <v>-100005000</v>
      </c>
      <c r="G429" s="68" t="str">
        <f>+VLOOKUP(B429,Mapping!A:C,3,0)</f>
        <v>Unit Capital at the end of the period</v>
      </c>
      <c r="H429" s="68" t="str">
        <f t="shared" si="19"/>
        <v>FM370MUnit Capital at the end of the period</v>
      </c>
      <c r="I429" s="69">
        <f t="shared" si="20"/>
        <v>-10.000500000000001</v>
      </c>
      <c r="N429" t="str">
        <f>+HLOOKUP(A429,'HY Financials'!$4:$4,1,0)</f>
        <v>FM370M</v>
      </c>
    </row>
    <row r="430" spans="1:14" hidden="1">
      <c r="A430" t="s">
        <v>890</v>
      </c>
      <c r="B430" s="105" t="s">
        <v>346</v>
      </c>
      <c r="C430" s="105" t="s">
        <v>347</v>
      </c>
      <c r="D430" s="106">
        <v>283546125.39999998</v>
      </c>
      <c r="E430" s="106">
        <v>25894035.379999999</v>
      </c>
      <c r="F430" s="67">
        <f t="shared" si="18"/>
        <v>-257652090.01999998</v>
      </c>
      <c r="G430" s="68" t="str">
        <f>+VLOOKUP(B430,Mapping!A:C,3,0)</f>
        <v>Unit Capital at the end of the period</v>
      </c>
      <c r="H430" s="68" t="str">
        <f t="shared" si="19"/>
        <v>FM370MUnit Capital at the end of the period</v>
      </c>
      <c r="I430" s="69">
        <f t="shared" si="20"/>
        <v>-25.765209001999999</v>
      </c>
      <c r="N430" t="str">
        <f>+HLOOKUP(A430,'HY Financials'!$4:$4,1,0)</f>
        <v>FM370M</v>
      </c>
    </row>
    <row r="431" spans="1:14" hidden="1">
      <c r="A431" t="s">
        <v>890</v>
      </c>
      <c r="B431" s="105" t="s">
        <v>350</v>
      </c>
      <c r="C431" s="105" t="s">
        <v>351</v>
      </c>
      <c r="D431" s="106">
        <v>25653035.379999999</v>
      </c>
      <c r="E431" s="106">
        <v>21805.47</v>
      </c>
      <c r="F431" s="67">
        <f t="shared" si="18"/>
        <v>-25631229.91</v>
      </c>
      <c r="G431" s="68" t="str">
        <f>+VLOOKUP(B431,Mapping!A:C,3,0)</f>
        <v>Dummy</v>
      </c>
      <c r="H431" s="68" t="str">
        <f t="shared" si="19"/>
        <v>FM370MDummy</v>
      </c>
      <c r="I431" s="69">
        <f t="shared" si="20"/>
        <v>-2.5631229910000002</v>
      </c>
      <c r="N431" t="str">
        <f>+HLOOKUP(A431,'HY Financials'!$4:$4,1,0)</f>
        <v>FM370M</v>
      </c>
    </row>
    <row r="432" spans="1:14" hidden="1">
      <c r="A432" t="s">
        <v>890</v>
      </c>
      <c r="B432" s="105">
        <v>310200</v>
      </c>
      <c r="C432" s="105" t="s">
        <v>356</v>
      </c>
      <c r="D432" s="106">
        <v>0</v>
      </c>
      <c r="E432" s="106">
        <v>0</v>
      </c>
      <c r="F432" s="67">
        <f t="shared" si="18"/>
        <v>0</v>
      </c>
      <c r="G432" s="68" t="str">
        <f>+VLOOKUP(B432,Mapping!A:C,3,0)</f>
        <v>Dummy</v>
      </c>
      <c r="H432" s="68" t="str">
        <f t="shared" si="19"/>
        <v>FM370MDummy</v>
      </c>
      <c r="I432" s="69">
        <f t="shared" si="20"/>
        <v>0</v>
      </c>
      <c r="N432" t="str">
        <f>+HLOOKUP(A432,'HY Financials'!$4:$4,1,0)</f>
        <v>FM370M</v>
      </c>
    </row>
    <row r="433" spans="1:14" hidden="1">
      <c r="A433" t="s">
        <v>890</v>
      </c>
      <c r="B433" s="105" t="s">
        <v>500</v>
      </c>
      <c r="C433" s="105" t="s">
        <v>501</v>
      </c>
      <c r="D433" s="106">
        <v>7644830.5199999996</v>
      </c>
      <c r="E433" s="106">
        <v>0</v>
      </c>
      <c r="F433" s="67">
        <f t="shared" si="18"/>
        <v>-7644830.5199999996</v>
      </c>
      <c r="G433" s="68" t="str">
        <f>+VLOOKUP(B433,Mapping!A:C,3,0)</f>
        <v>Dummy</v>
      </c>
      <c r="H433" s="68" t="str">
        <f t="shared" si="19"/>
        <v>FM370MDummy</v>
      </c>
      <c r="I433" s="69">
        <f t="shared" si="20"/>
        <v>-0.764483052</v>
      </c>
      <c r="N433" t="str">
        <f>+HLOOKUP(A433,'HY Financials'!$4:$4,1,0)</f>
        <v>FM370M</v>
      </c>
    </row>
    <row r="434" spans="1:14" hidden="1">
      <c r="A434" t="s">
        <v>890</v>
      </c>
      <c r="B434" s="105" t="s">
        <v>502</v>
      </c>
      <c r="C434" s="105" t="s">
        <v>503</v>
      </c>
      <c r="D434" s="106">
        <v>1033486</v>
      </c>
      <c r="E434" s="106">
        <v>0</v>
      </c>
      <c r="F434" s="67">
        <f t="shared" si="18"/>
        <v>-1033486</v>
      </c>
      <c r="G434" s="68" t="str">
        <f>+VLOOKUP(B434,Mapping!A:C,3,0)</f>
        <v>Dummy</v>
      </c>
      <c r="H434" s="68" t="str">
        <f t="shared" si="19"/>
        <v>FM370MDummy</v>
      </c>
      <c r="I434" s="69">
        <f t="shared" si="20"/>
        <v>-0.1033486</v>
      </c>
      <c r="N434" t="str">
        <f>+HLOOKUP(A434,'HY Financials'!$4:$4,1,0)</f>
        <v>FM370M</v>
      </c>
    </row>
    <row r="435" spans="1:14" hidden="1">
      <c r="A435" t="s">
        <v>890</v>
      </c>
      <c r="B435" s="105" t="s">
        <v>445</v>
      </c>
      <c r="C435" s="105" t="s">
        <v>446</v>
      </c>
      <c r="D435" s="106">
        <v>984432.89</v>
      </c>
      <c r="E435" s="106">
        <v>0</v>
      </c>
      <c r="F435" s="67">
        <f t="shared" si="18"/>
        <v>-984432.89</v>
      </c>
      <c r="G435" s="68" t="str">
        <f>+VLOOKUP(B435,Mapping!A:C,3,0)</f>
        <v>Dummy</v>
      </c>
      <c r="H435" s="68" t="str">
        <f t="shared" si="19"/>
        <v>FM370MDummy</v>
      </c>
      <c r="I435" s="69">
        <f t="shared" si="20"/>
        <v>-9.8443289000000003E-2</v>
      </c>
      <c r="N435" t="str">
        <f>+HLOOKUP(A435,'HY Financials'!$4:$4,1,0)</f>
        <v>FM370M</v>
      </c>
    </row>
    <row r="436" spans="1:14" hidden="1">
      <c r="A436" t="s">
        <v>890</v>
      </c>
      <c r="B436" s="105" t="s">
        <v>724</v>
      </c>
      <c r="C436" s="105" t="s">
        <v>725</v>
      </c>
      <c r="D436" s="106">
        <v>3562.96</v>
      </c>
      <c r="E436" s="106">
        <v>587983.63</v>
      </c>
      <c r="F436" s="67">
        <f t="shared" si="18"/>
        <v>584420.67000000004</v>
      </c>
      <c r="G436" s="68" t="str">
        <f>+VLOOKUP(B436,Mapping!A:C,3,0)</f>
        <v>Interest</v>
      </c>
      <c r="H436" s="68" t="str">
        <f t="shared" si="19"/>
        <v>FM370MInterest</v>
      </c>
      <c r="I436" s="69">
        <f t="shared" si="20"/>
        <v>5.8442067000000007E-2</v>
      </c>
      <c r="N436" t="str">
        <f>+HLOOKUP(A436,'HY Financials'!$4:$4,1,0)</f>
        <v>FM370M</v>
      </c>
    </row>
    <row r="437" spans="1:14" hidden="1">
      <c r="A437" t="s">
        <v>890</v>
      </c>
      <c r="B437" s="105" t="s">
        <v>368</v>
      </c>
      <c r="C437" s="105" t="s">
        <v>369</v>
      </c>
      <c r="D437" s="106">
        <v>0</v>
      </c>
      <c r="E437" s="106">
        <v>11857490.26</v>
      </c>
      <c r="F437" s="67">
        <f t="shared" si="18"/>
        <v>11857490.26</v>
      </c>
      <c r="G437" s="68" t="str">
        <f>+VLOOKUP(B437,Mapping!A:C,3,0)</f>
        <v>Interest</v>
      </c>
      <c r="H437" s="68" t="str">
        <f t="shared" si="19"/>
        <v>FM370MInterest</v>
      </c>
      <c r="I437" s="69">
        <f t="shared" si="20"/>
        <v>1.1857490259999999</v>
      </c>
      <c r="N437" t="str">
        <f>+HLOOKUP(A437,'HY Financials'!$4:$4,1,0)</f>
        <v>FM370M</v>
      </c>
    </row>
    <row r="438" spans="1:14">
      <c r="A438" t="s">
        <v>890</v>
      </c>
      <c r="B438" s="105">
        <v>620006</v>
      </c>
      <c r="C438" s="105" t="s">
        <v>871</v>
      </c>
      <c r="D438" s="106">
        <v>1024.42</v>
      </c>
      <c r="E438" s="106">
        <v>261.02</v>
      </c>
      <c r="F438" s="67">
        <f t="shared" si="18"/>
        <v>-763.40000000000009</v>
      </c>
      <c r="G438" s="68" t="str">
        <f>+VLOOKUP(B438,Mapping!A:C,3,0)</f>
        <v>Total Recurring Expenses (including 6.1 and 6.2)</v>
      </c>
      <c r="H438" s="68" t="str">
        <f t="shared" si="19"/>
        <v>FM370MTotal Recurring Expenses (including 6.1 and 6.2)</v>
      </c>
      <c r="I438" s="69">
        <f t="shared" si="20"/>
        <v>-7.6340000000000004E-5</v>
      </c>
      <c r="N438" t="str">
        <f>+HLOOKUP(A438,'HY Financials'!$4:$4,1,0)</f>
        <v>FM370M</v>
      </c>
    </row>
    <row r="439" spans="1:14" hidden="1">
      <c r="A439" t="s">
        <v>890</v>
      </c>
      <c r="B439" s="105">
        <v>810300</v>
      </c>
      <c r="C439" s="105" t="s">
        <v>378</v>
      </c>
      <c r="D439" s="106">
        <v>72520.25</v>
      </c>
      <c r="E439" s="106">
        <v>4248.1099999999997</v>
      </c>
      <c r="F439" s="67">
        <f t="shared" si="18"/>
        <v>-68272.14</v>
      </c>
      <c r="G439" s="68" t="str">
        <f>+VLOOKUP(B439,Mapping!A:C,3,0)</f>
        <v>Management Fees</v>
      </c>
      <c r="H439" s="68" t="str">
        <f t="shared" si="19"/>
        <v>FM370MManagement Fees</v>
      </c>
      <c r="I439" s="69">
        <f t="shared" si="20"/>
        <v>-6.8272139999999999E-3</v>
      </c>
      <c r="N439" t="str">
        <f>+HLOOKUP(A439,'HY Financials'!$4:$4,1,0)</f>
        <v>FM370M</v>
      </c>
    </row>
    <row r="440" spans="1:14">
      <c r="A440" t="s">
        <v>890</v>
      </c>
      <c r="B440" s="105">
        <v>810325</v>
      </c>
      <c r="C440" s="105" t="s">
        <v>379</v>
      </c>
      <c r="D440" s="106">
        <v>72520.25</v>
      </c>
      <c r="E440" s="106">
        <v>4248.1099999999997</v>
      </c>
      <c r="F440" s="67">
        <f t="shared" si="18"/>
        <v>-68272.14</v>
      </c>
      <c r="G440" s="68" t="str">
        <f>+VLOOKUP(B440,Mapping!A:C,3,0)</f>
        <v>Total Recurring Expenses (including 6.1 and 6.2)</v>
      </c>
      <c r="H440" s="68" t="str">
        <f t="shared" si="19"/>
        <v>FM370MTotal Recurring Expenses (including 6.1 and 6.2)</v>
      </c>
      <c r="I440" s="69">
        <f t="shared" si="20"/>
        <v>-6.8272139999999999E-3</v>
      </c>
      <c r="N440" t="str">
        <f>+HLOOKUP(A440,'HY Financials'!$4:$4,1,0)</f>
        <v>FM370M</v>
      </c>
    </row>
    <row r="441" spans="1:14">
      <c r="A441" t="s">
        <v>890</v>
      </c>
      <c r="B441" s="105">
        <v>810701</v>
      </c>
      <c r="C441" s="105" t="s">
        <v>381</v>
      </c>
      <c r="D441" s="106">
        <v>8963.5</v>
      </c>
      <c r="E441" s="106">
        <v>525.05999999999995</v>
      </c>
      <c r="F441" s="67">
        <f t="shared" si="18"/>
        <v>-8438.44</v>
      </c>
      <c r="G441" s="68" t="str">
        <f>+VLOOKUP(B441,Mapping!A:C,3,0)</f>
        <v>Total Recurring Expenses (including 6.1 and 6.2)</v>
      </c>
      <c r="H441" s="68" t="str">
        <f t="shared" si="19"/>
        <v>FM370MTotal Recurring Expenses (including 6.1 and 6.2)</v>
      </c>
      <c r="I441" s="69">
        <f t="shared" si="20"/>
        <v>-8.4384400000000006E-4</v>
      </c>
      <c r="N441" t="str">
        <f>+HLOOKUP(A441,'HY Financials'!$4:$4,1,0)</f>
        <v>FM370M</v>
      </c>
    </row>
    <row r="442" spans="1:14">
      <c r="A442" t="s">
        <v>890</v>
      </c>
      <c r="B442" s="105">
        <v>816000</v>
      </c>
      <c r="C442" s="105" t="s">
        <v>466</v>
      </c>
      <c r="D442" s="106">
        <v>3568.01</v>
      </c>
      <c r="E442" s="106">
        <v>102524.9</v>
      </c>
      <c r="F442" s="67">
        <f t="shared" si="18"/>
        <v>98956.89</v>
      </c>
      <c r="G442" s="68" t="str">
        <f>+VLOOKUP(B442,Mapping!A:C,3,0)</f>
        <v>Total Recurring Expenses (including 6.1 and 6.2)</v>
      </c>
      <c r="H442" s="68" t="str">
        <f t="shared" si="19"/>
        <v>FM370MTotal Recurring Expenses (including 6.1 and 6.2)</v>
      </c>
      <c r="I442" s="69">
        <f t="shared" si="20"/>
        <v>9.8956889999999992E-3</v>
      </c>
      <c r="N442" t="str">
        <f>+HLOOKUP(A442,'HY Financials'!$4:$4,1,0)</f>
        <v>FM370M</v>
      </c>
    </row>
    <row r="443" spans="1:14">
      <c r="A443" t="s">
        <v>890</v>
      </c>
      <c r="B443" s="105">
        <v>816003</v>
      </c>
      <c r="C443" s="105" t="s">
        <v>383</v>
      </c>
      <c r="D443" s="106">
        <v>23125.32</v>
      </c>
      <c r="E443" s="106">
        <v>0</v>
      </c>
      <c r="F443" s="67">
        <f t="shared" si="18"/>
        <v>-23125.32</v>
      </c>
      <c r="G443" s="68" t="str">
        <f>+VLOOKUP(B443,Mapping!A:C,3,0)</f>
        <v>Total Recurring Expenses (including 6.1 and 6.2)</v>
      </c>
      <c r="H443" s="68" t="str">
        <f t="shared" si="19"/>
        <v>FM370MTotal Recurring Expenses (including 6.1 and 6.2)</v>
      </c>
      <c r="I443" s="69">
        <f t="shared" si="20"/>
        <v>-2.312532E-3</v>
      </c>
      <c r="N443" t="str">
        <f>+HLOOKUP(A443,'HY Financials'!$4:$4,1,0)</f>
        <v>FM370M</v>
      </c>
    </row>
    <row r="444" spans="1:14">
      <c r="A444" t="s">
        <v>890</v>
      </c>
      <c r="B444" s="105">
        <v>816005</v>
      </c>
      <c r="C444" s="105" t="s">
        <v>693</v>
      </c>
      <c r="D444" s="106">
        <v>5618</v>
      </c>
      <c r="E444" s="106">
        <v>0</v>
      </c>
      <c r="F444" s="67">
        <f t="shared" si="18"/>
        <v>-5618</v>
      </c>
      <c r="G444" s="68" t="str">
        <f>+VLOOKUP(B444,Mapping!A:C,3,0)</f>
        <v>Total Recurring Expenses (including 6.1 and 6.2)</v>
      </c>
      <c r="H444" s="68" t="str">
        <f t="shared" si="19"/>
        <v>FM370MTotal Recurring Expenses (including 6.1 and 6.2)</v>
      </c>
      <c r="I444" s="69">
        <f t="shared" si="20"/>
        <v>-5.6179999999999999E-4</v>
      </c>
      <c r="N444" t="str">
        <f>+HLOOKUP(A444,'HY Financials'!$4:$4,1,0)</f>
        <v>FM370M</v>
      </c>
    </row>
    <row r="445" spans="1:14">
      <c r="A445" t="s">
        <v>890</v>
      </c>
      <c r="B445" s="105">
        <v>816007</v>
      </c>
      <c r="C445" s="105" t="s">
        <v>385</v>
      </c>
      <c r="D445" s="106">
        <v>6425.6</v>
      </c>
      <c r="E445" s="106">
        <v>0</v>
      </c>
      <c r="F445" s="67">
        <f t="shared" si="18"/>
        <v>-6425.6</v>
      </c>
      <c r="G445" s="68" t="str">
        <f>+VLOOKUP(B445,Mapping!A:C,3,0)</f>
        <v>Total Recurring Expenses (including 6.1 and 6.2)</v>
      </c>
      <c r="H445" s="68" t="str">
        <f t="shared" si="19"/>
        <v>FM370MTotal Recurring Expenses (including 6.1 and 6.2)</v>
      </c>
      <c r="I445" s="69">
        <f t="shared" si="20"/>
        <v>-6.4256000000000003E-4</v>
      </c>
      <c r="N445" t="str">
        <f>+HLOOKUP(A445,'HY Financials'!$4:$4,1,0)</f>
        <v>FM370M</v>
      </c>
    </row>
    <row r="446" spans="1:14">
      <c r="A446" t="s">
        <v>890</v>
      </c>
      <c r="B446" s="105">
        <v>816008</v>
      </c>
      <c r="C446" s="105" t="s">
        <v>387</v>
      </c>
      <c r="D446" s="106">
        <v>21579.25</v>
      </c>
      <c r="E446" s="106">
        <v>0</v>
      </c>
      <c r="F446" s="67">
        <f t="shared" si="18"/>
        <v>-21579.25</v>
      </c>
      <c r="G446" s="68" t="str">
        <f>+VLOOKUP(B446,Mapping!A:C,3,0)</f>
        <v>Total Recurring Expenses (including 6.1 and 6.2)</v>
      </c>
      <c r="H446" s="68" t="str">
        <f t="shared" si="19"/>
        <v>FM370MTotal Recurring Expenses (including 6.1 and 6.2)</v>
      </c>
      <c r="I446" s="69">
        <f t="shared" si="20"/>
        <v>-2.1579250000000002E-3</v>
      </c>
      <c r="N446" t="str">
        <f>+HLOOKUP(A446,'HY Financials'!$4:$4,1,0)</f>
        <v>FM370M</v>
      </c>
    </row>
    <row r="447" spans="1:14">
      <c r="A447" t="s">
        <v>890</v>
      </c>
      <c r="B447" s="105">
        <v>816012</v>
      </c>
      <c r="C447" s="105" t="s">
        <v>389</v>
      </c>
      <c r="D447" s="106">
        <v>0</v>
      </c>
      <c r="E447" s="106">
        <v>0</v>
      </c>
      <c r="F447" s="67">
        <f t="shared" si="18"/>
        <v>0</v>
      </c>
      <c r="G447" s="68" t="str">
        <f>+VLOOKUP(B447,Mapping!A:C,3,0)</f>
        <v>Total Recurring Expenses (including 6.1 and 6.2)</v>
      </c>
      <c r="H447" s="68" t="str">
        <f t="shared" si="19"/>
        <v>FM370MTotal Recurring Expenses (including 6.1 and 6.2)</v>
      </c>
      <c r="I447" s="69">
        <f t="shared" si="20"/>
        <v>0</v>
      </c>
      <c r="N447" t="str">
        <f>+HLOOKUP(A447,'HY Financials'!$4:$4,1,0)</f>
        <v>FM370M</v>
      </c>
    </row>
    <row r="448" spans="1:14">
      <c r="A448" t="s">
        <v>890</v>
      </c>
      <c r="B448" s="105">
        <v>816015</v>
      </c>
      <c r="C448" s="105" t="s">
        <v>393</v>
      </c>
      <c r="D448" s="106">
        <v>2809</v>
      </c>
      <c r="E448" s="106">
        <v>0.43</v>
      </c>
      <c r="F448" s="67">
        <f t="shared" si="18"/>
        <v>-2808.57</v>
      </c>
      <c r="G448" s="68" t="str">
        <f>+VLOOKUP(B448,Mapping!A:C,3,0)</f>
        <v>Total Recurring Expenses (including 6.1 and 6.2)</v>
      </c>
      <c r="H448" s="68" t="str">
        <f t="shared" si="19"/>
        <v>FM370MTotal Recurring Expenses (including 6.1 and 6.2)</v>
      </c>
      <c r="I448" s="69">
        <f t="shared" si="20"/>
        <v>-2.8085700000000003E-4</v>
      </c>
      <c r="N448" t="str">
        <f>+HLOOKUP(A448,'HY Financials'!$4:$4,1,0)</f>
        <v>FM370M</v>
      </c>
    </row>
    <row r="449" spans="1:14" hidden="1">
      <c r="A449" t="s">
        <v>890</v>
      </c>
      <c r="B449" s="105">
        <v>816021</v>
      </c>
      <c r="C449" s="105" t="s">
        <v>399</v>
      </c>
      <c r="D449" s="106">
        <v>0</v>
      </c>
      <c r="E449" s="106">
        <v>0</v>
      </c>
      <c r="F449" s="67">
        <f t="shared" si="18"/>
        <v>0</v>
      </c>
      <c r="G449" s="68" t="str">
        <f>+VLOOKUP(B449,Mapping!A:C,3,0)</f>
        <v>Trustee Fees #</v>
      </c>
      <c r="H449" s="68" t="str">
        <f t="shared" si="19"/>
        <v>FM370MTrustee Fees #</v>
      </c>
      <c r="I449" s="69">
        <f t="shared" si="20"/>
        <v>0</v>
      </c>
      <c r="N449" t="str">
        <f>+HLOOKUP(A449,'HY Financials'!$4:$4,1,0)</f>
        <v>FM370M</v>
      </c>
    </row>
    <row r="450" spans="1:14">
      <c r="A450" t="s">
        <v>890</v>
      </c>
      <c r="B450" s="105">
        <v>816033</v>
      </c>
      <c r="C450" s="105" t="s">
        <v>405</v>
      </c>
      <c r="D450" s="106">
        <v>0</v>
      </c>
      <c r="E450" s="106">
        <v>0</v>
      </c>
      <c r="F450" s="67">
        <f t="shared" si="18"/>
        <v>0</v>
      </c>
      <c r="G450" s="68" t="str">
        <f>+VLOOKUP(B450,Mapping!A:C,3,0)</f>
        <v>Total Recurring Expenses (including 6.1 and 6.2)</v>
      </c>
      <c r="H450" s="68" t="str">
        <f t="shared" si="19"/>
        <v>FM370MTotal Recurring Expenses (including 6.1 and 6.2)</v>
      </c>
      <c r="I450" s="69">
        <f t="shared" si="20"/>
        <v>0</v>
      </c>
      <c r="N450" t="str">
        <f>+HLOOKUP(A450,'HY Financials'!$4:$4,1,0)</f>
        <v>FM370M</v>
      </c>
    </row>
    <row r="451" spans="1:14">
      <c r="A451" t="s">
        <v>890</v>
      </c>
      <c r="B451" s="105">
        <v>816034</v>
      </c>
      <c r="C451" s="105" t="s">
        <v>407</v>
      </c>
      <c r="D451" s="106">
        <v>7171.57</v>
      </c>
      <c r="E451" s="106">
        <v>0</v>
      </c>
      <c r="F451" s="67">
        <f t="shared" si="18"/>
        <v>-7171.57</v>
      </c>
      <c r="G451" s="68" t="str">
        <f>+VLOOKUP(B451,Mapping!A:C,3,0)</f>
        <v>Total Recurring Expenses (including 6.1 and 6.2)</v>
      </c>
      <c r="H451" s="68" t="str">
        <f t="shared" si="19"/>
        <v>FM370MTotal Recurring Expenses (including 6.1 and 6.2)</v>
      </c>
      <c r="I451" s="69">
        <f t="shared" si="20"/>
        <v>-7.1715699999999995E-4</v>
      </c>
      <c r="N451" t="str">
        <f>+HLOOKUP(A451,'HY Financials'!$4:$4,1,0)</f>
        <v>FM370M</v>
      </c>
    </row>
    <row r="452" spans="1:14" s="108" customFormat="1">
      <c r="A452" t="s">
        <v>890</v>
      </c>
      <c r="B452" s="105">
        <v>816036</v>
      </c>
      <c r="C452" s="105" t="s">
        <v>695</v>
      </c>
      <c r="D452" s="106">
        <v>4175.29</v>
      </c>
      <c r="E452" s="106">
        <v>18.97</v>
      </c>
      <c r="F452" s="67">
        <f t="shared" ref="F452:F515" si="21">+E452-D452</f>
        <v>-4156.32</v>
      </c>
      <c r="G452" s="68" t="str">
        <f>+VLOOKUP(B452,Mapping!A:C,3,0)</f>
        <v>Total Recurring Expenses (including 6.1 and 6.2)</v>
      </c>
      <c r="H452" s="68" t="str">
        <f t="shared" ref="H452:H515" si="22">+A452&amp;G452</f>
        <v>FM370MTotal Recurring Expenses (including 6.1 and 6.2)</v>
      </c>
      <c r="I452" s="69">
        <f t="shared" ref="I452:I515" si="23">+F452/10000000</f>
        <v>-4.1563199999999998E-4</v>
      </c>
      <c r="N452" t="str">
        <f>+HLOOKUP(A452,'HY Financials'!$4:$4,1,0)</f>
        <v>FM370M</v>
      </c>
    </row>
    <row r="453" spans="1:14" s="108" customFormat="1">
      <c r="A453" t="s">
        <v>890</v>
      </c>
      <c r="B453" s="105">
        <v>816047</v>
      </c>
      <c r="C453" s="105" t="s">
        <v>1062</v>
      </c>
      <c r="D453" s="106">
        <v>6491.9</v>
      </c>
      <c r="E453" s="106">
        <v>6491.9</v>
      </c>
      <c r="F453" s="67">
        <f t="shared" si="21"/>
        <v>0</v>
      </c>
      <c r="G453" s="68" t="str">
        <f>+VLOOKUP(B453,Mapping!A:C,3,0)</f>
        <v>Total Recurring Expenses (including 6.1 and 6.2)</v>
      </c>
      <c r="H453" s="68" t="str">
        <f t="shared" si="22"/>
        <v>FM370MTotal Recurring Expenses (including 6.1 and 6.2)</v>
      </c>
      <c r="I453" s="69">
        <f t="shared" si="23"/>
        <v>0</v>
      </c>
      <c r="N453" t="str">
        <f>+HLOOKUP(A453,'HY Financials'!$4:$4,1,0)</f>
        <v>FM370M</v>
      </c>
    </row>
    <row r="454" spans="1:14" s="108" customFormat="1">
      <c r="A454" t="s">
        <v>890</v>
      </c>
      <c r="B454" s="105">
        <v>816061</v>
      </c>
      <c r="C454" s="105" t="s">
        <v>903</v>
      </c>
      <c r="D454" s="106">
        <v>2006</v>
      </c>
      <c r="E454" s="106">
        <v>2006</v>
      </c>
      <c r="F454" s="67">
        <f t="shared" si="21"/>
        <v>0</v>
      </c>
      <c r="G454" s="68" t="str">
        <f>+VLOOKUP(B454,Mapping!A:C,3,0)</f>
        <v>Total Recurring Expenses (including 6.1 and 6.2)</v>
      </c>
      <c r="H454" s="68" t="str">
        <f t="shared" si="22"/>
        <v>FM370MTotal Recurring Expenses (including 6.1 and 6.2)</v>
      </c>
      <c r="I454" s="69">
        <f t="shared" si="23"/>
        <v>0</v>
      </c>
      <c r="N454" t="str">
        <f>+HLOOKUP(A454,'HY Financials'!$4:$4,1,0)</f>
        <v>FM370M</v>
      </c>
    </row>
    <row r="455" spans="1:14" s="108" customFormat="1">
      <c r="A455" t="s">
        <v>890</v>
      </c>
      <c r="B455" s="105">
        <v>816080</v>
      </c>
      <c r="C455" s="105" t="s">
        <v>1063</v>
      </c>
      <c r="D455" s="106">
        <v>28590.45</v>
      </c>
      <c r="E455" s="106">
        <v>1281.5899999999999</v>
      </c>
      <c r="F455" s="67">
        <f t="shared" si="21"/>
        <v>-27308.86</v>
      </c>
      <c r="G455" s="68" t="str">
        <f>+VLOOKUP(B455,Mapping!A:C,3,0)</f>
        <v>Total Recurring Expenses (including 6.1 and 6.2)</v>
      </c>
      <c r="H455" s="68" t="str">
        <f t="shared" si="22"/>
        <v>FM370MTotal Recurring Expenses (including 6.1 and 6.2)</v>
      </c>
      <c r="I455" s="69">
        <f t="shared" si="23"/>
        <v>-2.7308860000000001E-3</v>
      </c>
      <c r="N455" t="str">
        <f>+HLOOKUP(A455,'HY Financials'!$4:$4,1,0)</f>
        <v>FM370M</v>
      </c>
    </row>
    <row r="456" spans="1:14" s="108" customFormat="1" hidden="1">
      <c r="A456" t="s">
        <v>976</v>
      </c>
      <c r="B456" s="105" t="s">
        <v>766</v>
      </c>
      <c r="C456" s="105" t="s">
        <v>767</v>
      </c>
      <c r="D456" s="106">
        <v>433073745.95999998</v>
      </c>
      <c r="E456" s="106">
        <v>430199947.95999998</v>
      </c>
      <c r="F456" s="67">
        <f t="shared" si="21"/>
        <v>-2873798</v>
      </c>
      <c r="G456" s="68" t="str">
        <f>+VLOOKUP(B456,Mapping!A:C,3,0)</f>
        <v>Net Assets</v>
      </c>
      <c r="H456" s="68" t="str">
        <f t="shared" si="22"/>
        <v>FM374SNet Assets</v>
      </c>
      <c r="I456" s="69">
        <f t="shared" si="23"/>
        <v>-0.28737980000000002</v>
      </c>
      <c r="N456" t="str">
        <f>+HLOOKUP(A456,'HY Financials'!$4:$4,1,0)</f>
        <v>FM374S</v>
      </c>
    </row>
    <row r="457" spans="1:14" s="108" customFormat="1" hidden="1">
      <c r="A457" t="s">
        <v>976</v>
      </c>
      <c r="B457" s="105" t="s">
        <v>429</v>
      </c>
      <c r="C457" s="105" t="s">
        <v>430</v>
      </c>
      <c r="D457" s="106">
        <v>146554050</v>
      </c>
      <c r="E457" s="106">
        <v>138842695.5</v>
      </c>
      <c r="F457" s="67">
        <f t="shared" si="21"/>
        <v>-7711354.5</v>
      </c>
      <c r="G457" s="68" t="str">
        <f>+VLOOKUP(B457,Mapping!A:C,3,0)</f>
        <v>Net Assets</v>
      </c>
      <c r="H457" s="68" t="str">
        <f t="shared" si="22"/>
        <v>FM374SNet Assets</v>
      </c>
      <c r="I457" s="69">
        <f t="shared" si="23"/>
        <v>-0.77113544999999994</v>
      </c>
      <c r="N457" s="108" t="str">
        <f>+HLOOKUP(A457,'HY Financials'!$4:$4,1,0)</f>
        <v>FM374S</v>
      </c>
    </row>
    <row r="458" spans="1:14" hidden="1">
      <c r="A458" t="s">
        <v>976</v>
      </c>
      <c r="B458" s="105" t="s">
        <v>433</v>
      </c>
      <c r="C458" s="105" t="s">
        <v>434</v>
      </c>
      <c r="D458" s="106">
        <v>0</v>
      </c>
      <c r="E458" s="106">
        <v>2099856.08</v>
      </c>
      <c r="F458" s="67">
        <f t="shared" si="21"/>
        <v>2099856.08</v>
      </c>
      <c r="G458" s="68" t="str">
        <f>+VLOOKUP(B458,Mapping!A:C,3,0)</f>
        <v>Net Assets</v>
      </c>
      <c r="H458" s="68" t="str">
        <f t="shared" si="22"/>
        <v>FM374SNet Assets</v>
      </c>
      <c r="I458" s="69">
        <f t="shared" si="23"/>
        <v>0.20998560800000002</v>
      </c>
      <c r="N458" t="str">
        <f>+HLOOKUP(A458,'HY Financials'!$4:$4,1,0)</f>
        <v>FM374S</v>
      </c>
    </row>
    <row r="459" spans="1:14" hidden="1">
      <c r="A459" t="s">
        <v>976</v>
      </c>
      <c r="B459" s="105">
        <v>110047</v>
      </c>
      <c r="C459" s="105" t="s">
        <v>293</v>
      </c>
      <c r="D459" s="106">
        <v>580028318.46000004</v>
      </c>
      <c r="E459" s="106">
        <v>580026318.45000005</v>
      </c>
      <c r="F459" s="67">
        <f t="shared" si="21"/>
        <v>-2000.0099999904633</v>
      </c>
      <c r="G459" s="68" t="str">
        <f>+VLOOKUP(B459,Mapping!A:C,3,0)</f>
        <v>Net Assets</v>
      </c>
      <c r="H459" s="68" t="str">
        <f t="shared" si="22"/>
        <v>FM374SNet Assets</v>
      </c>
      <c r="I459" s="69">
        <f t="shared" si="23"/>
        <v>-2.0000099999904633E-4</v>
      </c>
      <c r="N459" t="str">
        <f>+HLOOKUP(A459,'HY Financials'!$4:$4,1,0)</f>
        <v>FM374S</v>
      </c>
    </row>
    <row r="460" spans="1:14" hidden="1">
      <c r="A460" t="s">
        <v>976</v>
      </c>
      <c r="B460" s="105">
        <v>110120</v>
      </c>
      <c r="C460" s="105" t="s">
        <v>304</v>
      </c>
      <c r="D460" s="106">
        <v>146554050</v>
      </c>
      <c r="E460" s="106">
        <v>146554050</v>
      </c>
      <c r="F460" s="67">
        <f t="shared" si="21"/>
        <v>0</v>
      </c>
      <c r="G460" s="68" t="str">
        <f>+VLOOKUP(B460,Mapping!A:C,3,0)</f>
        <v>Net Assets</v>
      </c>
      <c r="H460" s="68" t="str">
        <f t="shared" si="22"/>
        <v>FM374SNet Assets</v>
      </c>
      <c r="I460" s="69">
        <f t="shared" si="23"/>
        <v>0</v>
      </c>
      <c r="N460" t="str">
        <f>+HLOOKUP(A460,'HY Financials'!$4:$4,1,0)</f>
        <v>FM374S</v>
      </c>
    </row>
    <row r="461" spans="1:14" hidden="1">
      <c r="A461" t="s">
        <v>976</v>
      </c>
      <c r="B461" s="105">
        <v>110156</v>
      </c>
      <c r="C461" s="105" t="s">
        <v>685</v>
      </c>
      <c r="D461" s="106">
        <v>56698.78</v>
      </c>
      <c r="E461" s="106">
        <v>65579.240000000005</v>
      </c>
      <c r="F461" s="67">
        <f t="shared" si="21"/>
        <v>8880.4600000000064</v>
      </c>
      <c r="G461" s="68" t="str">
        <f>+VLOOKUP(B461,Mapping!A:C,3,0)</f>
        <v>Net Assets</v>
      </c>
      <c r="H461" s="68" t="str">
        <f t="shared" si="22"/>
        <v>FM374SNet Assets</v>
      </c>
      <c r="I461" s="69">
        <f t="shared" si="23"/>
        <v>8.8804600000000062E-4</v>
      </c>
      <c r="N461" t="str">
        <f>+HLOOKUP(A461,'HY Financials'!$4:$4,1,0)</f>
        <v>FM374S</v>
      </c>
    </row>
    <row r="462" spans="1:14" hidden="1">
      <c r="A462" t="s">
        <v>976</v>
      </c>
      <c r="B462" s="105">
        <v>110200</v>
      </c>
      <c r="C462" s="105" t="s">
        <v>305</v>
      </c>
      <c r="D462" s="106">
        <v>149676720</v>
      </c>
      <c r="E462" s="106">
        <v>149676720</v>
      </c>
      <c r="F462" s="67">
        <f t="shared" si="21"/>
        <v>0</v>
      </c>
      <c r="G462" s="68" t="str">
        <f>+VLOOKUP(B462,Mapping!A:C,3,0)</f>
        <v>Net Assets</v>
      </c>
      <c r="H462" s="68" t="str">
        <f t="shared" si="22"/>
        <v>FM374SNet Assets</v>
      </c>
      <c r="I462" s="69">
        <f t="shared" si="23"/>
        <v>0</v>
      </c>
      <c r="N462" t="str">
        <f>+HLOOKUP(A462,'HY Financials'!$4:$4,1,0)</f>
        <v>FM374S</v>
      </c>
    </row>
    <row r="463" spans="1:14" hidden="1">
      <c r="A463" t="s">
        <v>976</v>
      </c>
      <c r="B463" s="105" t="s">
        <v>768</v>
      </c>
      <c r="C463" s="105" t="s">
        <v>769</v>
      </c>
      <c r="D463" s="106">
        <v>424774597</v>
      </c>
      <c r="E463" s="106">
        <v>424774597</v>
      </c>
      <c r="F463" s="67">
        <f t="shared" si="21"/>
        <v>0</v>
      </c>
      <c r="G463" s="68" t="str">
        <f>+VLOOKUP(B463,Mapping!A:C,3,0)</f>
        <v>Net Assets</v>
      </c>
      <c r="H463" s="68" t="str">
        <f t="shared" si="22"/>
        <v>FM374SNet Assets</v>
      </c>
      <c r="I463" s="69">
        <f t="shared" si="23"/>
        <v>0</v>
      </c>
      <c r="N463" t="str">
        <f>+HLOOKUP(A463,'HY Financials'!$4:$4,1,0)</f>
        <v>FM374S</v>
      </c>
    </row>
    <row r="464" spans="1:14" hidden="1">
      <c r="A464" t="s">
        <v>976</v>
      </c>
      <c r="B464" s="105" t="s">
        <v>770</v>
      </c>
      <c r="C464" s="105" t="s">
        <v>771</v>
      </c>
      <c r="D464" s="106">
        <v>142337.06</v>
      </c>
      <c r="E464" s="106">
        <v>135203.06</v>
      </c>
      <c r="F464" s="67">
        <f t="shared" si="21"/>
        <v>-7134</v>
      </c>
      <c r="G464" s="68" t="str">
        <f>+VLOOKUP(B464,Mapping!A:C,3,0)</f>
        <v>Net Assets</v>
      </c>
      <c r="H464" s="68" t="str">
        <f t="shared" si="22"/>
        <v>FM374SNet Assets</v>
      </c>
      <c r="I464" s="69">
        <f t="shared" si="23"/>
        <v>-7.1339999999999999E-4</v>
      </c>
      <c r="N464" t="str">
        <f>+HLOOKUP(A464,'HY Financials'!$4:$4,1,0)</f>
        <v>FM374S</v>
      </c>
    </row>
    <row r="465" spans="1:14" ht="22.5" hidden="1">
      <c r="A465" t="s">
        <v>976</v>
      </c>
      <c r="B465" s="105" t="s">
        <v>441</v>
      </c>
      <c r="C465" s="105" t="s">
        <v>442</v>
      </c>
      <c r="D465" s="106">
        <v>20456252.18</v>
      </c>
      <c r="E465" s="106">
        <v>10700463.49</v>
      </c>
      <c r="F465" s="67">
        <f t="shared" si="21"/>
        <v>-9755788.6899999995</v>
      </c>
      <c r="G465" s="68" t="str">
        <f>+VLOOKUP(B465,Mapping!A:C,3,0)</f>
        <v>Net Assets</v>
      </c>
      <c r="H465" s="68" t="str">
        <f t="shared" si="22"/>
        <v>FM374SNet Assets</v>
      </c>
      <c r="I465" s="69">
        <f t="shared" si="23"/>
        <v>-0.9755788689999999</v>
      </c>
      <c r="N465" t="str">
        <f>+HLOOKUP(A465,'HY Financials'!$4:$4,1,0)</f>
        <v>FM374S</v>
      </c>
    </row>
    <row r="466" spans="1:14" hidden="1">
      <c r="A466" t="s">
        <v>976</v>
      </c>
      <c r="B466" s="105">
        <v>112000</v>
      </c>
      <c r="C466" s="105" t="s">
        <v>314</v>
      </c>
      <c r="D466" s="106">
        <v>15326.78</v>
      </c>
      <c r="E466" s="106">
        <v>15326.78</v>
      </c>
      <c r="F466" s="67">
        <f t="shared" si="21"/>
        <v>0</v>
      </c>
      <c r="G466" s="68" t="str">
        <f>+VLOOKUP(B466,Mapping!A:C,3,0)</f>
        <v>Net Assets</v>
      </c>
      <c r="H466" s="68" t="str">
        <f t="shared" si="22"/>
        <v>FM374SNet Assets</v>
      </c>
      <c r="I466" s="69">
        <f t="shared" si="23"/>
        <v>0</v>
      </c>
      <c r="N466" t="str">
        <f>+HLOOKUP(A466,'HY Financials'!$4:$4,1,0)</f>
        <v>FM374S</v>
      </c>
    </row>
    <row r="467" spans="1:14" hidden="1">
      <c r="A467" t="s">
        <v>976</v>
      </c>
      <c r="B467" s="105">
        <v>210100</v>
      </c>
      <c r="C467" s="105" t="s">
        <v>424</v>
      </c>
      <c r="D467" s="106">
        <v>585185907.99000001</v>
      </c>
      <c r="E467" s="106">
        <v>585185907.99000001</v>
      </c>
      <c r="F467" s="67">
        <f t="shared" si="21"/>
        <v>0</v>
      </c>
      <c r="G467" s="68" t="str">
        <f>+VLOOKUP(B467,Mapping!A:C,3,0)</f>
        <v>Net Assets</v>
      </c>
      <c r="H467" s="68" t="str">
        <f t="shared" si="22"/>
        <v>FM374SNet Assets</v>
      </c>
      <c r="I467" s="69">
        <f t="shared" si="23"/>
        <v>0</v>
      </c>
      <c r="N467" t="str">
        <f>+HLOOKUP(A467,'HY Financials'!$4:$4,1,0)</f>
        <v>FM374S</v>
      </c>
    </row>
    <row r="468" spans="1:14" hidden="1">
      <c r="A468" t="s">
        <v>976</v>
      </c>
      <c r="B468" s="105">
        <v>211002</v>
      </c>
      <c r="C468" s="105" t="s">
        <v>460</v>
      </c>
      <c r="D468" s="106">
        <v>116286.87</v>
      </c>
      <c r="E468" s="106">
        <v>19987.36</v>
      </c>
      <c r="F468" s="67">
        <f t="shared" si="21"/>
        <v>-96299.51</v>
      </c>
      <c r="G468" s="68" t="str">
        <f>+VLOOKUP(B468,Mapping!A:C,3,0)</f>
        <v>Net Assets</v>
      </c>
      <c r="H468" s="68" t="str">
        <f t="shared" si="22"/>
        <v>FM374SNet Assets</v>
      </c>
      <c r="I468" s="69">
        <f t="shared" si="23"/>
        <v>-9.6299509999999994E-3</v>
      </c>
      <c r="N468" t="str">
        <f>+HLOOKUP(A468,'HY Financials'!$4:$4,1,0)</f>
        <v>FM374S</v>
      </c>
    </row>
    <row r="469" spans="1:14" hidden="1">
      <c r="A469" t="s">
        <v>976</v>
      </c>
      <c r="B469" s="105">
        <v>211014</v>
      </c>
      <c r="C469" s="105" t="s">
        <v>498</v>
      </c>
      <c r="D469" s="106">
        <v>45060</v>
      </c>
      <c r="E469" s="106">
        <v>67590</v>
      </c>
      <c r="F469" s="67">
        <f t="shared" si="21"/>
        <v>22530</v>
      </c>
      <c r="G469" s="68" t="str">
        <f>+VLOOKUP(B469,Mapping!A:C,3,0)</f>
        <v>Net Assets</v>
      </c>
      <c r="H469" s="68" t="str">
        <f t="shared" si="22"/>
        <v>FM374SNet Assets</v>
      </c>
      <c r="I469" s="69">
        <f t="shared" si="23"/>
        <v>2.2529999999999998E-3</v>
      </c>
      <c r="N469" t="str">
        <f>+HLOOKUP(A469,'HY Financials'!$4:$4,1,0)</f>
        <v>FM374S</v>
      </c>
    </row>
    <row r="470" spans="1:14" hidden="1">
      <c r="A470" t="s">
        <v>976</v>
      </c>
      <c r="B470" s="105">
        <v>211035</v>
      </c>
      <c r="C470" s="105" t="s">
        <v>333</v>
      </c>
      <c r="D470" s="106">
        <v>3751</v>
      </c>
      <c r="E470" s="106">
        <v>5182</v>
      </c>
      <c r="F470" s="67">
        <f t="shared" si="21"/>
        <v>1431</v>
      </c>
      <c r="G470" s="68" t="str">
        <f>+VLOOKUP(B470,Mapping!A:C,3,0)</f>
        <v>Net Assets</v>
      </c>
      <c r="H470" s="68" t="str">
        <f t="shared" si="22"/>
        <v>FM374SNet Assets</v>
      </c>
      <c r="I470" s="69">
        <f t="shared" si="23"/>
        <v>1.4310000000000001E-4</v>
      </c>
      <c r="N470" t="str">
        <f>+HLOOKUP(A470,'HY Financials'!$4:$4,1,0)</f>
        <v>FM374S</v>
      </c>
    </row>
    <row r="471" spans="1:14" hidden="1">
      <c r="A471" t="s">
        <v>976</v>
      </c>
      <c r="B471" s="105">
        <v>211040</v>
      </c>
      <c r="C471" s="105" t="s">
        <v>1046</v>
      </c>
      <c r="D471" s="106">
        <v>205.02</v>
      </c>
      <c r="E471" s="106">
        <v>205.02</v>
      </c>
      <c r="F471" s="67">
        <f t="shared" si="21"/>
        <v>0</v>
      </c>
      <c r="G471" s="68" t="str">
        <f>+VLOOKUP(B471,Mapping!A:C,3,0)</f>
        <v>Dummy</v>
      </c>
      <c r="H471" s="68" t="str">
        <f t="shared" si="22"/>
        <v>FM374SDummy</v>
      </c>
      <c r="I471" s="69">
        <f t="shared" si="23"/>
        <v>0</v>
      </c>
      <c r="N471" t="str">
        <f>+HLOOKUP(A471,'HY Financials'!$4:$4,1,0)</f>
        <v>FM374S</v>
      </c>
    </row>
    <row r="472" spans="1:14" hidden="1">
      <c r="A472" t="s">
        <v>976</v>
      </c>
      <c r="B472" s="105">
        <v>212010</v>
      </c>
      <c r="C472" s="105" t="s">
        <v>336</v>
      </c>
      <c r="D472" s="106">
        <v>185245.82</v>
      </c>
      <c r="E472" s="106">
        <v>187375.62</v>
      </c>
      <c r="F472" s="67">
        <f t="shared" si="21"/>
        <v>2129.7999999999884</v>
      </c>
      <c r="G472" s="68" t="str">
        <f>+VLOOKUP(B472,Mapping!A:C,3,0)</f>
        <v>Net Assets</v>
      </c>
      <c r="H472" s="68" t="str">
        <f t="shared" si="22"/>
        <v>FM374SNet Assets</v>
      </c>
      <c r="I472" s="69">
        <f t="shared" si="23"/>
        <v>2.1297999999999885E-4</v>
      </c>
      <c r="N472" t="str">
        <f>+HLOOKUP(A472,'HY Financials'!$4:$4,1,0)</f>
        <v>FM374S</v>
      </c>
    </row>
    <row r="473" spans="1:14" hidden="1">
      <c r="A473" t="s">
        <v>976</v>
      </c>
      <c r="B473" s="105">
        <v>212026</v>
      </c>
      <c r="C473" s="105" t="s">
        <v>339</v>
      </c>
      <c r="D473" s="106">
        <v>2894.94</v>
      </c>
      <c r="E473" s="106">
        <v>68937.95</v>
      </c>
      <c r="F473" s="67">
        <f t="shared" si="21"/>
        <v>66043.009999999995</v>
      </c>
      <c r="G473" s="68" t="str">
        <f>+VLOOKUP(B473,Mapping!A:C,3,0)</f>
        <v>Net Assets</v>
      </c>
      <c r="H473" s="68" t="str">
        <f t="shared" si="22"/>
        <v>FM374SNet Assets</v>
      </c>
      <c r="I473" s="69">
        <f t="shared" si="23"/>
        <v>6.6043009999999991E-3</v>
      </c>
      <c r="N473" t="str">
        <f>+HLOOKUP(A473,'HY Financials'!$4:$4,1,0)</f>
        <v>FM374S</v>
      </c>
    </row>
    <row r="474" spans="1:14" hidden="1">
      <c r="A474" t="s">
        <v>976</v>
      </c>
      <c r="B474" s="105">
        <v>212030</v>
      </c>
      <c r="C474" s="105" t="s">
        <v>1048</v>
      </c>
      <c r="D474" s="106">
        <v>7377.52</v>
      </c>
      <c r="E474" s="106">
        <v>7377.52</v>
      </c>
      <c r="F474" s="67">
        <f t="shared" si="21"/>
        <v>0</v>
      </c>
      <c r="G474" s="68" t="str">
        <f>+VLOOKUP(B474,Mapping!A:C,3,0)</f>
        <v>Dummy</v>
      </c>
      <c r="H474" s="68" t="str">
        <f t="shared" si="22"/>
        <v>FM374SDummy</v>
      </c>
      <c r="I474" s="69">
        <f t="shared" si="23"/>
        <v>0</v>
      </c>
      <c r="N474" t="str">
        <f>+HLOOKUP(A474,'HY Financials'!$4:$4,1,0)</f>
        <v>FM374S</v>
      </c>
    </row>
    <row r="475" spans="1:14" hidden="1">
      <c r="A475" t="s">
        <v>976</v>
      </c>
      <c r="B475" s="105">
        <v>212080</v>
      </c>
      <c r="C475" s="105" t="s">
        <v>1049</v>
      </c>
      <c r="D475" s="106">
        <v>1455.45</v>
      </c>
      <c r="E475" s="106">
        <v>45484.13</v>
      </c>
      <c r="F475" s="67">
        <f t="shared" si="21"/>
        <v>44028.68</v>
      </c>
      <c r="G475" s="68" t="str">
        <f>+VLOOKUP(B475,Mapping!A:C,3,0)</f>
        <v>Dummy</v>
      </c>
      <c r="H475" s="68" t="str">
        <f t="shared" si="22"/>
        <v>FM374SDummy</v>
      </c>
      <c r="I475" s="69">
        <f t="shared" si="23"/>
        <v>4.4028679999999999E-3</v>
      </c>
      <c r="N475" t="str">
        <f>+HLOOKUP(A475,'HY Financials'!$4:$4,1,0)</f>
        <v>FM374S</v>
      </c>
    </row>
    <row r="476" spans="1:14" hidden="1">
      <c r="A476" t="s">
        <v>976</v>
      </c>
      <c r="B476" s="105">
        <v>213100</v>
      </c>
      <c r="C476" s="105" t="s">
        <v>499</v>
      </c>
      <c r="D476" s="106">
        <v>499969.78</v>
      </c>
      <c r="E476" s="106">
        <v>499969.77</v>
      </c>
      <c r="F476" s="67">
        <f t="shared" si="21"/>
        <v>-1.0000000009313226E-2</v>
      </c>
      <c r="G476" s="68" t="str">
        <f>+VLOOKUP(B476,Mapping!A:C,3,0)</f>
        <v>Net Assets</v>
      </c>
      <c r="H476" s="68" t="str">
        <f t="shared" si="22"/>
        <v>FM374SNet Assets</v>
      </c>
      <c r="I476" s="69">
        <f t="shared" si="23"/>
        <v>-1.0000000009313225E-9</v>
      </c>
      <c r="N476" t="str">
        <f>+HLOOKUP(A476,'HY Financials'!$4:$4,1,0)</f>
        <v>FM374S</v>
      </c>
    </row>
    <row r="477" spans="1:14" hidden="1">
      <c r="A477" t="s">
        <v>976</v>
      </c>
      <c r="B477" s="105" t="s">
        <v>344</v>
      </c>
      <c r="C477" s="105" t="s">
        <v>345</v>
      </c>
      <c r="D477" s="106">
        <v>0</v>
      </c>
      <c r="E477" s="106">
        <v>0</v>
      </c>
      <c r="F477" s="67">
        <f t="shared" si="21"/>
        <v>0</v>
      </c>
      <c r="G477" s="68" t="str">
        <f>+VLOOKUP(B477,Mapping!A:C,3,0)</f>
        <v>Unit Capital at the end of the period</v>
      </c>
      <c r="H477" s="68" t="str">
        <f t="shared" si="22"/>
        <v>FM374SUnit Capital at the end of the period</v>
      </c>
      <c r="I477" s="69">
        <f t="shared" si="23"/>
        <v>0</v>
      </c>
      <c r="N477" t="str">
        <f>+HLOOKUP(A477,'HY Financials'!$4:$4,1,0)</f>
        <v>FM374S</v>
      </c>
    </row>
    <row r="478" spans="1:14" hidden="1">
      <c r="A478" t="s">
        <v>976</v>
      </c>
      <c r="B478" s="105" t="s">
        <v>346</v>
      </c>
      <c r="C478" s="105" t="s">
        <v>347</v>
      </c>
      <c r="D478" s="106">
        <v>0</v>
      </c>
      <c r="E478" s="106">
        <v>0</v>
      </c>
      <c r="F478" s="67">
        <f t="shared" si="21"/>
        <v>0</v>
      </c>
      <c r="G478" s="68" t="str">
        <f>+VLOOKUP(B478,Mapping!A:C,3,0)</f>
        <v>Unit Capital at the end of the period</v>
      </c>
      <c r="H478" s="68" t="str">
        <f t="shared" si="22"/>
        <v>FM374SUnit Capital at the end of the period</v>
      </c>
      <c r="I478" s="69">
        <f t="shared" si="23"/>
        <v>0</v>
      </c>
      <c r="N478" t="str">
        <f>+HLOOKUP(A478,'HY Financials'!$4:$4,1,0)</f>
        <v>FM374S</v>
      </c>
    </row>
    <row r="479" spans="1:14" hidden="1">
      <c r="A479" t="s">
        <v>976</v>
      </c>
      <c r="B479" s="105" t="s">
        <v>500</v>
      </c>
      <c r="C479" s="105" t="s">
        <v>501</v>
      </c>
      <c r="D479" s="106">
        <v>166656.59</v>
      </c>
      <c r="E479" s="106">
        <v>0</v>
      </c>
      <c r="F479" s="67">
        <f t="shared" si="21"/>
        <v>-166656.59</v>
      </c>
      <c r="G479" s="68" t="str">
        <f>+VLOOKUP(B479,Mapping!A:C,3,0)</f>
        <v>Dummy</v>
      </c>
      <c r="H479" s="68" t="str">
        <f t="shared" si="22"/>
        <v>FM374SDummy</v>
      </c>
      <c r="I479" s="69">
        <f t="shared" si="23"/>
        <v>-1.6665658999999999E-2</v>
      </c>
      <c r="N479" t="str">
        <f>+HLOOKUP(A479,'HY Financials'!$4:$4,1,0)</f>
        <v>FM374S</v>
      </c>
    </row>
    <row r="480" spans="1:14" hidden="1">
      <c r="A480" t="s">
        <v>976</v>
      </c>
      <c r="B480" s="105" t="s">
        <v>1064</v>
      </c>
      <c r="C480" s="105" t="s">
        <v>1065</v>
      </c>
      <c r="D480" s="106">
        <v>333313.18</v>
      </c>
      <c r="E480" s="106">
        <v>333313.18</v>
      </c>
      <c r="F480" s="67">
        <f t="shared" si="21"/>
        <v>0</v>
      </c>
      <c r="G480" s="68" t="str">
        <f>+VLOOKUP(B480,Mapping!A:C,3,0)</f>
        <v>Dummy</v>
      </c>
      <c r="H480" s="68" t="str">
        <f t="shared" si="22"/>
        <v>FM374SDummy</v>
      </c>
      <c r="I480" s="69">
        <f t="shared" si="23"/>
        <v>0</v>
      </c>
      <c r="N480" t="str">
        <f>+HLOOKUP(A480,'HY Financials'!$4:$4,1,0)</f>
        <v>FM374S</v>
      </c>
    </row>
    <row r="481" spans="1:14" hidden="1">
      <c r="A481" t="s">
        <v>976</v>
      </c>
      <c r="B481" s="105" t="s">
        <v>502</v>
      </c>
      <c r="C481" s="105" t="s">
        <v>503</v>
      </c>
      <c r="D481" s="106">
        <v>22530</v>
      </c>
      <c r="E481" s="106">
        <v>0</v>
      </c>
      <c r="F481" s="67">
        <f t="shared" si="21"/>
        <v>-22530</v>
      </c>
      <c r="G481" s="68" t="str">
        <f>+VLOOKUP(B481,Mapping!A:C,3,0)</f>
        <v>Dummy</v>
      </c>
      <c r="H481" s="68" t="str">
        <f t="shared" si="22"/>
        <v>FM374SDummy</v>
      </c>
      <c r="I481" s="69">
        <f t="shared" si="23"/>
        <v>-2.2529999999999998E-3</v>
      </c>
      <c r="N481" t="str">
        <f>+HLOOKUP(A481,'HY Financials'!$4:$4,1,0)</f>
        <v>FM374S</v>
      </c>
    </row>
    <row r="482" spans="1:14" hidden="1">
      <c r="A482" t="s">
        <v>976</v>
      </c>
      <c r="B482" s="105" t="s">
        <v>1066</v>
      </c>
      <c r="C482" s="105" t="s">
        <v>1067</v>
      </c>
      <c r="D482" s="106">
        <v>45060</v>
      </c>
      <c r="E482" s="106">
        <v>45060</v>
      </c>
      <c r="F482" s="67">
        <f t="shared" si="21"/>
        <v>0</v>
      </c>
      <c r="G482" s="68" t="str">
        <f>+VLOOKUP(B482,Mapping!A:C,3,0)</f>
        <v>Dummy</v>
      </c>
      <c r="H482" s="68" t="str">
        <f t="shared" si="22"/>
        <v>FM374SDummy</v>
      </c>
      <c r="I482" s="69">
        <f t="shared" si="23"/>
        <v>0</v>
      </c>
      <c r="N482" t="str">
        <f>+HLOOKUP(A482,'HY Financials'!$4:$4,1,0)</f>
        <v>FM374S</v>
      </c>
    </row>
    <row r="483" spans="1:14" hidden="1">
      <c r="A483" t="s">
        <v>976</v>
      </c>
      <c r="B483" s="105" t="s">
        <v>445</v>
      </c>
      <c r="C483" s="105" t="s">
        <v>446</v>
      </c>
      <c r="D483" s="106">
        <v>2099856.08</v>
      </c>
      <c r="E483" s="106">
        <v>0</v>
      </c>
      <c r="F483" s="67">
        <f t="shared" si="21"/>
        <v>-2099856.08</v>
      </c>
      <c r="G483" s="68" t="str">
        <f>+VLOOKUP(B483,Mapping!A:C,3,0)</f>
        <v>Dummy</v>
      </c>
      <c r="H483" s="68" t="str">
        <f t="shared" si="22"/>
        <v>FM374SDummy</v>
      </c>
      <c r="I483" s="69">
        <f t="shared" si="23"/>
        <v>-0.20998560800000002</v>
      </c>
      <c r="N483" t="str">
        <f>+HLOOKUP(A483,'HY Financials'!$4:$4,1,0)</f>
        <v>FM374S</v>
      </c>
    </row>
    <row r="484" spans="1:14" hidden="1">
      <c r="A484" t="s">
        <v>976</v>
      </c>
      <c r="B484" s="105" t="s">
        <v>487</v>
      </c>
      <c r="C484" s="105" t="s">
        <v>488</v>
      </c>
      <c r="D484" s="106">
        <v>0</v>
      </c>
      <c r="E484" s="106">
        <v>133561.01</v>
      </c>
      <c r="F484" s="67">
        <f t="shared" si="21"/>
        <v>133561.01</v>
      </c>
      <c r="G484" s="68" t="str">
        <f>+VLOOKUP(B484,Mapping!A:C,3,0)</f>
        <v>Profit/(Loss) on inter scheme transfer/sale of investments</v>
      </c>
      <c r="H484" s="68" t="str">
        <f t="shared" si="22"/>
        <v>FM374SProfit/(Loss) on inter scheme transfer/sale of investments</v>
      </c>
      <c r="I484" s="69">
        <f t="shared" si="23"/>
        <v>1.3356101E-2</v>
      </c>
      <c r="N484" t="str">
        <f>+HLOOKUP(A484,'HY Financials'!$4:$4,1,0)</f>
        <v>FM374S</v>
      </c>
    </row>
    <row r="485" spans="1:14" hidden="1">
      <c r="A485" t="s">
        <v>976</v>
      </c>
      <c r="B485" s="105" t="s">
        <v>724</v>
      </c>
      <c r="C485" s="105" t="s">
        <v>725</v>
      </c>
      <c r="D485" s="106">
        <v>2441.9899999999998</v>
      </c>
      <c r="E485" s="106">
        <v>142337.06</v>
      </c>
      <c r="F485" s="67">
        <f t="shared" si="21"/>
        <v>139895.07</v>
      </c>
      <c r="G485" s="68" t="str">
        <f>+VLOOKUP(B485,Mapping!A:C,3,0)</f>
        <v>Interest</v>
      </c>
      <c r="H485" s="68" t="str">
        <f t="shared" si="22"/>
        <v>FM374SInterest</v>
      </c>
      <c r="I485" s="69">
        <f t="shared" si="23"/>
        <v>1.3989507E-2</v>
      </c>
      <c r="N485" t="str">
        <f>+HLOOKUP(A485,'HY Financials'!$4:$4,1,0)</f>
        <v>FM374S</v>
      </c>
    </row>
    <row r="486" spans="1:14" s="108" customFormat="1" hidden="1">
      <c r="A486" t="s">
        <v>976</v>
      </c>
      <c r="B486" s="105" t="s">
        <v>368</v>
      </c>
      <c r="C486" s="105" t="s">
        <v>369</v>
      </c>
      <c r="D486" s="106">
        <v>0</v>
      </c>
      <c r="E486" s="106">
        <v>20456252.18</v>
      </c>
      <c r="F486" s="67">
        <f t="shared" si="21"/>
        <v>20456252.18</v>
      </c>
      <c r="G486" s="68" t="str">
        <f>+VLOOKUP(B486,Mapping!A:C,3,0)</f>
        <v>Interest</v>
      </c>
      <c r="H486" s="68" t="str">
        <f t="shared" si="22"/>
        <v>FM374SInterest</v>
      </c>
      <c r="I486" s="69">
        <f t="shared" si="23"/>
        <v>2.0456252180000001</v>
      </c>
      <c r="N486" t="str">
        <f>+HLOOKUP(A486,'HY Financials'!$4:$4,1,0)</f>
        <v>FM374S</v>
      </c>
    </row>
    <row r="487" spans="1:14" s="108" customFormat="1">
      <c r="A487" t="s">
        <v>976</v>
      </c>
      <c r="B487" s="105">
        <v>620006</v>
      </c>
      <c r="C487" s="105" t="s">
        <v>871</v>
      </c>
      <c r="D487" s="106">
        <v>0</v>
      </c>
      <c r="E487" s="106">
        <v>15326.78</v>
      </c>
      <c r="F487" s="67">
        <f t="shared" si="21"/>
        <v>15326.78</v>
      </c>
      <c r="G487" s="68" t="str">
        <f>+VLOOKUP(B487,Mapping!A:C,3,0)</f>
        <v>Total Recurring Expenses (including 6.1 and 6.2)</v>
      </c>
      <c r="H487" s="68" t="str">
        <f t="shared" si="22"/>
        <v>FM374STotal Recurring Expenses (including 6.1 and 6.2)</v>
      </c>
      <c r="I487" s="69">
        <f t="shared" si="23"/>
        <v>1.532678E-3</v>
      </c>
      <c r="N487" t="str">
        <f>+HLOOKUP(A487,'HY Financials'!$4:$4,1,0)</f>
        <v>FM374S</v>
      </c>
    </row>
    <row r="488" spans="1:14" s="108" customFormat="1" hidden="1">
      <c r="A488" t="s">
        <v>976</v>
      </c>
      <c r="B488" s="105">
        <v>810300</v>
      </c>
      <c r="C488" s="105" t="s">
        <v>378</v>
      </c>
      <c r="D488" s="106">
        <v>160854.93</v>
      </c>
      <c r="E488" s="106">
        <v>6754.83</v>
      </c>
      <c r="F488" s="67">
        <f t="shared" si="21"/>
        <v>-154100.1</v>
      </c>
      <c r="G488" s="68" t="str">
        <f>+VLOOKUP(B488,Mapping!A:C,3,0)</f>
        <v>Management Fees</v>
      </c>
      <c r="H488" s="68" t="str">
        <f t="shared" si="22"/>
        <v>FM374SManagement Fees</v>
      </c>
      <c r="I488" s="69">
        <f t="shared" si="23"/>
        <v>-1.541001E-2</v>
      </c>
      <c r="N488" t="str">
        <f>+HLOOKUP(A488,'HY Financials'!$4:$4,1,0)</f>
        <v>FM374S</v>
      </c>
    </row>
    <row r="489" spans="1:14" s="108" customFormat="1">
      <c r="A489" t="s">
        <v>976</v>
      </c>
      <c r="B489" s="105">
        <v>810325</v>
      </c>
      <c r="C489" s="105" t="s">
        <v>379</v>
      </c>
      <c r="D489" s="106">
        <v>68937.95</v>
      </c>
      <c r="E489" s="106">
        <v>2894.94</v>
      </c>
      <c r="F489" s="67">
        <f t="shared" si="21"/>
        <v>-66043.009999999995</v>
      </c>
      <c r="G489" s="68" t="str">
        <f>+VLOOKUP(B489,Mapping!A:C,3,0)</f>
        <v>Total Recurring Expenses (including 6.1 and 6.2)</v>
      </c>
      <c r="H489" s="68" t="str">
        <f t="shared" si="22"/>
        <v>FM374STotal Recurring Expenses (including 6.1 and 6.2)</v>
      </c>
      <c r="I489" s="69">
        <f t="shared" si="23"/>
        <v>-6.6043009999999991E-3</v>
      </c>
      <c r="K489"/>
      <c r="N489" s="108" t="str">
        <f>+HLOOKUP(A489,'HY Financials'!$4:$4,1,0)</f>
        <v>FM374S</v>
      </c>
    </row>
    <row r="490" spans="1:14">
      <c r="A490" t="s">
        <v>976</v>
      </c>
      <c r="B490" s="105">
        <v>810701</v>
      </c>
      <c r="C490" s="105" t="s">
        <v>381</v>
      </c>
      <c r="D490" s="106">
        <v>19881.68</v>
      </c>
      <c r="E490" s="106">
        <v>834.89</v>
      </c>
      <c r="F490" s="67">
        <f t="shared" si="21"/>
        <v>-19046.79</v>
      </c>
      <c r="G490" s="68" t="str">
        <f>+VLOOKUP(B490,Mapping!A:C,3,0)</f>
        <v>Total Recurring Expenses (including 6.1 and 6.2)</v>
      </c>
      <c r="H490" s="68" t="str">
        <f t="shared" si="22"/>
        <v>FM374STotal Recurring Expenses (including 6.1 and 6.2)</v>
      </c>
      <c r="I490" s="69">
        <f t="shared" si="23"/>
        <v>-1.9046790000000001E-3</v>
      </c>
      <c r="N490" t="str">
        <f>+HLOOKUP(A490,'HY Financials'!$4:$4,1,0)</f>
        <v>FM374S</v>
      </c>
    </row>
    <row r="491" spans="1:14">
      <c r="A491" t="s">
        <v>976</v>
      </c>
      <c r="B491" s="105">
        <v>816000</v>
      </c>
      <c r="C491" s="105" t="s">
        <v>466</v>
      </c>
      <c r="D491" s="106">
        <v>19987.36</v>
      </c>
      <c r="E491" s="106">
        <v>116286.87</v>
      </c>
      <c r="F491" s="67">
        <f t="shared" si="21"/>
        <v>96299.51</v>
      </c>
      <c r="G491" s="68" t="str">
        <f>+VLOOKUP(B491,Mapping!A:C,3,0)</f>
        <v>Total Recurring Expenses (including 6.1 and 6.2)</v>
      </c>
      <c r="H491" s="68" t="str">
        <f t="shared" si="22"/>
        <v>FM374STotal Recurring Expenses (including 6.1 and 6.2)</v>
      </c>
      <c r="I491" s="69">
        <f t="shared" si="23"/>
        <v>9.6299509999999994E-3</v>
      </c>
      <c r="N491" t="str">
        <f>+HLOOKUP(A491,'HY Financials'!$4:$4,1,0)</f>
        <v>FM374S</v>
      </c>
    </row>
    <row r="492" spans="1:14">
      <c r="A492" t="s">
        <v>976</v>
      </c>
      <c r="B492" s="105">
        <v>816003</v>
      </c>
      <c r="C492" s="105" t="s">
        <v>383</v>
      </c>
      <c r="D492" s="106">
        <v>28873.15</v>
      </c>
      <c r="E492" s="106">
        <v>0</v>
      </c>
      <c r="F492" s="67">
        <f t="shared" si="21"/>
        <v>-28873.15</v>
      </c>
      <c r="G492" s="68" t="str">
        <f>+VLOOKUP(B492,Mapping!A:C,3,0)</f>
        <v>Total Recurring Expenses (including 6.1 and 6.2)</v>
      </c>
      <c r="H492" s="68" t="str">
        <f t="shared" si="22"/>
        <v>FM374STotal Recurring Expenses (including 6.1 and 6.2)</v>
      </c>
      <c r="I492" s="69">
        <f t="shared" si="23"/>
        <v>-2.8873150000000001E-3</v>
      </c>
      <c r="N492" t="str">
        <f>+HLOOKUP(A492,'HY Financials'!$4:$4,1,0)</f>
        <v>FM374S</v>
      </c>
    </row>
    <row r="493" spans="1:14">
      <c r="A493" t="s">
        <v>976</v>
      </c>
      <c r="B493" s="105">
        <v>816005</v>
      </c>
      <c r="C493" s="105" t="s">
        <v>693</v>
      </c>
      <c r="D493" s="106">
        <v>5618</v>
      </c>
      <c r="E493" s="106">
        <v>0</v>
      </c>
      <c r="F493" s="67">
        <f t="shared" si="21"/>
        <v>-5618</v>
      </c>
      <c r="G493" s="68" t="str">
        <f>+VLOOKUP(B493,Mapping!A:C,3,0)</f>
        <v>Total Recurring Expenses (including 6.1 and 6.2)</v>
      </c>
      <c r="H493" s="68" t="str">
        <f t="shared" si="22"/>
        <v>FM374STotal Recurring Expenses (including 6.1 and 6.2)</v>
      </c>
      <c r="I493" s="69">
        <f t="shared" si="23"/>
        <v>-5.6179999999999999E-4</v>
      </c>
      <c r="N493" t="str">
        <f>+HLOOKUP(A493,'HY Financials'!$4:$4,1,0)</f>
        <v>FM374S</v>
      </c>
    </row>
    <row r="494" spans="1:14">
      <c r="A494" t="s">
        <v>976</v>
      </c>
      <c r="B494" s="105">
        <v>816007</v>
      </c>
      <c r="C494" s="105" t="s">
        <v>385</v>
      </c>
      <c r="D494" s="106">
        <v>0.62</v>
      </c>
      <c r="E494" s="106">
        <v>0</v>
      </c>
      <c r="F494" s="67">
        <f t="shared" si="21"/>
        <v>-0.62</v>
      </c>
      <c r="G494" s="68" t="str">
        <f>+VLOOKUP(B494,Mapping!A:C,3,0)</f>
        <v>Total Recurring Expenses (including 6.1 and 6.2)</v>
      </c>
      <c r="H494" s="68" t="str">
        <f t="shared" si="22"/>
        <v>FM374STotal Recurring Expenses (including 6.1 and 6.2)</v>
      </c>
      <c r="I494" s="69">
        <f t="shared" si="23"/>
        <v>-6.1999999999999999E-8</v>
      </c>
      <c r="N494" t="str">
        <f>+HLOOKUP(A494,'HY Financials'!$4:$4,1,0)</f>
        <v>FM374S</v>
      </c>
    </row>
    <row r="495" spans="1:14">
      <c r="A495" t="s">
        <v>976</v>
      </c>
      <c r="B495" s="105">
        <v>816008</v>
      </c>
      <c r="C495" s="105" t="s">
        <v>387</v>
      </c>
      <c r="D495" s="106">
        <v>31087.47</v>
      </c>
      <c r="E495" s="106">
        <v>0</v>
      </c>
      <c r="F495" s="67">
        <f t="shared" si="21"/>
        <v>-31087.47</v>
      </c>
      <c r="G495" s="68" t="str">
        <f>+VLOOKUP(B495,Mapping!A:C,3,0)</f>
        <v>Total Recurring Expenses (including 6.1 and 6.2)</v>
      </c>
      <c r="H495" s="68" t="str">
        <f t="shared" si="22"/>
        <v>FM374STotal Recurring Expenses (including 6.1 and 6.2)</v>
      </c>
      <c r="I495" s="69">
        <f t="shared" si="23"/>
        <v>-3.1087470000000002E-3</v>
      </c>
      <c r="N495" t="str">
        <f>+HLOOKUP(A495,'HY Financials'!$4:$4,1,0)</f>
        <v>FM374S</v>
      </c>
    </row>
    <row r="496" spans="1:14">
      <c r="A496" t="s">
        <v>976</v>
      </c>
      <c r="B496" s="105">
        <v>816034</v>
      </c>
      <c r="C496" s="105" t="s">
        <v>407</v>
      </c>
      <c r="D496" s="106">
        <v>1330.57</v>
      </c>
      <c r="E496" s="106">
        <v>0</v>
      </c>
      <c r="F496" s="67">
        <f t="shared" si="21"/>
        <v>-1330.57</v>
      </c>
      <c r="G496" s="68" t="str">
        <f>+VLOOKUP(B496,Mapping!A:C,3,0)</f>
        <v>Total Recurring Expenses (including 6.1 and 6.2)</v>
      </c>
      <c r="H496" s="68" t="str">
        <f t="shared" si="22"/>
        <v>FM374STotal Recurring Expenses (including 6.1 and 6.2)</v>
      </c>
      <c r="I496" s="69">
        <f t="shared" si="23"/>
        <v>-1.3305699999999998E-4</v>
      </c>
      <c r="N496" t="str">
        <f>+HLOOKUP(A496,'HY Financials'!$4:$4,1,0)</f>
        <v>FM374S</v>
      </c>
    </row>
    <row r="497" spans="1:14">
      <c r="A497" t="s">
        <v>976</v>
      </c>
      <c r="B497" s="105">
        <v>816036</v>
      </c>
      <c r="C497" s="105" t="s">
        <v>695</v>
      </c>
      <c r="D497" s="106">
        <v>700.93</v>
      </c>
      <c r="E497" s="106">
        <v>13.13</v>
      </c>
      <c r="F497" s="67">
        <f t="shared" si="21"/>
        <v>-687.8</v>
      </c>
      <c r="G497" s="68" t="str">
        <f>+VLOOKUP(B497,Mapping!A:C,3,0)</f>
        <v>Total Recurring Expenses (including 6.1 and 6.2)</v>
      </c>
      <c r="H497" s="68" t="str">
        <f t="shared" si="22"/>
        <v>FM374STotal Recurring Expenses (including 6.1 and 6.2)</v>
      </c>
      <c r="I497" s="69">
        <f t="shared" si="23"/>
        <v>-6.8780000000000002E-5</v>
      </c>
      <c r="N497" t="str">
        <f>+HLOOKUP(A497,'HY Financials'!$4:$4,1,0)</f>
        <v>FM374S</v>
      </c>
    </row>
    <row r="498" spans="1:14">
      <c r="A498" t="s">
        <v>976</v>
      </c>
      <c r="B498" s="105">
        <v>816047</v>
      </c>
      <c r="C498" s="105" t="s">
        <v>1062</v>
      </c>
      <c r="D498" s="106">
        <v>7377.52</v>
      </c>
      <c r="E498" s="106">
        <v>7377.52</v>
      </c>
      <c r="F498" s="67">
        <f t="shared" si="21"/>
        <v>0</v>
      </c>
      <c r="G498" s="68" t="str">
        <f>+VLOOKUP(B498,Mapping!A:C,3,0)</f>
        <v>Total Recurring Expenses (including 6.1 and 6.2)</v>
      </c>
      <c r="H498" s="68" t="str">
        <f t="shared" si="22"/>
        <v>FM374STotal Recurring Expenses (including 6.1 and 6.2)</v>
      </c>
      <c r="I498" s="69">
        <f t="shared" si="23"/>
        <v>0</v>
      </c>
      <c r="N498" t="str">
        <f>+HLOOKUP(A498,'HY Financials'!$4:$4,1,0)</f>
        <v>FM374S</v>
      </c>
    </row>
    <row r="499" spans="1:14">
      <c r="A499" t="s">
        <v>976</v>
      </c>
      <c r="B499" s="105">
        <v>816061</v>
      </c>
      <c r="C499" s="105" t="s">
        <v>903</v>
      </c>
      <c r="D499" s="106">
        <v>3192</v>
      </c>
      <c r="E499" s="106">
        <v>3192</v>
      </c>
      <c r="F499" s="67">
        <f t="shared" si="21"/>
        <v>0</v>
      </c>
      <c r="G499" s="68" t="str">
        <f>+VLOOKUP(B499,Mapping!A:C,3,0)</f>
        <v>Total Recurring Expenses (including 6.1 and 6.2)</v>
      </c>
      <c r="H499" s="68" t="str">
        <f t="shared" si="22"/>
        <v>FM374STotal Recurring Expenses (including 6.1 and 6.2)</v>
      </c>
      <c r="I499" s="69">
        <f t="shared" si="23"/>
        <v>0</v>
      </c>
      <c r="N499" t="str">
        <f>+HLOOKUP(A499,'HY Financials'!$4:$4,1,0)</f>
        <v>FM374S</v>
      </c>
    </row>
    <row r="500" spans="1:14">
      <c r="A500" t="s">
        <v>976</v>
      </c>
      <c r="B500" s="105">
        <v>816080</v>
      </c>
      <c r="C500" s="105" t="s">
        <v>1063</v>
      </c>
      <c r="D500" s="106">
        <v>45484.13</v>
      </c>
      <c r="E500" s="106">
        <v>1455.45</v>
      </c>
      <c r="F500" s="67">
        <f t="shared" si="21"/>
        <v>-44028.68</v>
      </c>
      <c r="G500" s="68" t="str">
        <f>+VLOOKUP(B500,Mapping!A:C,3,0)</f>
        <v>Total Recurring Expenses (including 6.1 and 6.2)</v>
      </c>
      <c r="H500" s="68" t="str">
        <f t="shared" si="22"/>
        <v>FM374STotal Recurring Expenses (including 6.1 and 6.2)</v>
      </c>
      <c r="I500" s="69">
        <f t="shared" si="23"/>
        <v>-4.4028679999999999E-3</v>
      </c>
      <c r="N500" t="str">
        <f>+HLOOKUP(A500,'HY Financials'!$4:$4,1,0)</f>
        <v>FM374S</v>
      </c>
    </row>
    <row r="501" spans="1:14" hidden="1">
      <c r="A501" t="s">
        <v>1044</v>
      </c>
      <c r="B501" s="105" t="s">
        <v>766</v>
      </c>
      <c r="C501" s="105" t="s">
        <v>767</v>
      </c>
      <c r="D501" s="106">
        <v>202827666.63999999</v>
      </c>
      <c r="E501" s="106">
        <v>198390158.63999999</v>
      </c>
      <c r="F501" s="67">
        <f t="shared" si="21"/>
        <v>-4437508</v>
      </c>
      <c r="G501" s="68" t="str">
        <f>+VLOOKUP(B501,Mapping!A:C,3,0)</f>
        <v>Net Assets</v>
      </c>
      <c r="H501" s="68" t="str">
        <f t="shared" si="22"/>
        <v>FM377ZNet Assets</v>
      </c>
      <c r="I501" s="69">
        <f t="shared" si="23"/>
        <v>-0.4437508</v>
      </c>
      <c r="N501" t="str">
        <f>+HLOOKUP(A501,'HY Financials'!$4:$4,1,0)</f>
        <v>FM377Z</v>
      </c>
    </row>
    <row r="502" spans="1:14" hidden="1">
      <c r="A502" t="s">
        <v>1044</v>
      </c>
      <c r="B502" s="105" t="s">
        <v>429</v>
      </c>
      <c r="C502" s="105" t="s">
        <v>430</v>
      </c>
      <c r="D502" s="106">
        <v>197540360</v>
      </c>
      <c r="E502" s="106">
        <v>0</v>
      </c>
      <c r="F502" s="67">
        <f t="shared" si="21"/>
        <v>-197540360</v>
      </c>
      <c r="G502" s="68" t="str">
        <f>+VLOOKUP(B502,Mapping!A:C,3,0)</f>
        <v>Net Assets</v>
      </c>
      <c r="H502" s="68" t="str">
        <f t="shared" si="22"/>
        <v>FM377ZNet Assets</v>
      </c>
      <c r="I502" s="69">
        <f t="shared" si="23"/>
        <v>-19.754035999999999</v>
      </c>
      <c r="N502" t="str">
        <f>+HLOOKUP(A502,'HY Financials'!$4:$4,1,0)</f>
        <v>FM377Z</v>
      </c>
    </row>
    <row r="503" spans="1:14" hidden="1">
      <c r="A503" t="s">
        <v>1044</v>
      </c>
      <c r="B503" s="105" t="s">
        <v>433</v>
      </c>
      <c r="C503" s="105" t="s">
        <v>434</v>
      </c>
      <c r="D503" s="106">
        <v>0</v>
      </c>
      <c r="E503" s="106">
        <v>141258.46</v>
      </c>
      <c r="F503" s="67">
        <f t="shared" si="21"/>
        <v>141258.46</v>
      </c>
      <c r="G503" s="68" t="str">
        <f>+VLOOKUP(B503,Mapping!A:C,3,0)</f>
        <v>Net Assets</v>
      </c>
      <c r="H503" s="68" t="str">
        <f t="shared" si="22"/>
        <v>FM377ZNet Assets</v>
      </c>
      <c r="I503" s="69">
        <f t="shared" si="23"/>
        <v>1.4125845999999999E-2</v>
      </c>
      <c r="N503" t="str">
        <f>+HLOOKUP(A503,'HY Financials'!$4:$4,1,0)</f>
        <v>FM377Z</v>
      </c>
    </row>
    <row r="504" spans="1:14" hidden="1">
      <c r="A504" t="s">
        <v>1044</v>
      </c>
      <c r="B504" s="105">
        <v>110047</v>
      </c>
      <c r="C504" s="105" t="s">
        <v>293</v>
      </c>
      <c r="D504" s="106">
        <v>590250049.32000005</v>
      </c>
      <c r="E504" s="106">
        <v>590248049.32000005</v>
      </c>
      <c r="F504" s="67">
        <f t="shared" si="21"/>
        <v>-2000</v>
      </c>
      <c r="G504" s="68" t="str">
        <f>+VLOOKUP(B504,Mapping!A:C,3,0)</f>
        <v>Net Assets</v>
      </c>
      <c r="H504" s="68" t="str">
        <f t="shared" si="22"/>
        <v>FM377ZNet Assets</v>
      </c>
      <c r="I504" s="69">
        <f t="shared" si="23"/>
        <v>-2.0000000000000001E-4</v>
      </c>
      <c r="N504" t="str">
        <f>+HLOOKUP(A504,'HY Financials'!$4:$4,1,0)</f>
        <v>FM377Z</v>
      </c>
    </row>
    <row r="505" spans="1:14" s="108" customFormat="1" hidden="1">
      <c r="A505" t="s">
        <v>1044</v>
      </c>
      <c r="B505" s="105">
        <v>110074</v>
      </c>
      <c r="C505" s="105" t="s">
        <v>301</v>
      </c>
      <c r="D505" s="106">
        <v>100356000</v>
      </c>
      <c r="E505" s="106">
        <v>100356000</v>
      </c>
      <c r="F505" s="67">
        <f t="shared" si="21"/>
        <v>0</v>
      </c>
      <c r="G505" s="68" t="str">
        <f>+VLOOKUP(B505,Mapping!A:C,3,0)</f>
        <v>Net Assets</v>
      </c>
      <c r="H505" s="68" t="str">
        <f t="shared" si="22"/>
        <v>FM377ZNet Assets</v>
      </c>
      <c r="I505" s="69">
        <f t="shared" si="23"/>
        <v>0</v>
      </c>
      <c r="N505" t="str">
        <f>+HLOOKUP(A505,'HY Financials'!$4:$4,1,0)</f>
        <v>FM377Z</v>
      </c>
    </row>
    <row r="506" spans="1:14" s="108" customFormat="1" hidden="1">
      <c r="A506" t="s">
        <v>1044</v>
      </c>
      <c r="B506" s="105">
        <v>110079</v>
      </c>
      <c r="C506" s="105" t="s">
        <v>303</v>
      </c>
      <c r="D506" s="106">
        <v>47000</v>
      </c>
      <c r="E506" s="106">
        <v>47000</v>
      </c>
      <c r="F506" s="67">
        <f t="shared" si="21"/>
        <v>0</v>
      </c>
      <c r="G506" s="68" t="str">
        <f>+VLOOKUP(B506,Mapping!A:C,3,0)</f>
        <v>Net Assets</v>
      </c>
      <c r="H506" s="68" t="str">
        <f t="shared" si="22"/>
        <v>FM377ZNet Assets</v>
      </c>
      <c r="I506" s="69">
        <f t="shared" si="23"/>
        <v>0</v>
      </c>
      <c r="K506"/>
      <c r="N506" t="str">
        <f>+HLOOKUP(A506,'HY Financials'!$4:$4,1,0)</f>
        <v>FM377Z</v>
      </c>
    </row>
    <row r="507" spans="1:14" s="108" customFormat="1" hidden="1">
      <c r="A507" t="s">
        <v>1044</v>
      </c>
      <c r="B507" s="105">
        <v>110156</v>
      </c>
      <c r="C507" s="105" t="s">
        <v>685</v>
      </c>
      <c r="D507" s="106">
        <v>562</v>
      </c>
      <c r="E507" s="106">
        <v>5618</v>
      </c>
      <c r="F507" s="67">
        <f t="shared" si="21"/>
        <v>5056</v>
      </c>
      <c r="G507" s="68" t="str">
        <f>+VLOOKUP(B507,Mapping!A:C,3,0)</f>
        <v>Net Assets</v>
      </c>
      <c r="H507" s="68" t="str">
        <f t="shared" si="22"/>
        <v>FM377ZNet Assets</v>
      </c>
      <c r="I507" s="69">
        <f t="shared" si="23"/>
        <v>5.0560000000000004E-4</v>
      </c>
      <c r="K507"/>
      <c r="N507" t="str">
        <f>+HLOOKUP(A507,'HY Financials'!$4:$4,1,0)</f>
        <v>FM377Z</v>
      </c>
    </row>
    <row r="508" spans="1:14" s="108" customFormat="1" hidden="1">
      <c r="A508" t="s">
        <v>1044</v>
      </c>
      <c r="B508" s="105" t="s">
        <v>768</v>
      </c>
      <c r="C508" s="105" t="s">
        <v>769</v>
      </c>
      <c r="D508" s="106">
        <v>483240530</v>
      </c>
      <c r="E508" s="106">
        <v>483240530</v>
      </c>
      <c r="F508" s="67">
        <f t="shared" si="21"/>
        <v>0</v>
      </c>
      <c r="G508" s="68" t="str">
        <f>+VLOOKUP(B508,Mapping!A:C,3,0)</f>
        <v>Net Assets</v>
      </c>
      <c r="H508" s="68" t="str">
        <f t="shared" si="22"/>
        <v>FM377ZNet Assets</v>
      </c>
      <c r="I508" s="69">
        <f t="shared" si="23"/>
        <v>0</v>
      </c>
      <c r="N508" t="str">
        <f>+HLOOKUP(A508,'HY Financials'!$4:$4,1,0)</f>
        <v>FM377Z</v>
      </c>
    </row>
    <row r="509" spans="1:14" s="108" customFormat="1" hidden="1">
      <c r="A509" t="s">
        <v>1044</v>
      </c>
      <c r="B509" s="105">
        <v>110800</v>
      </c>
      <c r="C509" s="105" t="s">
        <v>308</v>
      </c>
      <c r="D509" s="106">
        <v>100453000</v>
      </c>
      <c r="E509" s="106">
        <v>100403000</v>
      </c>
      <c r="F509" s="67">
        <f t="shared" si="21"/>
        <v>-50000</v>
      </c>
      <c r="G509" s="68" t="str">
        <f>+VLOOKUP(B509,Mapping!A:C,3,0)</f>
        <v>Net Assets</v>
      </c>
      <c r="H509" s="68" t="str">
        <f t="shared" si="22"/>
        <v>FM377ZNet Assets</v>
      </c>
      <c r="I509" s="69">
        <f t="shared" si="23"/>
        <v>-5.0000000000000001E-3</v>
      </c>
      <c r="N509" t="str">
        <f>+HLOOKUP(A509,'HY Financials'!$4:$4,1,0)</f>
        <v>FM377Z</v>
      </c>
    </row>
    <row r="510" spans="1:14" hidden="1">
      <c r="A510" t="s">
        <v>1044</v>
      </c>
      <c r="B510" s="105" t="s">
        <v>770</v>
      </c>
      <c r="C510" s="105" t="s">
        <v>771</v>
      </c>
      <c r="D510" s="106">
        <v>174577.84</v>
      </c>
      <c r="E510" s="106">
        <v>167565.04</v>
      </c>
      <c r="F510" s="67">
        <f t="shared" si="21"/>
        <v>-7012.7999999999884</v>
      </c>
      <c r="G510" s="68" t="str">
        <f>+VLOOKUP(B510,Mapping!A:C,3,0)</f>
        <v>Net Assets</v>
      </c>
      <c r="H510" s="68" t="str">
        <f t="shared" si="22"/>
        <v>FM377ZNet Assets</v>
      </c>
      <c r="I510" s="69">
        <f t="shared" si="23"/>
        <v>-7.0127999999999879E-4</v>
      </c>
      <c r="N510" t="str">
        <f>+HLOOKUP(A510,'HY Financials'!$4:$4,1,0)</f>
        <v>FM377Z</v>
      </c>
    </row>
    <row r="511" spans="1:14" ht="22.5" hidden="1">
      <c r="A511" t="s">
        <v>1044</v>
      </c>
      <c r="B511" s="105" t="s">
        <v>441</v>
      </c>
      <c r="C511" s="105" t="s">
        <v>442</v>
      </c>
      <c r="D511" s="106">
        <v>518096.82</v>
      </c>
      <c r="E511" s="106">
        <v>100610.36</v>
      </c>
      <c r="F511" s="67">
        <f t="shared" si="21"/>
        <v>-417486.46</v>
      </c>
      <c r="G511" s="68" t="str">
        <f>+VLOOKUP(B511,Mapping!A:C,3,0)</f>
        <v>Net Assets</v>
      </c>
      <c r="H511" s="68" t="str">
        <f t="shared" si="22"/>
        <v>FM377ZNet Assets</v>
      </c>
      <c r="I511" s="69">
        <f t="shared" si="23"/>
        <v>-4.1748646E-2</v>
      </c>
      <c r="N511" t="str">
        <f>+HLOOKUP(A511,'HY Financials'!$4:$4,1,0)</f>
        <v>FM377Z</v>
      </c>
    </row>
    <row r="512" spans="1:14" hidden="1">
      <c r="A512" t="s">
        <v>1044</v>
      </c>
      <c r="B512" s="105">
        <v>210100</v>
      </c>
      <c r="C512" s="105" t="s">
        <v>424</v>
      </c>
      <c r="D512" s="106">
        <v>305509826.31999999</v>
      </c>
      <c r="E512" s="106">
        <v>305509826.31999999</v>
      </c>
      <c r="F512" s="67">
        <f t="shared" si="21"/>
        <v>0</v>
      </c>
      <c r="G512" s="68" t="str">
        <f>+VLOOKUP(B512,Mapping!A:C,3,0)</f>
        <v>Net Assets</v>
      </c>
      <c r="H512" s="68" t="str">
        <f t="shared" si="22"/>
        <v>FM377ZNet Assets</v>
      </c>
      <c r="I512" s="69">
        <f t="shared" si="23"/>
        <v>0</v>
      </c>
      <c r="N512" t="str">
        <f>+HLOOKUP(A512,'HY Financials'!$4:$4,1,0)</f>
        <v>FM377Z</v>
      </c>
    </row>
    <row r="513" spans="1:14" hidden="1">
      <c r="A513" t="s">
        <v>1044</v>
      </c>
      <c r="B513" s="105">
        <v>211002</v>
      </c>
      <c r="C513" s="105" t="s">
        <v>460</v>
      </c>
      <c r="D513" s="106">
        <v>5618</v>
      </c>
      <c r="E513" s="106">
        <v>0</v>
      </c>
      <c r="F513" s="67">
        <f t="shared" si="21"/>
        <v>-5618</v>
      </c>
      <c r="G513" s="68" t="str">
        <f>+VLOOKUP(B513,Mapping!A:C,3,0)</f>
        <v>Net Assets</v>
      </c>
      <c r="H513" s="68" t="str">
        <f t="shared" si="22"/>
        <v>FM377ZNet Assets</v>
      </c>
      <c r="I513" s="69">
        <f t="shared" si="23"/>
        <v>-5.6179999999999999E-4</v>
      </c>
      <c r="N513" t="str">
        <f>+HLOOKUP(A513,'HY Financials'!$4:$4,1,0)</f>
        <v>FM377Z</v>
      </c>
    </row>
    <row r="514" spans="1:14" hidden="1">
      <c r="A514" t="s">
        <v>1044</v>
      </c>
      <c r="B514" s="105">
        <v>211035</v>
      </c>
      <c r="C514" s="105" t="s">
        <v>333</v>
      </c>
      <c r="D514" s="106">
        <v>0</v>
      </c>
      <c r="E514" s="106">
        <v>562</v>
      </c>
      <c r="F514" s="67">
        <f t="shared" si="21"/>
        <v>562</v>
      </c>
      <c r="G514" s="68" t="str">
        <f>+VLOOKUP(B514,Mapping!A:C,3,0)</f>
        <v>Net Assets</v>
      </c>
      <c r="H514" s="68" t="str">
        <f t="shared" si="22"/>
        <v>FM377ZNet Assets</v>
      </c>
      <c r="I514" s="69">
        <f t="shared" si="23"/>
        <v>5.6199999999999997E-5</v>
      </c>
      <c r="N514" t="str">
        <f>+HLOOKUP(A514,'HY Financials'!$4:$4,1,0)</f>
        <v>FM377Z</v>
      </c>
    </row>
    <row r="515" spans="1:14" hidden="1">
      <c r="A515" t="s">
        <v>1044</v>
      </c>
      <c r="B515" s="105">
        <v>212085</v>
      </c>
      <c r="C515" s="105" t="s">
        <v>342</v>
      </c>
      <c r="D515" s="106">
        <v>101519260.31999999</v>
      </c>
      <c r="E515" s="106">
        <v>101519260.31999999</v>
      </c>
      <c r="F515" s="67">
        <f t="shared" si="21"/>
        <v>0</v>
      </c>
      <c r="G515" s="68" t="str">
        <f>+VLOOKUP(B515,Mapping!A:C,3,0)</f>
        <v>Net Assets</v>
      </c>
      <c r="H515" s="68" t="str">
        <f t="shared" si="22"/>
        <v>FM377ZNet Assets</v>
      </c>
      <c r="I515" s="69">
        <f t="shared" si="23"/>
        <v>0</v>
      </c>
      <c r="N515" t="str">
        <f>+HLOOKUP(A515,'HY Financials'!$4:$4,1,0)</f>
        <v>FM377Z</v>
      </c>
    </row>
    <row r="516" spans="1:14" hidden="1">
      <c r="A516" t="s">
        <v>1044</v>
      </c>
      <c r="B516" s="105" t="s">
        <v>344</v>
      </c>
      <c r="C516" s="105" t="s">
        <v>345</v>
      </c>
      <c r="D516" s="106">
        <v>0</v>
      </c>
      <c r="E516" s="106">
        <v>50000</v>
      </c>
      <c r="F516" s="67">
        <f t="shared" ref="F516:F579" si="24">+E516-D516</f>
        <v>50000</v>
      </c>
      <c r="G516" s="68" t="str">
        <f>+VLOOKUP(B516,Mapping!A:C,3,0)</f>
        <v>Unit Capital at the end of the period</v>
      </c>
      <c r="H516" s="68" t="str">
        <f t="shared" ref="H516:H579" si="25">+A516&amp;G516</f>
        <v>FM377ZUnit Capital at the end of the period</v>
      </c>
      <c r="I516" s="69">
        <f t="shared" ref="I516:I579" si="26">+F516/10000000</f>
        <v>5.0000000000000001E-3</v>
      </c>
      <c r="N516" t="str">
        <f>+HLOOKUP(A516,'HY Financials'!$4:$4,1,0)</f>
        <v>FM377Z</v>
      </c>
    </row>
    <row r="517" spans="1:14" hidden="1">
      <c r="A517" t="s">
        <v>1044</v>
      </c>
      <c r="B517" s="105" t="s">
        <v>346</v>
      </c>
      <c r="C517" s="105" t="s">
        <v>347</v>
      </c>
      <c r="D517" s="106">
        <v>0</v>
      </c>
      <c r="E517" s="106">
        <v>133000</v>
      </c>
      <c r="F517" s="67">
        <f t="shared" si="24"/>
        <v>133000</v>
      </c>
      <c r="G517" s="68" t="str">
        <f>+VLOOKUP(B517,Mapping!A:C,3,0)</f>
        <v>Unit Capital at the end of the period</v>
      </c>
      <c r="H517" s="68" t="str">
        <f t="shared" si="25"/>
        <v>FM377ZUnit Capital at the end of the period</v>
      </c>
      <c r="I517" s="69">
        <f t="shared" si="26"/>
        <v>1.3299999999999999E-2</v>
      </c>
      <c r="N517" t="str">
        <f>+HLOOKUP(A517,'HY Financials'!$4:$4,1,0)</f>
        <v>FM377Z</v>
      </c>
    </row>
    <row r="518" spans="1:14" hidden="1">
      <c r="A518" t="s">
        <v>1044</v>
      </c>
      <c r="B518" s="105" t="s">
        <v>1050</v>
      </c>
      <c r="C518" s="105" t="s">
        <v>1051</v>
      </c>
      <c r="D518" s="106">
        <v>0</v>
      </c>
      <c r="E518" s="106">
        <v>115000</v>
      </c>
      <c r="F518" s="67">
        <f t="shared" si="24"/>
        <v>115000</v>
      </c>
      <c r="G518" s="68" t="str">
        <f>+VLOOKUP(B518,Mapping!A:C,3,0)</f>
        <v>Unit Capital at the end of the period</v>
      </c>
      <c r="H518" s="68" t="str">
        <f t="shared" si="25"/>
        <v>FM377ZUnit Capital at the end of the period</v>
      </c>
      <c r="I518" s="69">
        <f t="shared" si="26"/>
        <v>1.15E-2</v>
      </c>
      <c r="N518" t="str">
        <f>+HLOOKUP(A518,'HY Financials'!$4:$4,1,0)</f>
        <v>FM377Z</v>
      </c>
    </row>
    <row r="519" spans="1:14" hidden="1">
      <c r="A519" t="s">
        <v>1044</v>
      </c>
      <c r="B519" s="105" t="s">
        <v>1052</v>
      </c>
      <c r="C519" s="105" t="s">
        <v>1053</v>
      </c>
      <c r="D519" s="106">
        <v>0</v>
      </c>
      <c r="E519" s="106">
        <v>201674260.31999999</v>
      </c>
      <c r="F519" s="67">
        <f t="shared" si="24"/>
        <v>201674260.31999999</v>
      </c>
      <c r="G519" s="68" t="str">
        <f>+VLOOKUP(B519,Mapping!A:C,3,0)</f>
        <v>Unit Capital at the end of the period</v>
      </c>
      <c r="H519" s="68" t="str">
        <f t="shared" si="25"/>
        <v>FM377ZUnit Capital at the end of the period</v>
      </c>
      <c r="I519" s="69">
        <f t="shared" si="26"/>
        <v>20.167426031999998</v>
      </c>
      <c r="N519" t="str">
        <f>+HLOOKUP(A519,'HY Financials'!$4:$4,1,0)</f>
        <v>FM377Z</v>
      </c>
    </row>
    <row r="520" spans="1:14" hidden="1">
      <c r="A520" t="s">
        <v>1044</v>
      </c>
      <c r="B520" s="105" t="s">
        <v>445</v>
      </c>
      <c r="C520" s="105" t="s">
        <v>446</v>
      </c>
      <c r="D520" s="106">
        <v>141258.46</v>
      </c>
      <c r="E520" s="106">
        <v>0</v>
      </c>
      <c r="F520" s="67">
        <f t="shared" si="24"/>
        <v>-141258.46</v>
      </c>
      <c r="G520" s="68" t="str">
        <f>+VLOOKUP(B520,Mapping!A:C,3,0)</f>
        <v>Dummy</v>
      </c>
      <c r="H520" s="68" t="str">
        <f t="shared" si="25"/>
        <v>FM377ZDummy</v>
      </c>
      <c r="I520" s="69">
        <f t="shared" si="26"/>
        <v>-1.4125845999999999E-2</v>
      </c>
      <c r="N520" t="str">
        <f>+HLOOKUP(A520,'HY Financials'!$4:$4,1,0)</f>
        <v>FM377Z</v>
      </c>
    </row>
    <row r="521" spans="1:14" hidden="1">
      <c r="A521" t="s">
        <v>1044</v>
      </c>
      <c r="B521" s="105" t="s">
        <v>724</v>
      </c>
      <c r="C521" s="105" t="s">
        <v>725</v>
      </c>
      <c r="D521" s="106">
        <v>55416.68</v>
      </c>
      <c r="E521" s="106">
        <v>120037.16</v>
      </c>
      <c r="F521" s="67">
        <f t="shared" si="24"/>
        <v>64620.480000000003</v>
      </c>
      <c r="G521" s="68" t="str">
        <f>+VLOOKUP(B521,Mapping!A:C,3,0)</f>
        <v>Interest</v>
      </c>
      <c r="H521" s="68" t="str">
        <f t="shared" si="25"/>
        <v>FM377ZInterest</v>
      </c>
      <c r="I521" s="69">
        <f t="shared" si="26"/>
        <v>6.4620480000000006E-3</v>
      </c>
      <c r="N521" t="str">
        <f>+HLOOKUP(A521,'HY Financials'!$4:$4,1,0)</f>
        <v>FM377Z</v>
      </c>
    </row>
    <row r="522" spans="1:14" hidden="1">
      <c r="A522" t="s">
        <v>1044</v>
      </c>
      <c r="B522" s="105" t="s">
        <v>368</v>
      </c>
      <c r="C522" s="105" t="s">
        <v>369</v>
      </c>
      <c r="D522" s="106">
        <v>100610.36</v>
      </c>
      <c r="E522" s="106">
        <v>518096.82</v>
      </c>
      <c r="F522" s="67">
        <f t="shared" si="24"/>
        <v>417486.46</v>
      </c>
      <c r="G522" s="68" t="str">
        <f>+VLOOKUP(B522,Mapping!A:C,3,0)</f>
        <v>Interest</v>
      </c>
      <c r="H522" s="68" t="str">
        <f t="shared" si="25"/>
        <v>FM377ZInterest</v>
      </c>
      <c r="I522" s="69">
        <f t="shared" si="26"/>
        <v>4.1748646E-2</v>
      </c>
      <c r="N522" t="str">
        <f>+HLOOKUP(A522,'HY Financials'!$4:$4,1,0)</f>
        <v>FM377Z</v>
      </c>
    </row>
    <row r="523" spans="1:14">
      <c r="A523" t="s">
        <v>1044</v>
      </c>
      <c r="B523" s="105">
        <v>816000</v>
      </c>
      <c r="C523" s="105" t="s">
        <v>466</v>
      </c>
      <c r="D523" s="106">
        <v>0</v>
      </c>
      <c r="E523" s="106">
        <v>5618</v>
      </c>
      <c r="F523" s="67">
        <f t="shared" si="24"/>
        <v>5618</v>
      </c>
      <c r="G523" s="68" t="str">
        <f>+VLOOKUP(B523,Mapping!A:C,3,0)</f>
        <v>Total Recurring Expenses (including 6.1 and 6.2)</v>
      </c>
      <c r="H523" s="68" t="str">
        <f t="shared" si="25"/>
        <v>FM377ZTotal Recurring Expenses (including 6.1 and 6.2)</v>
      </c>
      <c r="I523" s="69">
        <f t="shared" si="26"/>
        <v>5.6179999999999999E-4</v>
      </c>
      <c r="N523" t="str">
        <f>+HLOOKUP(A523,'HY Financials'!$4:$4,1,0)</f>
        <v>FM377Z</v>
      </c>
    </row>
    <row r="524" spans="1:14">
      <c r="A524" t="s">
        <v>1044</v>
      </c>
      <c r="B524" s="105">
        <v>816005</v>
      </c>
      <c r="C524" s="105" t="s">
        <v>693</v>
      </c>
      <c r="D524" s="106">
        <v>5618</v>
      </c>
      <c r="E524" s="106">
        <v>0</v>
      </c>
      <c r="F524" s="67">
        <f t="shared" si="24"/>
        <v>-5618</v>
      </c>
      <c r="G524" s="68" t="str">
        <f>+VLOOKUP(B524,Mapping!A:C,3,0)</f>
        <v>Total Recurring Expenses (including 6.1 and 6.2)</v>
      </c>
      <c r="H524" s="68" t="str">
        <f t="shared" si="25"/>
        <v>FM377ZTotal Recurring Expenses (including 6.1 and 6.2)</v>
      </c>
      <c r="I524" s="69">
        <f t="shared" si="26"/>
        <v>-5.6179999999999999E-4</v>
      </c>
      <c r="N524" t="str">
        <f>+HLOOKUP(A524,'HY Financials'!$4:$4,1,0)</f>
        <v>FM377Z</v>
      </c>
    </row>
    <row r="525" spans="1:14" hidden="1">
      <c r="A525" t="s">
        <v>886</v>
      </c>
      <c r="B525" s="105" t="s">
        <v>766</v>
      </c>
      <c r="C525" s="105" t="s">
        <v>767</v>
      </c>
      <c r="D525" s="106">
        <v>102818712.47</v>
      </c>
      <c r="E525" s="106">
        <v>101348003.47</v>
      </c>
      <c r="F525" s="67">
        <f t="shared" si="24"/>
        <v>-1470709</v>
      </c>
      <c r="G525" s="68" t="str">
        <f>+VLOOKUP(B525,Mapping!A:C,3,0)</f>
        <v>Net Assets</v>
      </c>
      <c r="H525" s="68" t="str">
        <f t="shared" si="25"/>
        <v>FM397ONet Assets</v>
      </c>
      <c r="I525" s="69">
        <f t="shared" si="26"/>
        <v>-0.1470709</v>
      </c>
      <c r="N525" t="str">
        <f>+HLOOKUP(A525,'HY Financials'!$4:$4,1,0)</f>
        <v>FM397O</v>
      </c>
    </row>
    <row r="526" spans="1:14" hidden="1">
      <c r="A526" t="s">
        <v>886</v>
      </c>
      <c r="B526" s="105" t="s">
        <v>429</v>
      </c>
      <c r="C526" s="105" t="s">
        <v>430</v>
      </c>
      <c r="D526" s="106">
        <v>384894106</v>
      </c>
      <c r="E526" s="106">
        <v>356591335.39999998</v>
      </c>
      <c r="F526" s="67">
        <f t="shared" si="24"/>
        <v>-28302770.600000024</v>
      </c>
      <c r="G526" s="68" t="str">
        <f>+VLOOKUP(B526,Mapping!A:C,3,0)</f>
        <v>Net Assets</v>
      </c>
      <c r="H526" s="68" t="str">
        <f t="shared" si="25"/>
        <v>FM397ONet Assets</v>
      </c>
      <c r="I526" s="69">
        <f t="shared" si="26"/>
        <v>-2.8302770600000025</v>
      </c>
      <c r="N526" t="str">
        <f>+HLOOKUP(A526,'HY Financials'!$4:$4,1,0)</f>
        <v>FM397O</v>
      </c>
    </row>
    <row r="527" spans="1:14" hidden="1">
      <c r="A527" t="s">
        <v>886</v>
      </c>
      <c r="B527" s="105" t="s">
        <v>433</v>
      </c>
      <c r="C527" s="105" t="s">
        <v>434</v>
      </c>
      <c r="D527" s="106">
        <v>0</v>
      </c>
      <c r="E527" s="106">
        <v>1917729.67</v>
      </c>
      <c r="F527" s="67">
        <f t="shared" si="24"/>
        <v>1917729.67</v>
      </c>
      <c r="G527" s="68" t="str">
        <f>+VLOOKUP(B527,Mapping!A:C,3,0)</f>
        <v>Net Assets</v>
      </c>
      <c r="H527" s="68" t="str">
        <f t="shared" si="25"/>
        <v>FM397ONet Assets</v>
      </c>
      <c r="I527" s="69">
        <f t="shared" si="26"/>
        <v>0.19177296699999999</v>
      </c>
      <c r="N527" t="str">
        <f>+HLOOKUP(A527,'HY Financials'!$4:$4,1,0)</f>
        <v>FM397O</v>
      </c>
    </row>
    <row r="528" spans="1:14" hidden="1">
      <c r="A528" t="s">
        <v>886</v>
      </c>
      <c r="B528" s="105">
        <v>110047</v>
      </c>
      <c r="C528" s="105" t="s">
        <v>293</v>
      </c>
      <c r="D528" s="106">
        <v>487900774.35000002</v>
      </c>
      <c r="E528" s="106">
        <v>487898774.35000002</v>
      </c>
      <c r="F528" s="67">
        <f t="shared" si="24"/>
        <v>-2000</v>
      </c>
      <c r="G528" s="68" t="str">
        <f>+VLOOKUP(B528,Mapping!A:C,3,0)</f>
        <v>Net Assets</v>
      </c>
      <c r="H528" s="68" t="str">
        <f t="shared" si="25"/>
        <v>FM397ONet Assets</v>
      </c>
      <c r="I528" s="69">
        <f t="shared" si="26"/>
        <v>-2.0000000000000001E-4</v>
      </c>
      <c r="N528" t="str">
        <f>+HLOOKUP(A528,'HY Financials'!$4:$4,1,0)</f>
        <v>FM397O</v>
      </c>
    </row>
    <row r="529" spans="1:14" hidden="1">
      <c r="A529" t="s">
        <v>886</v>
      </c>
      <c r="B529" s="105">
        <v>110120</v>
      </c>
      <c r="C529" s="105" t="s">
        <v>304</v>
      </c>
      <c r="D529" s="106">
        <v>285741506</v>
      </c>
      <c r="E529" s="106">
        <v>285741506</v>
      </c>
      <c r="F529" s="67">
        <f t="shared" si="24"/>
        <v>0</v>
      </c>
      <c r="G529" s="68" t="str">
        <f>+VLOOKUP(B529,Mapping!A:C,3,0)</f>
        <v>Net Assets</v>
      </c>
      <c r="H529" s="68" t="str">
        <f t="shared" si="25"/>
        <v>FM397ONet Assets</v>
      </c>
      <c r="I529" s="69">
        <f t="shared" si="26"/>
        <v>0</v>
      </c>
      <c r="N529" t="str">
        <f>+HLOOKUP(A529,'HY Financials'!$4:$4,1,0)</f>
        <v>FM397O</v>
      </c>
    </row>
    <row r="530" spans="1:14" hidden="1">
      <c r="A530" t="s">
        <v>886</v>
      </c>
      <c r="B530" s="105">
        <v>110156</v>
      </c>
      <c r="C530" s="105" t="s">
        <v>685</v>
      </c>
      <c r="D530" s="106">
        <v>48651.79</v>
      </c>
      <c r="E530" s="106">
        <v>56591.17</v>
      </c>
      <c r="F530" s="67">
        <f t="shared" si="24"/>
        <v>7939.3799999999974</v>
      </c>
      <c r="G530" s="68" t="str">
        <f>+VLOOKUP(B530,Mapping!A:C,3,0)</f>
        <v>Net Assets</v>
      </c>
      <c r="H530" s="68" t="str">
        <f t="shared" si="25"/>
        <v>FM397ONet Assets</v>
      </c>
      <c r="I530" s="69">
        <f t="shared" si="26"/>
        <v>7.9393799999999978E-4</v>
      </c>
      <c r="N530" t="str">
        <f>+HLOOKUP(A530,'HY Financials'!$4:$4,1,0)</f>
        <v>FM397O</v>
      </c>
    </row>
    <row r="531" spans="1:14" hidden="1">
      <c r="A531" t="s">
        <v>886</v>
      </c>
      <c r="B531" s="105">
        <v>110200</v>
      </c>
      <c r="C531" s="105" t="s">
        <v>305</v>
      </c>
      <c r="D531" s="106">
        <v>386477216</v>
      </c>
      <c r="E531" s="106">
        <v>386477216</v>
      </c>
      <c r="F531" s="67">
        <f t="shared" si="24"/>
        <v>0</v>
      </c>
      <c r="G531" s="68" t="str">
        <f>+VLOOKUP(B531,Mapping!A:C,3,0)</f>
        <v>Net Assets</v>
      </c>
      <c r="H531" s="68" t="str">
        <f t="shared" si="25"/>
        <v>FM397ONet Assets</v>
      </c>
      <c r="I531" s="69">
        <f t="shared" si="26"/>
        <v>0</v>
      </c>
      <c r="N531" t="str">
        <f>+HLOOKUP(A531,'HY Financials'!$4:$4,1,0)</f>
        <v>FM397O</v>
      </c>
    </row>
    <row r="532" spans="1:14" hidden="1">
      <c r="A532" t="s">
        <v>886</v>
      </c>
      <c r="B532" s="105" t="s">
        <v>768</v>
      </c>
      <c r="C532" s="105" t="s">
        <v>769</v>
      </c>
      <c r="D532" s="106">
        <v>100963354</v>
      </c>
      <c r="E532" s="106">
        <v>100963354</v>
      </c>
      <c r="F532" s="67">
        <f t="shared" si="24"/>
        <v>0</v>
      </c>
      <c r="G532" s="68" t="str">
        <f>+VLOOKUP(B532,Mapping!A:C,3,0)</f>
        <v>Net Assets</v>
      </c>
      <c r="H532" s="68" t="str">
        <f t="shared" si="25"/>
        <v>FM397ONet Assets</v>
      </c>
      <c r="I532" s="69">
        <f t="shared" si="26"/>
        <v>0</v>
      </c>
      <c r="N532" t="str">
        <f>+HLOOKUP(A532,'HY Financials'!$4:$4,1,0)</f>
        <v>FM397O</v>
      </c>
    </row>
    <row r="533" spans="1:14" hidden="1">
      <c r="A533" t="s">
        <v>886</v>
      </c>
      <c r="B533" s="105" t="s">
        <v>770</v>
      </c>
      <c r="C533" s="105" t="s">
        <v>771</v>
      </c>
      <c r="D533" s="106">
        <v>47913.96</v>
      </c>
      <c r="E533" s="106">
        <v>45353.36</v>
      </c>
      <c r="F533" s="67">
        <f t="shared" si="24"/>
        <v>-2560.5999999999985</v>
      </c>
      <c r="G533" s="68" t="str">
        <f>+VLOOKUP(B533,Mapping!A:C,3,0)</f>
        <v>Net Assets</v>
      </c>
      <c r="H533" s="68" t="str">
        <f t="shared" si="25"/>
        <v>FM397ONet Assets</v>
      </c>
      <c r="I533" s="69">
        <f t="shared" si="26"/>
        <v>-2.5605999999999985E-4</v>
      </c>
      <c r="N533" t="str">
        <f>+HLOOKUP(A533,'HY Financials'!$4:$4,1,0)</f>
        <v>FM397O</v>
      </c>
    </row>
    <row r="534" spans="1:14" ht="22.5" hidden="1">
      <c r="A534" t="s">
        <v>886</v>
      </c>
      <c r="B534" s="105" t="s">
        <v>441</v>
      </c>
      <c r="C534" s="105" t="s">
        <v>442</v>
      </c>
      <c r="D534" s="106">
        <v>15742872.26</v>
      </c>
      <c r="E534" s="106">
        <v>29537766.329999998</v>
      </c>
      <c r="F534" s="67">
        <f t="shared" si="24"/>
        <v>13794894.069999998</v>
      </c>
      <c r="G534" s="68" t="str">
        <f>+VLOOKUP(B534,Mapping!A:C,3,0)</f>
        <v>Net Assets</v>
      </c>
      <c r="H534" s="68" t="str">
        <f t="shared" si="25"/>
        <v>FM397ONet Assets</v>
      </c>
      <c r="I534" s="69">
        <f t="shared" si="26"/>
        <v>1.3794894069999999</v>
      </c>
      <c r="N534" t="str">
        <f>+HLOOKUP(A534,'HY Financials'!$4:$4,1,0)</f>
        <v>FM397O</v>
      </c>
    </row>
    <row r="535" spans="1:14" hidden="1">
      <c r="A535" t="s">
        <v>886</v>
      </c>
      <c r="B535" s="105">
        <v>112000</v>
      </c>
      <c r="C535" s="105" t="s">
        <v>314</v>
      </c>
      <c r="D535" s="106">
        <v>27717.1</v>
      </c>
      <c r="E535" s="106">
        <v>27717.1</v>
      </c>
      <c r="F535" s="67">
        <f t="shared" si="24"/>
        <v>0</v>
      </c>
      <c r="G535" s="68" t="str">
        <f>+VLOOKUP(B535,Mapping!A:C,3,0)</f>
        <v>Net Assets</v>
      </c>
      <c r="H535" s="68" t="str">
        <f t="shared" si="25"/>
        <v>FM397ONet Assets</v>
      </c>
      <c r="I535" s="69">
        <f t="shared" si="26"/>
        <v>0</v>
      </c>
      <c r="N535" t="str">
        <f>+HLOOKUP(A535,'HY Financials'!$4:$4,1,0)</f>
        <v>FM397O</v>
      </c>
    </row>
    <row r="536" spans="1:14" hidden="1">
      <c r="A536" t="s">
        <v>886</v>
      </c>
      <c r="B536" s="105">
        <v>210100</v>
      </c>
      <c r="C536" s="105" t="s">
        <v>424</v>
      </c>
      <c r="D536" s="106">
        <v>488142632.12</v>
      </c>
      <c r="E536" s="106">
        <v>488142632.12</v>
      </c>
      <c r="F536" s="67">
        <f t="shared" si="24"/>
        <v>0</v>
      </c>
      <c r="G536" s="68" t="str">
        <f>+VLOOKUP(B536,Mapping!A:C,3,0)</f>
        <v>Net Assets</v>
      </c>
      <c r="H536" s="68" t="str">
        <f t="shared" si="25"/>
        <v>FM397ONet Assets</v>
      </c>
      <c r="I536" s="69">
        <f t="shared" si="26"/>
        <v>0</v>
      </c>
      <c r="N536" t="str">
        <f>+HLOOKUP(A536,'HY Financials'!$4:$4,1,0)</f>
        <v>FM397O</v>
      </c>
    </row>
    <row r="537" spans="1:14" hidden="1">
      <c r="A537" t="s">
        <v>886</v>
      </c>
      <c r="B537" s="105">
        <v>211002</v>
      </c>
      <c r="C537" s="105" t="s">
        <v>460</v>
      </c>
      <c r="D537" s="106">
        <v>88483.05</v>
      </c>
      <c r="E537" s="106">
        <v>24529.67</v>
      </c>
      <c r="F537" s="67">
        <f t="shared" si="24"/>
        <v>-63953.380000000005</v>
      </c>
      <c r="G537" s="68" t="str">
        <f>+VLOOKUP(B537,Mapping!A:C,3,0)</f>
        <v>Net Assets</v>
      </c>
      <c r="H537" s="68" t="str">
        <f t="shared" si="25"/>
        <v>FM397ONet Assets</v>
      </c>
      <c r="I537" s="69">
        <f t="shared" si="26"/>
        <v>-6.3953380000000004E-3</v>
      </c>
      <c r="N537" t="str">
        <f>+HLOOKUP(A537,'HY Financials'!$4:$4,1,0)</f>
        <v>FM397O</v>
      </c>
    </row>
    <row r="538" spans="1:14" hidden="1">
      <c r="A538" t="s">
        <v>886</v>
      </c>
      <c r="B538" s="105">
        <v>211032</v>
      </c>
      <c r="C538" s="105" t="s">
        <v>331</v>
      </c>
      <c r="D538" s="106">
        <v>5152.38</v>
      </c>
      <c r="E538" s="106">
        <v>0.46</v>
      </c>
      <c r="F538" s="67">
        <f t="shared" si="24"/>
        <v>-5151.92</v>
      </c>
      <c r="G538" s="68" t="str">
        <f>+VLOOKUP(B538,Mapping!A:C,3,0)</f>
        <v>Net Assets</v>
      </c>
      <c r="H538" s="68" t="str">
        <f t="shared" si="25"/>
        <v>FM397ONet Assets</v>
      </c>
      <c r="I538" s="69">
        <f t="shared" si="26"/>
        <v>-5.1519200000000004E-4</v>
      </c>
      <c r="N538" t="str">
        <f>+HLOOKUP(A538,'HY Financials'!$4:$4,1,0)</f>
        <v>FM397O</v>
      </c>
    </row>
    <row r="539" spans="1:14" hidden="1">
      <c r="A539" t="s">
        <v>886</v>
      </c>
      <c r="B539" s="105">
        <v>211035</v>
      </c>
      <c r="C539" s="105" t="s">
        <v>333</v>
      </c>
      <c r="D539" s="106">
        <v>2822</v>
      </c>
      <c r="E539" s="106">
        <v>8480</v>
      </c>
      <c r="F539" s="67">
        <f t="shared" si="24"/>
        <v>5658</v>
      </c>
      <c r="G539" s="68" t="str">
        <f>+VLOOKUP(B539,Mapping!A:C,3,0)</f>
        <v>Net Assets</v>
      </c>
      <c r="H539" s="68" t="str">
        <f t="shared" si="25"/>
        <v>FM397ONet Assets</v>
      </c>
      <c r="I539" s="69">
        <f t="shared" si="26"/>
        <v>5.6579999999999998E-4</v>
      </c>
      <c r="N539" t="str">
        <f>+HLOOKUP(A539,'HY Financials'!$4:$4,1,0)</f>
        <v>FM397O</v>
      </c>
    </row>
    <row r="540" spans="1:14" s="108" customFormat="1" hidden="1">
      <c r="A540" t="s">
        <v>886</v>
      </c>
      <c r="B540" s="105">
        <v>211040</v>
      </c>
      <c r="C540" s="105" t="s">
        <v>1046</v>
      </c>
      <c r="D540" s="106">
        <v>154.38</v>
      </c>
      <c r="E540" s="106">
        <v>154.38</v>
      </c>
      <c r="F540" s="67">
        <f t="shared" si="24"/>
        <v>0</v>
      </c>
      <c r="G540" s="68" t="str">
        <f>+VLOOKUP(B540,Mapping!A:C,3,0)</f>
        <v>Dummy</v>
      </c>
      <c r="H540" s="68" t="str">
        <f t="shared" si="25"/>
        <v>FM397ODummy</v>
      </c>
      <c r="I540" s="69">
        <f t="shared" si="26"/>
        <v>0</v>
      </c>
      <c r="N540" t="str">
        <f>+HLOOKUP(A540,'HY Financials'!$4:$4,1,0)</f>
        <v>FM397O</v>
      </c>
    </row>
    <row r="541" spans="1:14" s="108" customFormat="1" hidden="1">
      <c r="A541" t="s">
        <v>886</v>
      </c>
      <c r="B541" s="105">
        <v>212010</v>
      </c>
      <c r="C541" s="105" t="s">
        <v>336</v>
      </c>
      <c r="D541" s="106">
        <v>143926.20000000001</v>
      </c>
      <c r="E541" s="106">
        <v>585301.77</v>
      </c>
      <c r="F541" s="67">
        <f t="shared" si="24"/>
        <v>441375.57</v>
      </c>
      <c r="G541" s="68" t="str">
        <f>+VLOOKUP(B541,Mapping!A:C,3,0)</f>
        <v>Net Assets</v>
      </c>
      <c r="H541" s="68" t="str">
        <f t="shared" si="25"/>
        <v>FM397ONet Assets</v>
      </c>
      <c r="I541" s="69">
        <f t="shared" si="26"/>
        <v>4.4137557000000001E-2</v>
      </c>
      <c r="N541" t="str">
        <f>+HLOOKUP(A541,'HY Financials'!$4:$4,1,0)</f>
        <v>FM397O</v>
      </c>
    </row>
    <row r="542" spans="1:14" s="108" customFormat="1" hidden="1">
      <c r="A542" t="s">
        <v>886</v>
      </c>
      <c r="B542" s="105">
        <v>212026</v>
      </c>
      <c r="C542" s="105" t="s">
        <v>339</v>
      </c>
      <c r="D542" s="106">
        <v>2180.19</v>
      </c>
      <c r="E542" s="106">
        <v>119474.25</v>
      </c>
      <c r="F542" s="67">
        <f t="shared" si="24"/>
        <v>117294.06</v>
      </c>
      <c r="G542" s="68" t="str">
        <f>+VLOOKUP(B542,Mapping!A:C,3,0)</f>
        <v>Net Assets</v>
      </c>
      <c r="H542" s="68" t="str">
        <f t="shared" si="25"/>
        <v>FM397ONet Assets</v>
      </c>
      <c r="I542" s="69">
        <f t="shared" si="26"/>
        <v>1.1729406E-2</v>
      </c>
      <c r="N542" t="str">
        <f>+HLOOKUP(A542,'HY Financials'!$4:$4,1,0)</f>
        <v>FM397O</v>
      </c>
    </row>
    <row r="543" spans="1:14" s="108" customFormat="1" hidden="1">
      <c r="A543" t="s">
        <v>886</v>
      </c>
      <c r="B543" s="105">
        <v>212030</v>
      </c>
      <c r="C543" s="105" t="s">
        <v>1048</v>
      </c>
      <c r="D543" s="106">
        <v>5553.4</v>
      </c>
      <c r="E543" s="106">
        <v>5553.4</v>
      </c>
      <c r="F543" s="67">
        <f t="shared" si="24"/>
        <v>0</v>
      </c>
      <c r="G543" s="68" t="str">
        <f>+VLOOKUP(B543,Mapping!A:C,3,0)</f>
        <v>Dummy</v>
      </c>
      <c r="H543" s="68" t="str">
        <f t="shared" si="25"/>
        <v>FM397ODummy</v>
      </c>
      <c r="I543" s="69">
        <f t="shared" si="26"/>
        <v>0</v>
      </c>
      <c r="N543" t="str">
        <f>+HLOOKUP(A543,'HY Financials'!$4:$4,1,0)</f>
        <v>FM397O</v>
      </c>
    </row>
    <row r="544" spans="1:14" s="108" customFormat="1" hidden="1">
      <c r="A544" t="s">
        <v>886</v>
      </c>
      <c r="B544" s="105">
        <v>212080</v>
      </c>
      <c r="C544" s="105" t="s">
        <v>1049</v>
      </c>
      <c r="D544" s="106">
        <v>1096.2</v>
      </c>
      <c r="E544" s="106">
        <v>34252.1</v>
      </c>
      <c r="F544" s="67">
        <f t="shared" si="24"/>
        <v>33155.9</v>
      </c>
      <c r="G544" s="68" t="str">
        <f>+VLOOKUP(B544,Mapping!A:C,3,0)</f>
        <v>Dummy</v>
      </c>
      <c r="H544" s="68" t="str">
        <f t="shared" si="25"/>
        <v>FM397ODummy</v>
      </c>
      <c r="I544" s="69">
        <f t="shared" si="26"/>
        <v>3.3155900000000002E-3</v>
      </c>
      <c r="N544" t="str">
        <f>+HLOOKUP(A544,'HY Financials'!$4:$4,1,0)</f>
        <v>FM397O</v>
      </c>
    </row>
    <row r="545" spans="1:14" hidden="1">
      <c r="A545" t="s">
        <v>886</v>
      </c>
      <c r="B545" s="105" t="s">
        <v>346</v>
      </c>
      <c r="C545" s="105" t="s">
        <v>347</v>
      </c>
      <c r="D545" s="106">
        <v>0</v>
      </c>
      <c r="E545" s="106">
        <v>0</v>
      </c>
      <c r="F545" s="67">
        <f t="shared" si="24"/>
        <v>0</v>
      </c>
      <c r="G545" s="68" t="str">
        <f>+VLOOKUP(B545,Mapping!A:C,3,0)</f>
        <v>Unit Capital at the end of the period</v>
      </c>
      <c r="H545" s="68" t="str">
        <f t="shared" si="25"/>
        <v>FM397OUnit Capital at the end of the period</v>
      </c>
      <c r="I545" s="69">
        <f t="shared" si="26"/>
        <v>0</v>
      </c>
      <c r="N545" t="str">
        <f>+HLOOKUP(A545,'HY Financials'!$4:$4,1,0)</f>
        <v>FM397O</v>
      </c>
    </row>
    <row r="546" spans="1:14" hidden="1">
      <c r="A546" t="s">
        <v>886</v>
      </c>
      <c r="B546" s="105">
        <v>310200</v>
      </c>
      <c r="C546" s="105" t="s">
        <v>356</v>
      </c>
      <c r="D546" s="106">
        <v>0</v>
      </c>
      <c r="E546" s="106">
        <v>0</v>
      </c>
      <c r="F546" s="67">
        <f t="shared" si="24"/>
        <v>0</v>
      </c>
      <c r="G546" s="68" t="str">
        <f>+VLOOKUP(B546,Mapping!A:C,3,0)</f>
        <v>Dummy</v>
      </c>
      <c r="H546" s="68" t="str">
        <f t="shared" si="25"/>
        <v>FM397ODummy</v>
      </c>
      <c r="I546" s="69">
        <f t="shared" si="26"/>
        <v>0</v>
      </c>
      <c r="N546" t="str">
        <f>+HLOOKUP(A546,'HY Financials'!$4:$4,1,0)</f>
        <v>FM397O</v>
      </c>
    </row>
    <row r="547" spans="1:14" hidden="1">
      <c r="A547" t="s">
        <v>886</v>
      </c>
      <c r="B547" s="105" t="s">
        <v>445</v>
      </c>
      <c r="C547" s="105" t="s">
        <v>446</v>
      </c>
      <c r="D547" s="106">
        <v>1917729.67</v>
      </c>
      <c r="E547" s="106">
        <v>0</v>
      </c>
      <c r="F547" s="67">
        <f t="shared" si="24"/>
        <v>-1917729.67</v>
      </c>
      <c r="G547" s="68" t="str">
        <f>+VLOOKUP(B547,Mapping!A:C,3,0)</f>
        <v>Dummy</v>
      </c>
      <c r="H547" s="68" t="str">
        <f t="shared" si="25"/>
        <v>FM397ODummy</v>
      </c>
      <c r="I547" s="69">
        <f t="shared" si="26"/>
        <v>-0.19177296699999999</v>
      </c>
      <c r="N547" t="str">
        <f>+HLOOKUP(A547,'HY Financials'!$4:$4,1,0)</f>
        <v>FM397O</v>
      </c>
    </row>
    <row r="548" spans="1:14" hidden="1">
      <c r="A548" t="s">
        <v>886</v>
      </c>
      <c r="B548" s="105" t="s">
        <v>487</v>
      </c>
      <c r="C548" s="105" t="s">
        <v>488</v>
      </c>
      <c r="D548" s="106">
        <v>0</v>
      </c>
      <c r="E548" s="106">
        <v>348114.27</v>
      </c>
      <c r="F548" s="67">
        <f t="shared" si="24"/>
        <v>348114.27</v>
      </c>
      <c r="G548" s="68" t="str">
        <f>+VLOOKUP(B548,Mapping!A:C,3,0)</f>
        <v>Profit/(Loss) on inter scheme transfer/sale of investments</v>
      </c>
      <c r="H548" s="68" t="str">
        <f t="shared" si="25"/>
        <v>FM397OProfit/(Loss) on inter scheme transfer/sale of investments</v>
      </c>
      <c r="I548" s="69">
        <f t="shared" si="26"/>
        <v>3.4811426999999999E-2</v>
      </c>
      <c r="N548" t="str">
        <f>+HLOOKUP(A548,'HY Financials'!$4:$4,1,0)</f>
        <v>FM397O</v>
      </c>
    </row>
    <row r="549" spans="1:14" hidden="1">
      <c r="A549" t="s">
        <v>886</v>
      </c>
      <c r="B549" s="105" t="s">
        <v>724</v>
      </c>
      <c r="C549" s="105" t="s">
        <v>725</v>
      </c>
      <c r="D549" s="106">
        <v>189.18</v>
      </c>
      <c r="E549" s="106">
        <v>47913.96</v>
      </c>
      <c r="F549" s="67">
        <f t="shared" si="24"/>
        <v>47724.78</v>
      </c>
      <c r="G549" s="68" t="str">
        <f>+VLOOKUP(B549,Mapping!A:C,3,0)</f>
        <v>Interest</v>
      </c>
      <c r="H549" s="68" t="str">
        <f t="shared" si="25"/>
        <v>FM397OInterest</v>
      </c>
      <c r="I549" s="69">
        <f t="shared" si="26"/>
        <v>4.7724780000000001E-3</v>
      </c>
      <c r="N549" t="str">
        <f>+HLOOKUP(A549,'HY Financials'!$4:$4,1,0)</f>
        <v>FM397O</v>
      </c>
    </row>
    <row r="550" spans="1:14" hidden="1">
      <c r="A550" t="s">
        <v>886</v>
      </c>
      <c r="B550" s="105" t="s">
        <v>368</v>
      </c>
      <c r="C550" s="105" t="s">
        <v>369</v>
      </c>
      <c r="D550" s="106">
        <v>0</v>
      </c>
      <c r="E550" s="106">
        <v>15742872.26</v>
      </c>
      <c r="F550" s="67">
        <f t="shared" si="24"/>
        <v>15742872.26</v>
      </c>
      <c r="G550" s="68" t="str">
        <f>+VLOOKUP(B550,Mapping!A:C,3,0)</f>
        <v>Interest</v>
      </c>
      <c r="H550" s="68" t="str">
        <f t="shared" si="25"/>
        <v>FM397OInterest</v>
      </c>
      <c r="I550" s="69">
        <f t="shared" si="26"/>
        <v>1.574287226</v>
      </c>
      <c r="N550" t="str">
        <f>+HLOOKUP(A550,'HY Financials'!$4:$4,1,0)</f>
        <v>FM397O</v>
      </c>
    </row>
    <row r="551" spans="1:14">
      <c r="A551" t="s">
        <v>886</v>
      </c>
      <c r="B551" s="105">
        <v>620006</v>
      </c>
      <c r="C551" s="105" t="s">
        <v>871</v>
      </c>
      <c r="D551" s="106">
        <v>0</v>
      </c>
      <c r="E551" s="106">
        <v>21029.8</v>
      </c>
      <c r="F551" s="67">
        <f t="shared" si="24"/>
        <v>21029.8</v>
      </c>
      <c r="G551" s="68" t="str">
        <f>+VLOOKUP(B551,Mapping!A:C,3,0)</f>
        <v>Total Recurring Expenses (including 6.1 and 6.2)</v>
      </c>
      <c r="H551" s="68" t="str">
        <f t="shared" si="25"/>
        <v>FM397OTotal Recurring Expenses (including 6.1 and 6.2)</v>
      </c>
      <c r="I551" s="69">
        <f t="shared" si="26"/>
        <v>2.10298E-3</v>
      </c>
      <c r="N551" t="str">
        <f>+HLOOKUP(A551,'HY Financials'!$4:$4,1,0)</f>
        <v>FM397O</v>
      </c>
    </row>
    <row r="552" spans="1:14" hidden="1">
      <c r="A552" t="s">
        <v>886</v>
      </c>
      <c r="B552" s="105">
        <v>810300</v>
      </c>
      <c r="C552" s="105" t="s">
        <v>378</v>
      </c>
      <c r="D552" s="106">
        <v>516469.09</v>
      </c>
      <c r="E552" s="106">
        <v>5087.08</v>
      </c>
      <c r="F552" s="67">
        <f t="shared" si="24"/>
        <v>-511382.01</v>
      </c>
      <c r="G552" s="68" t="str">
        <f>+VLOOKUP(B552,Mapping!A:C,3,0)</f>
        <v>Management Fees</v>
      </c>
      <c r="H552" s="68" t="str">
        <f t="shared" si="25"/>
        <v>FM397OManagement Fees</v>
      </c>
      <c r="I552" s="69">
        <f t="shared" si="26"/>
        <v>-5.1138201000000001E-2</v>
      </c>
      <c r="N552" t="str">
        <f>+HLOOKUP(A552,'HY Financials'!$4:$4,1,0)</f>
        <v>FM397O</v>
      </c>
    </row>
    <row r="553" spans="1:14">
      <c r="A553" t="s">
        <v>886</v>
      </c>
      <c r="B553" s="105">
        <v>810325</v>
      </c>
      <c r="C553" s="105" t="s">
        <v>379</v>
      </c>
      <c r="D553" s="106">
        <v>119474.25</v>
      </c>
      <c r="E553" s="106">
        <v>2180.19</v>
      </c>
      <c r="F553" s="67">
        <f t="shared" si="24"/>
        <v>-117294.06</v>
      </c>
      <c r="G553" s="68" t="str">
        <f>+VLOOKUP(B553,Mapping!A:C,3,0)</f>
        <v>Total Recurring Expenses (including 6.1 and 6.2)</v>
      </c>
      <c r="H553" s="68" t="str">
        <f t="shared" si="25"/>
        <v>FM397OTotal Recurring Expenses (including 6.1 and 6.2)</v>
      </c>
      <c r="I553" s="69">
        <f t="shared" si="26"/>
        <v>-1.1729406E-2</v>
      </c>
      <c r="N553" t="str">
        <f>+HLOOKUP(A553,'HY Financials'!$4:$4,1,0)</f>
        <v>FM397O</v>
      </c>
    </row>
    <row r="554" spans="1:14">
      <c r="A554" t="s">
        <v>886</v>
      </c>
      <c r="B554" s="105">
        <v>810701</v>
      </c>
      <c r="C554" s="105" t="s">
        <v>381</v>
      </c>
      <c r="D554" s="106">
        <v>63835.48</v>
      </c>
      <c r="E554" s="106">
        <v>628.76</v>
      </c>
      <c r="F554" s="67">
        <f t="shared" si="24"/>
        <v>-63206.720000000001</v>
      </c>
      <c r="G554" s="68" t="str">
        <f>+VLOOKUP(B554,Mapping!A:C,3,0)</f>
        <v>Total Recurring Expenses (including 6.1 and 6.2)</v>
      </c>
      <c r="H554" s="68" t="str">
        <f t="shared" si="25"/>
        <v>FM397OTotal Recurring Expenses (including 6.1 and 6.2)</v>
      </c>
      <c r="I554" s="69">
        <f t="shared" si="26"/>
        <v>-6.3206720000000003E-3</v>
      </c>
      <c r="N554" t="str">
        <f>+HLOOKUP(A554,'HY Financials'!$4:$4,1,0)</f>
        <v>FM397O</v>
      </c>
    </row>
    <row r="555" spans="1:14">
      <c r="A555" t="s">
        <v>886</v>
      </c>
      <c r="B555" s="105">
        <v>816000</v>
      </c>
      <c r="C555" s="105" t="s">
        <v>466</v>
      </c>
      <c r="D555" s="106">
        <v>24529.67</v>
      </c>
      <c r="E555" s="106">
        <v>88483.05</v>
      </c>
      <c r="F555" s="67">
        <f t="shared" si="24"/>
        <v>63953.380000000005</v>
      </c>
      <c r="G555" s="68" t="str">
        <f>+VLOOKUP(B555,Mapping!A:C,3,0)</f>
        <v>Total Recurring Expenses (including 6.1 and 6.2)</v>
      </c>
      <c r="H555" s="68" t="str">
        <f t="shared" si="25"/>
        <v>FM397OTotal Recurring Expenses (including 6.1 and 6.2)</v>
      </c>
      <c r="I555" s="69">
        <f t="shared" si="26"/>
        <v>6.3953380000000004E-3</v>
      </c>
      <c r="N555" t="str">
        <f>+HLOOKUP(A555,'HY Financials'!$4:$4,1,0)</f>
        <v>FM397O</v>
      </c>
    </row>
    <row r="556" spans="1:14">
      <c r="A556" t="s">
        <v>886</v>
      </c>
      <c r="B556" s="105">
        <v>816003</v>
      </c>
      <c r="C556" s="105" t="s">
        <v>383</v>
      </c>
      <c r="D556" s="106">
        <v>21738.27</v>
      </c>
      <c r="E556" s="106">
        <v>0</v>
      </c>
      <c r="F556" s="67">
        <f t="shared" si="24"/>
        <v>-21738.27</v>
      </c>
      <c r="G556" s="68" t="str">
        <f>+VLOOKUP(B556,Mapping!A:C,3,0)</f>
        <v>Total Recurring Expenses (including 6.1 and 6.2)</v>
      </c>
      <c r="H556" s="68" t="str">
        <f t="shared" si="25"/>
        <v>FM397OTotal Recurring Expenses (including 6.1 and 6.2)</v>
      </c>
      <c r="I556" s="69">
        <f t="shared" si="26"/>
        <v>-2.1738270000000001E-3</v>
      </c>
      <c r="N556" t="str">
        <f>+HLOOKUP(A556,'HY Financials'!$4:$4,1,0)</f>
        <v>FM397O</v>
      </c>
    </row>
    <row r="557" spans="1:14">
      <c r="A557" t="s">
        <v>886</v>
      </c>
      <c r="B557" s="105">
        <v>816005</v>
      </c>
      <c r="C557" s="105" t="s">
        <v>693</v>
      </c>
      <c r="D557" s="106">
        <v>5618</v>
      </c>
      <c r="E557" s="106">
        <v>0</v>
      </c>
      <c r="F557" s="67">
        <f t="shared" si="24"/>
        <v>-5618</v>
      </c>
      <c r="G557" s="68" t="str">
        <f>+VLOOKUP(B557,Mapping!A:C,3,0)</f>
        <v>Total Recurring Expenses (including 6.1 and 6.2)</v>
      </c>
      <c r="H557" s="68" t="str">
        <f t="shared" si="25"/>
        <v>FM397OTotal Recurring Expenses (including 6.1 and 6.2)</v>
      </c>
      <c r="I557" s="69">
        <f t="shared" si="26"/>
        <v>-5.6179999999999999E-4</v>
      </c>
      <c r="N557" t="str">
        <f>+HLOOKUP(A557,'HY Financials'!$4:$4,1,0)</f>
        <v>FM397O</v>
      </c>
    </row>
    <row r="558" spans="1:14">
      <c r="A558" t="s">
        <v>886</v>
      </c>
      <c r="B558" s="105">
        <v>816007</v>
      </c>
      <c r="C558" s="105" t="s">
        <v>385</v>
      </c>
      <c r="D558" s="106">
        <v>0.64</v>
      </c>
      <c r="E558" s="106">
        <v>0</v>
      </c>
      <c r="F558" s="67">
        <f t="shared" si="24"/>
        <v>-0.64</v>
      </c>
      <c r="G558" s="68" t="str">
        <f>+VLOOKUP(B558,Mapping!A:C,3,0)</f>
        <v>Total Recurring Expenses (including 6.1 and 6.2)</v>
      </c>
      <c r="H558" s="68" t="str">
        <f t="shared" si="25"/>
        <v>FM397OTotal Recurring Expenses (including 6.1 and 6.2)</v>
      </c>
      <c r="I558" s="69">
        <f t="shared" si="26"/>
        <v>-6.4000000000000004E-8</v>
      </c>
      <c r="N558" t="str">
        <f>+HLOOKUP(A558,'HY Financials'!$4:$4,1,0)</f>
        <v>FM397O</v>
      </c>
    </row>
    <row r="559" spans="1:14">
      <c r="A559" t="s">
        <v>886</v>
      </c>
      <c r="B559" s="105">
        <v>816008</v>
      </c>
      <c r="C559" s="105" t="s">
        <v>387</v>
      </c>
      <c r="D559" s="106">
        <v>24082.34</v>
      </c>
      <c r="E559" s="106">
        <v>0</v>
      </c>
      <c r="F559" s="67">
        <f t="shared" si="24"/>
        <v>-24082.34</v>
      </c>
      <c r="G559" s="68" t="str">
        <f>+VLOOKUP(B559,Mapping!A:C,3,0)</f>
        <v>Total Recurring Expenses (including 6.1 and 6.2)</v>
      </c>
      <c r="H559" s="68" t="str">
        <f t="shared" si="25"/>
        <v>FM397OTotal Recurring Expenses (including 6.1 and 6.2)</v>
      </c>
      <c r="I559" s="69">
        <f t="shared" si="26"/>
        <v>-2.408234E-3</v>
      </c>
      <c r="N559" t="str">
        <f>+HLOOKUP(A559,'HY Financials'!$4:$4,1,0)</f>
        <v>FM397O</v>
      </c>
    </row>
    <row r="560" spans="1:14">
      <c r="A560" t="s">
        <v>886</v>
      </c>
      <c r="B560" s="105">
        <v>816012</v>
      </c>
      <c r="C560" s="105" t="s">
        <v>389</v>
      </c>
      <c r="D560" s="106">
        <v>0</v>
      </c>
      <c r="E560" s="106">
        <v>0</v>
      </c>
      <c r="F560" s="67">
        <f t="shared" si="24"/>
        <v>0</v>
      </c>
      <c r="G560" s="68" t="str">
        <f>+VLOOKUP(B560,Mapping!A:C,3,0)</f>
        <v>Total Recurring Expenses (including 6.1 and 6.2)</v>
      </c>
      <c r="H560" s="68" t="str">
        <f t="shared" si="25"/>
        <v>FM397OTotal Recurring Expenses (including 6.1 and 6.2)</v>
      </c>
      <c r="I560" s="69">
        <f t="shared" si="26"/>
        <v>0</v>
      </c>
      <c r="N560" t="str">
        <f>+HLOOKUP(A560,'HY Financials'!$4:$4,1,0)</f>
        <v>FM397O</v>
      </c>
    </row>
    <row r="561" spans="1:14">
      <c r="A561" t="s">
        <v>886</v>
      </c>
      <c r="B561" s="105">
        <v>816015</v>
      </c>
      <c r="C561" s="105" t="s">
        <v>393</v>
      </c>
      <c r="D561" s="106">
        <v>0</v>
      </c>
      <c r="E561" s="106">
        <v>0.46</v>
      </c>
      <c r="F561" s="67">
        <f t="shared" si="24"/>
        <v>0.46</v>
      </c>
      <c r="G561" s="68" t="str">
        <f>+VLOOKUP(B561,Mapping!A:C,3,0)</f>
        <v>Total Recurring Expenses (including 6.1 and 6.2)</v>
      </c>
      <c r="H561" s="68" t="str">
        <f t="shared" si="25"/>
        <v>FM397OTotal Recurring Expenses (including 6.1 and 6.2)</v>
      </c>
      <c r="I561" s="69">
        <f t="shared" si="26"/>
        <v>4.6000000000000002E-8</v>
      </c>
      <c r="N561" t="str">
        <f>+HLOOKUP(A561,'HY Financials'!$4:$4,1,0)</f>
        <v>FM397O</v>
      </c>
    </row>
    <row r="562" spans="1:14" hidden="1">
      <c r="A562" t="s">
        <v>886</v>
      </c>
      <c r="B562" s="105">
        <v>816021</v>
      </c>
      <c r="C562" s="105" t="s">
        <v>399</v>
      </c>
      <c r="D562" s="106">
        <v>0</v>
      </c>
      <c r="E562" s="106">
        <v>0</v>
      </c>
      <c r="F562" s="67">
        <f t="shared" si="24"/>
        <v>0</v>
      </c>
      <c r="G562" s="68" t="str">
        <f>+VLOOKUP(B562,Mapping!A:C,3,0)</f>
        <v>Trustee Fees #</v>
      </c>
      <c r="H562" s="68" t="str">
        <f t="shared" si="25"/>
        <v>FM397OTrustee Fees #</v>
      </c>
      <c r="I562" s="69">
        <f t="shared" si="26"/>
        <v>0</v>
      </c>
      <c r="N562" t="str">
        <f>+HLOOKUP(A562,'HY Financials'!$4:$4,1,0)</f>
        <v>FM397O</v>
      </c>
    </row>
    <row r="563" spans="1:14">
      <c r="A563" t="s">
        <v>886</v>
      </c>
      <c r="B563" s="105">
        <v>816033</v>
      </c>
      <c r="C563" s="105" t="s">
        <v>405</v>
      </c>
      <c r="D563" s="106">
        <v>0</v>
      </c>
      <c r="E563" s="106">
        <v>0</v>
      </c>
      <c r="F563" s="67">
        <f t="shared" si="24"/>
        <v>0</v>
      </c>
      <c r="G563" s="68" t="str">
        <f>+VLOOKUP(B563,Mapping!A:C,3,0)</f>
        <v>Total Recurring Expenses (including 6.1 and 6.2)</v>
      </c>
      <c r="H563" s="68" t="str">
        <f t="shared" si="25"/>
        <v>FM397OTotal Recurring Expenses (including 6.1 and 6.2)</v>
      </c>
      <c r="I563" s="69">
        <f t="shared" si="26"/>
        <v>0</v>
      </c>
      <c r="N563" t="str">
        <f>+HLOOKUP(A563,'HY Financials'!$4:$4,1,0)</f>
        <v>FM397O</v>
      </c>
    </row>
    <row r="564" spans="1:14">
      <c r="A564" t="s">
        <v>886</v>
      </c>
      <c r="B564" s="105">
        <v>816034</v>
      </c>
      <c r="C564" s="105" t="s">
        <v>407</v>
      </c>
      <c r="D564" s="106">
        <v>249.76</v>
      </c>
      <c r="E564" s="106">
        <v>0</v>
      </c>
      <c r="F564" s="67">
        <f t="shared" si="24"/>
        <v>-249.76</v>
      </c>
      <c r="G564" s="68" t="str">
        <f>+VLOOKUP(B564,Mapping!A:C,3,0)</f>
        <v>Total Recurring Expenses (including 6.1 and 6.2)</v>
      </c>
      <c r="H564" s="68" t="str">
        <f t="shared" si="25"/>
        <v>FM397OTotal Recurring Expenses (including 6.1 and 6.2)</v>
      </c>
      <c r="I564" s="69">
        <f t="shared" si="26"/>
        <v>-2.4975999999999999E-5</v>
      </c>
      <c r="N564" t="str">
        <f>+HLOOKUP(A564,'HY Financials'!$4:$4,1,0)</f>
        <v>FM397O</v>
      </c>
    </row>
    <row r="565" spans="1:14">
      <c r="A565" t="s">
        <v>886</v>
      </c>
      <c r="B565" s="105">
        <v>816036</v>
      </c>
      <c r="C565" s="105" t="s">
        <v>695</v>
      </c>
      <c r="D565" s="106">
        <v>139.94</v>
      </c>
      <c r="E565" s="106">
        <v>1.21</v>
      </c>
      <c r="F565" s="67">
        <f t="shared" si="24"/>
        <v>-138.72999999999999</v>
      </c>
      <c r="G565" s="68" t="str">
        <f>+VLOOKUP(B565,Mapping!A:C,3,0)</f>
        <v>Total Recurring Expenses (including 6.1 and 6.2)</v>
      </c>
      <c r="H565" s="68" t="str">
        <f t="shared" si="25"/>
        <v>FM397OTotal Recurring Expenses (including 6.1 and 6.2)</v>
      </c>
      <c r="I565" s="69">
        <f t="shared" si="26"/>
        <v>-1.3872999999999999E-5</v>
      </c>
      <c r="N565" t="str">
        <f>+HLOOKUP(A565,'HY Financials'!$4:$4,1,0)</f>
        <v>FM397O</v>
      </c>
    </row>
    <row r="566" spans="1:14">
      <c r="A566" t="s">
        <v>886</v>
      </c>
      <c r="B566" s="105">
        <v>816047</v>
      </c>
      <c r="C566" s="105" t="s">
        <v>1062</v>
      </c>
      <c r="D566" s="106">
        <v>5553.4</v>
      </c>
      <c r="E566" s="106">
        <v>5553.4</v>
      </c>
      <c r="F566" s="67">
        <f t="shared" si="24"/>
        <v>0</v>
      </c>
      <c r="G566" s="68" t="str">
        <f>+VLOOKUP(B566,Mapping!A:C,3,0)</f>
        <v>Total Recurring Expenses (including 6.1 and 6.2)</v>
      </c>
      <c r="H566" s="68" t="str">
        <f t="shared" si="25"/>
        <v>FM397OTotal Recurring Expenses (including 6.1 and 6.2)</v>
      </c>
      <c r="I566" s="69">
        <f t="shared" si="26"/>
        <v>0</v>
      </c>
      <c r="N566" t="str">
        <f>+HLOOKUP(A566,'HY Financials'!$4:$4,1,0)</f>
        <v>FM397O</v>
      </c>
    </row>
    <row r="567" spans="1:14">
      <c r="A567" t="s">
        <v>886</v>
      </c>
      <c r="B567" s="105">
        <v>816061</v>
      </c>
      <c r="C567" s="105" t="s">
        <v>903</v>
      </c>
      <c r="D567" s="106">
        <v>2402</v>
      </c>
      <c r="E567" s="106">
        <v>2402</v>
      </c>
      <c r="F567" s="67">
        <f t="shared" si="24"/>
        <v>0</v>
      </c>
      <c r="G567" s="68" t="str">
        <f>+VLOOKUP(B567,Mapping!A:C,3,0)</f>
        <v>Total Recurring Expenses (including 6.1 and 6.2)</v>
      </c>
      <c r="H567" s="68" t="str">
        <f t="shared" si="25"/>
        <v>FM397OTotal Recurring Expenses (including 6.1 and 6.2)</v>
      </c>
      <c r="I567" s="69">
        <f t="shared" si="26"/>
        <v>0</v>
      </c>
      <c r="N567" t="str">
        <f>+HLOOKUP(A567,'HY Financials'!$4:$4,1,0)</f>
        <v>FM397O</v>
      </c>
    </row>
    <row r="568" spans="1:14">
      <c r="A568" t="s">
        <v>886</v>
      </c>
      <c r="B568" s="105">
        <v>816080</v>
      </c>
      <c r="C568" s="105" t="s">
        <v>1063</v>
      </c>
      <c r="D568" s="106">
        <v>34252.1</v>
      </c>
      <c r="E568" s="106">
        <v>1096.2</v>
      </c>
      <c r="F568" s="67">
        <f t="shared" si="24"/>
        <v>-33155.9</v>
      </c>
      <c r="G568" s="68" t="str">
        <f>+VLOOKUP(B568,Mapping!A:C,3,0)</f>
        <v>Total Recurring Expenses (including 6.1 and 6.2)</v>
      </c>
      <c r="H568" s="68" t="str">
        <f t="shared" si="25"/>
        <v>FM397OTotal Recurring Expenses (including 6.1 and 6.2)</v>
      </c>
      <c r="I568" s="69">
        <f t="shared" si="26"/>
        <v>-3.3155900000000002E-3</v>
      </c>
      <c r="N568" t="str">
        <f>+HLOOKUP(A568,'HY Financials'!$4:$4,1,0)</f>
        <v>FM397O</v>
      </c>
    </row>
    <row r="569" spans="1:14" hidden="1">
      <c r="A569" t="s">
        <v>669</v>
      </c>
      <c r="B569" s="105">
        <v>110047</v>
      </c>
      <c r="C569" s="105" t="s">
        <v>293</v>
      </c>
      <c r="D569" s="106">
        <v>0.01</v>
      </c>
      <c r="E569" s="106">
        <v>5056</v>
      </c>
      <c r="F569" s="67">
        <f t="shared" si="24"/>
        <v>5055.99</v>
      </c>
      <c r="G569" s="68" t="str">
        <f>+VLOOKUP(B569,Mapping!A:C,3,0)</f>
        <v>Net Assets</v>
      </c>
      <c r="H569" s="68" t="str">
        <f t="shared" si="25"/>
        <v>FM91ANet Assets</v>
      </c>
      <c r="I569" s="69">
        <f t="shared" si="26"/>
        <v>5.0559900000000002E-4</v>
      </c>
      <c r="N569" t="e">
        <f>+HLOOKUP(A569,'HY Financials'!$4:$4,1,0)</f>
        <v>#N/A</v>
      </c>
    </row>
    <row r="570" spans="1:14" hidden="1">
      <c r="A570" t="s">
        <v>669</v>
      </c>
      <c r="B570" s="105">
        <v>110156</v>
      </c>
      <c r="C570" s="105" t="s">
        <v>685</v>
      </c>
      <c r="D570" s="106">
        <v>5056</v>
      </c>
      <c r="E570" s="106">
        <v>5056</v>
      </c>
      <c r="F570" s="67">
        <f t="shared" si="24"/>
        <v>0</v>
      </c>
      <c r="G570" s="68" t="str">
        <f>+VLOOKUP(B570,Mapping!A:C,3,0)</f>
        <v>Net Assets</v>
      </c>
      <c r="H570" s="68" t="str">
        <f t="shared" si="25"/>
        <v>FM91ANet Assets</v>
      </c>
      <c r="I570" s="69">
        <f t="shared" si="26"/>
        <v>0</v>
      </c>
      <c r="N570" t="e">
        <f>+HLOOKUP(A570,'HY Financials'!$4:$4,1,0)</f>
        <v>#N/A</v>
      </c>
    </row>
    <row r="571" spans="1:14" hidden="1">
      <c r="A571" t="s">
        <v>669</v>
      </c>
      <c r="B571" s="105">
        <v>211032</v>
      </c>
      <c r="C571" s="105" t="s">
        <v>331</v>
      </c>
      <c r="D571" s="106">
        <v>5056</v>
      </c>
      <c r="E571" s="106">
        <v>0</v>
      </c>
      <c r="F571" s="67">
        <f t="shared" si="24"/>
        <v>-5056</v>
      </c>
      <c r="G571" s="68" t="str">
        <f>+VLOOKUP(B571,Mapping!A:C,3,0)</f>
        <v>Net Assets</v>
      </c>
      <c r="H571" s="68" t="str">
        <f t="shared" si="25"/>
        <v>FM91ANet Assets</v>
      </c>
      <c r="I571" s="69">
        <f t="shared" si="26"/>
        <v>-5.0560000000000004E-4</v>
      </c>
      <c r="N571" t="e">
        <f>+HLOOKUP(A571,'HY Financials'!$4:$4,1,0)</f>
        <v>#N/A</v>
      </c>
    </row>
    <row r="572" spans="1:14" hidden="1">
      <c r="A572" t="s">
        <v>669</v>
      </c>
      <c r="B572" s="105">
        <v>310200</v>
      </c>
      <c r="C572" s="105" t="s">
        <v>356</v>
      </c>
      <c r="D572" s="106">
        <v>0</v>
      </c>
      <c r="E572" s="106">
        <v>0.01</v>
      </c>
      <c r="F572" s="67">
        <f t="shared" si="24"/>
        <v>0.01</v>
      </c>
      <c r="G572" s="68" t="str">
        <f>+VLOOKUP(B572,Mapping!A:C,3,0)</f>
        <v>Dummy</v>
      </c>
      <c r="H572" s="68" t="str">
        <f t="shared" si="25"/>
        <v>FM91ADummy</v>
      </c>
      <c r="I572" s="69">
        <f t="shared" si="26"/>
        <v>1.0000000000000001E-9</v>
      </c>
      <c r="N572" t="e">
        <f>+HLOOKUP(A572,'HY Financials'!$4:$4,1,0)</f>
        <v>#N/A</v>
      </c>
    </row>
    <row r="573" spans="1:14" hidden="1">
      <c r="A573" t="s">
        <v>671</v>
      </c>
      <c r="B573" s="105">
        <v>110047</v>
      </c>
      <c r="C573" s="105" t="s">
        <v>293</v>
      </c>
      <c r="D573" s="106">
        <v>0.01</v>
      </c>
      <c r="E573" s="106">
        <v>5056</v>
      </c>
      <c r="F573" s="67">
        <f t="shared" si="24"/>
        <v>5055.99</v>
      </c>
      <c r="G573" s="68" t="str">
        <f>+VLOOKUP(B573,Mapping!A:C,3,0)</f>
        <v>Net Assets</v>
      </c>
      <c r="H573" s="68" t="str">
        <f t="shared" si="25"/>
        <v>FM91BNet Assets</v>
      </c>
      <c r="I573" s="69">
        <f t="shared" si="26"/>
        <v>5.0559900000000002E-4</v>
      </c>
      <c r="N573" t="e">
        <f>+HLOOKUP(A573,'HY Financials'!$4:$4,1,0)</f>
        <v>#N/A</v>
      </c>
    </row>
    <row r="574" spans="1:14" hidden="1">
      <c r="A574" t="s">
        <v>671</v>
      </c>
      <c r="B574" s="105">
        <v>110156</v>
      </c>
      <c r="C574" s="105" t="s">
        <v>685</v>
      </c>
      <c r="D574" s="106">
        <v>5056</v>
      </c>
      <c r="E574" s="106">
        <v>5056</v>
      </c>
      <c r="F574" s="67">
        <f t="shared" si="24"/>
        <v>0</v>
      </c>
      <c r="G574" s="68" t="str">
        <f>+VLOOKUP(B574,Mapping!A:C,3,0)</f>
        <v>Net Assets</v>
      </c>
      <c r="H574" s="68" t="str">
        <f t="shared" si="25"/>
        <v>FM91BNet Assets</v>
      </c>
      <c r="I574" s="69">
        <f t="shared" si="26"/>
        <v>0</v>
      </c>
      <c r="N574" t="e">
        <f>+HLOOKUP(A574,'HY Financials'!$4:$4,1,0)</f>
        <v>#N/A</v>
      </c>
    </row>
    <row r="575" spans="1:14" hidden="1">
      <c r="A575" t="s">
        <v>671</v>
      </c>
      <c r="B575" s="105">
        <v>211032</v>
      </c>
      <c r="C575" s="105" t="s">
        <v>331</v>
      </c>
      <c r="D575" s="106">
        <v>5056</v>
      </c>
      <c r="E575" s="106">
        <v>0</v>
      </c>
      <c r="F575" s="67">
        <f t="shared" si="24"/>
        <v>-5056</v>
      </c>
      <c r="G575" s="68" t="str">
        <f>+VLOOKUP(B575,Mapping!A:C,3,0)</f>
        <v>Net Assets</v>
      </c>
      <c r="H575" s="68" t="str">
        <f t="shared" si="25"/>
        <v>FM91BNet Assets</v>
      </c>
      <c r="I575" s="69">
        <f t="shared" si="26"/>
        <v>-5.0560000000000004E-4</v>
      </c>
      <c r="N575" t="e">
        <f>+HLOOKUP(A575,'HY Financials'!$4:$4,1,0)</f>
        <v>#N/A</v>
      </c>
    </row>
    <row r="576" spans="1:14" s="108" customFormat="1" hidden="1">
      <c r="A576" t="s">
        <v>671</v>
      </c>
      <c r="B576" s="105">
        <v>310200</v>
      </c>
      <c r="C576" s="105" t="s">
        <v>356</v>
      </c>
      <c r="D576" s="106">
        <v>0</v>
      </c>
      <c r="E576" s="106">
        <v>0.01</v>
      </c>
      <c r="F576" s="67">
        <f t="shared" si="24"/>
        <v>0.01</v>
      </c>
      <c r="G576" s="68" t="str">
        <f>+VLOOKUP(B576,Mapping!A:C,3,0)</f>
        <v>Dummy</v>
      </c>
      <c r="H576" s="68" t="str">
        <f t="shared" si="25"/>
        <v>FM91BDummy</v>
      </c>
      <c r="I576" s="69">
        <f t="shared" si="26"/>
        <v>1.0000000000000001E-9</v>
      </c>
      <c r="N576" t="e">
        <f>+HLOOKUP(A576,'HY Financials'!$4:$4,1,0)</f>
        <v>#N/A</v>
      </c>
    </row>
    <row r="577" spans="1:14" s="108" customFormat="1" hidden="1">
      <c r="A577" t="s">
        <v>705</v>
      </c>
      <c r="B577" s="105">
        <v>110047</v>
      </c>
      <c r="C577" s="105" t="s">
        <v>293</v>
      </c>
      <c r="D577" s="106">
        <v>0</v>
      </c>
      <c r="E577" s="106">
        <v>5071.38</v>
      </c>
      <c r="F577" s="67">
        <f t="shared" si="24"/>
        <v>5071.38</v>
      </c>
      <c r="G577" s="68" t="str">
        <f>+VLOOKUP(B577,Mapping!A:C,3,0)</f>
        <v>Net Assets</v>
      </c>
      <c r="H577" s="68" t="str">
        <f t="shared" si="25"/>
        <v>FM91ENet Assets</v>
      </c>
      <c r="I577" s="69">
        <f t="shared" si="26"/>
        <v>5.0713799999999997E-4</v>
      </c>
      <c r="K577"/>
      <c r="N577" t="e">
        <f>+HLOOKUP(A577,'HY Financials'!$4:$4,1,0)</f>
        <v>#N/A</v>
      </c>
    </row>
    <row r="578" spans="1:14" s="108" customFormat="1" hidden="1">
      <c r="A578" t="s">
        <v>705</v>
      </c>
      <c r="B578" s="105">
        <v>110156</v>
      </c>
      <c r="C578" s="105" t="s">
        <v>685</v>
      </c>
      <c r="D578" s="106">
        <v>5056</v>
      </c>
      <c r="E578" s="106">
        <v>5056</v>
      </c>
      <c r="F578" s="67">
        <f t="shared" si="24"/>
        <v>0</v>
      </c>
      <c r="G578" s="68" t="str">
        <f>+VLOOKUP(B578,Mapping!A:C,3,0)</f>
        <v>Net Assets</v>
      </c>
      <c r="H578" s="68" t="str">
        <f t="shared" si="25"/>
        <v>FM91ENet Assets</v>
      </c>
      <c r="I578" s="69">
        <f t="shared" si="26"/>
        <v>0</v>
      </c>
      <c r="N578" t="e">
        <f>+HLOOKUP(A578,'HY Financials'!$4:$4,1,0)</f>
        <v>#N/A</v>
      </c>
    </row>
    <row r="579" spans="1:14" s="108" customFormat="1" hidden="1">
      <c r="A579" t="s">
        <v>705</v>
      </c>
      <c r="B579" s="105">
        <v>211032</v>
      </c>
      <c r="C579" s="105" t="s">
        <v>331</v>
      </c>
      <c r="D579" s="106">
        <v>5056</v>
      </c>
      <c r="E579" s="106">
        <v>0</v>
      </c>
      <c r="F579" s="67">
        <f t="shared" si="24"/>
        <v>-5056</v>
      </c>
      <c r="G579" s="68" t="str">
        <f>+VLOOKUP(B579,Mapping!A:C,3,0)</f>
        <v>Net Assets</v>
      </c>
      <c r="H579" s="68" t="str">
        <f t="shared" si="25"/>
        <v>FM91ENet Assets</v>
      </c>
      <c r="I579" s="69">
        <f t="shared" si="26"/>
        <v>-5.0560000000000004E-4</v>
      </c>
      <c r="N579" t="e">
        <f>+HLOOKUP(A579,'HY Financials'!$4:$4,1,0)</f>
        <v>#N/A</v>
      </c>
    </row>
    <row r="580" spans="1:14" s="108" customFormat="1" hidden="1">
      <c r="A580" t="s">
        <v>705</v>
      </c>
      <c r="B580" s="105">
        <v>211037</v>
      </c>
      <c r="C580" s="105" t="s">
        <v>901</v>
      </c>
      <c r="D580" s="106">
        <v>15.37</v>
      </c>
      <c r="E580" s="106">
        <v>0</v>
      </c>
      <c r="F580" s="67">
        <f t="shared" ref="F580:F643" si="27">+E580-D580</f>
        <v>-15.37</v>
      </c>
      <c r="G580" s="68" t="str">
        <f>+VLOOKUP(B580,Mapping!A:C,3,0)</f>
        <v>Net Assets</v>
      </c>
      <c r="H580" s="68" t="str">
        <f t="shared" ref="H580:H643" si="28">+A580&amp;G580</f>
        <v>FM91ENet Assets</v>
      </c>
      <c r="I580" s="69">
        <f t="shared" ref="I580:I643" si="29">+F580/10000000</f>
        <v>-1.5369999999999999E-6</v>
      </c>
      <c r="N580" t="e">
        <f>+HLOOKUP(A580,'HY Financials'!$4:$4,1,0)</f>
        <v>#N/A</v>
      </c>
    </row>
    <row r="581" spans="1:14" s="108" customFormat="1" hidden="1">
      <c r="A581" t="s">
        <v>705</v>
      </c>
      <c r="B581" s="105">
        <v>212080</v>
      </c>
      <c r="C581" s="105" t="s">
        <v>1049</v>
      </c>
      <c r="D581" s="106">
        <v>15.37</v>
      </c>
      <c r="E581" s="106">
        <v>15.37</v>
      </c>
      <c r="F581" s="67">
        <f t="shared" si="27"/>
        <v>0</v>
      </c>
      <c r="G581" s="68" t="str">
        <f>+VLOOKUP(B581,Mapping!A:C,3,0)</f>
        <v>Dummy</v>
      </c>
      <c r="H581" s="68" t="str">
        <f t="shared" si="28"/>
        <v>FM91EDummy</v>
      </c>
      <c r="I581" s="69">
        <f t="shared" si="29"/>
        <v>0</v>
      </c>
      <c r="N581" t="e">
        <f>+HLOOKUP(A581,'HY Financials'!$4:$4,1,0)</f>
        <v>#N/A</v>
      </c>
    </row>
    <row r="582" spans="1:14" hidden="1">
      <c r="A582" t="s">
        <v>705</v>
      </c>
      <c r="B582" s="105">
        <v>310200</v>
      </c>
      <c r="C582" s="105" t="s">
        <v>356</v>
      </c>
      <c r="D582" s="106">
        <v>0.01</v>
      </c>
      <c r="E582" s="106">
        <v>0</v>
      </c>
      <c r="F582" s="67">
        <f t="shared" si="27"/>
        <v>-0.01</v>
      </c>
      <c r="G582" s="68" t="str">
        <f>+VLOOKUP(B582,Mapping!A:C,3,0)</f>
        <v>Dummy</v>
      </c>
      <c r="H582" s="68" t="str">
        <f t="shared" si="28"/>
        <v>FM91EDummy</v>
      </c>
      <c r="I582" s="69">
        <f t="shared" si="29"/>
        <v>-1.0000000000000001E-9</v>
      </c>
      <c r="N582" t="e">
        <f>+HLOOKUP(A582,'HY Financials'!$4:$4,1,0)</f>
        <v>#N/A</v>
      </c>
    </row>
    <row r="583" spans="1:14" hidden="1">
      <c r="A583" t="s">
        <v>764</v>
      </c>
      <c r="B583" s="105">
        <v>110047</v>
      </c>
      <c r="C583" s="105" t="s">
        <v>293</v>
      </c>
      <c r="D583" s="106">
        <v>0.03</v>
      </c>
      <c r="E583" s="106">
        <v>5144.9399999999996</v>
      </c>
      <c r="F583" s="67">
        <f t="shared" si="27"/>
        <v>5144.91</v>
      </c>
      <c r="G583" s="68" t="str">
        <f>+VLOOKUP(B583,Mapping!A:C,3,0)</f>
        <v>Net Assets</v>
      </c>
      <c r="H583" s="68" t="str">
        <f t="shared" si="28"/>
        <v>FM91FNet Assets</v>
      </c>
      <c r="I583" s="69">
        <f t="shared" si="29"/>
        <v>5.1449099999999995E-4</v>
      </c>
      <c r="N583" t="e">
        <f>+HLOOKUP(A583,'HY Financials'!$4:$4,1,0)</f>
        <v>#N/A</v>
      </c>
    </row>
    <row r="584" spans="1:14" hidden="1">
      <c r="A584" t="s">
        <v>764</v>
      </c>
      <c r="B584" s="105">
        <v>110156</v>
      </c>
      <c r="C584" s="105" t="s">
        <v>685</v>
      </c>
      <c r="D584" s="106">
        <v>5056</v>
      </c>
      <c r="E584" s="106">
        <v>5056</v>
      </c>
      <c r="F584" s="67">
        <f t="shared" si="27"/>
        <v>0</v>
      </c>
      <c r="G584" s="68" t="str">
        <f>+VLOOKUP(B584,Mapping!A:C,3,0)</f>
        <v>Net Assets</v>
      </c>
      <c r="H584" s="68" t="str">
        <f t="shared" si="28"/>
        <v>FM91FNet Assets</v>
      </c>
      <c r="I584" s="69">
        <f t="shared" si="29"/>
        <v>0</v>
      </c>
      <c r="N584" t="e">
        <f>+HLOOKUP(A584,'HY Financials'!$4:$4,1,0)</f>
        <v>#N/A</v>
      </c>
    </row>
    <row r="585" spans="1:14" hidden="1">
      <c r="A585" t="s">
        <v>764</v>
      </c>
      <c r="B585" s="105">
        <v>112000</v>
      </c>
      <c r="C585" s="105" t="s">
        <v>314</v>
      </c>
      <c r="D585" s="106">
        <v>88.94</v>
      </c>
      <c r="E585" s="106">
        <v>88.97</v>
      </c>
      <c r="F585" s="67">
        <f t="shared" si="27"/>
        <v>3.0000000000001137E-2</v>
      </c>
      <c r="G585" s="68" t="str">
        <f>+VLOOKUP(B585,Mapping!A:C,3,0)</f>
        <v>Net Assets</v>
      </c>
      <c r="H585" s="68" t="str">
        <f t="shared" si="28"/>
        <v>FM91FNet Assets</v>
      </c>
      <c r="I585" s="69">
        <f t="shared" si="29"/>
        <v>3.0000000000001137E-9</v>
      </c>
      <c r="N585" t="e">
        <f>+HLOOKUP(A585,'HY Financials'!$4:$4,1,0)</f>
        <v>#N/A</v>
      </c>
    </row>
    <row r="586" spans="1:14" hidden="1">
      <c r="A586" t="s">
        <v>764</v>
      </c>
      <c r="B586" s="105">
        <v>211032</v>
      </c>
      <c r="C586" s="105" t="s">
        <v>331</v>
      </c>
      <c r="D586" s="106">
        <v>5056</v>
      </c>
      <c r="E586" s="106">
        <v>0</v>
      </c>
      <c r="F586" s="67">
        <f t="shared" si="27"/>
        <v>-5056</v>
      </c>
      <c r="G586" s="68" t="str">
        <f>+VLOOKUP(B586,Mapping!A:C,3,0)</f>
        <v>Net Assets</v>
      </c>
      <c r="H586" s="68" t="str">
        <f t="shared" si="28"/>
        <v>FM91FNet Assets</v>
      </c>
      <c r="I586" s="69">
        <f t="shared" si="29"/>
        <v>-5.0560000000000004E-4</v>
      </c>
      <c r="N586" t="e">
        <f>+HLOOKUP(A586,'HY Financials'!$4:$4,1,0)</f>
        <v>#N/A</v>
      </c>
    </row>
    <row r="587" spans="1:14" hidden="1">
      <c r="A587" t="s">
        <v>764</v>
      </c>
      <c r="B587" s="105">
        <v>211037</v>
      </c>
      <c r="C587" s="105" t="s">
        <v>901</v>
      </c>
      <c r="D587" s="106">
        <v>88.94</v>
      </c>
      <c r="E587" s="106">
        <v>0</v>
      </c>
      <c r="F587" s="67">
        <f t="shared" si="27"/>
        <v>-88.94</v>
      </c>
      <c r="G587" s="68" t="str">
        <f>+VLOOKUP(B587,Mapping!A:C,3,0)</f>
        <v>Net Assets</v>
      </c>
      <c r="H587" s="68" t="str">
        <f t="shared" si="28"/>
        <v>FM91FNet Assets</v>
      </c>
      <c r="I587" s="69">
        <f t="shared" si="29"/>
        <v>-8.8939999999999999E-6</v>
      </c>
      <c r="N587" t="e">
        <f>+HLOOKUP(A587,'HY Financials'!$4:$4,1,0)</f>
        <v>#N/A</v>
      </c>
    </row>
    <row r="588" spans="1:14" hidden="1">
      <c r="A588" t="s">
        <v>761</v>
      </c>
      <c r="B588" s="105">
        <v>110047</v>
      </c>
      <c r="C588" s="105" t="s">
        <v>293</v>
      </c>
      <c r="D588" s="106">
        <v>0</v>
      </c>
      <c r="E588" s="106">
        <v>5064.66</v>
      </c>
      <c r="F588" s="67">
        <f t="shared" si="27"/>
        <v>5064.66</v>
      </c>
      <c r="G588" s="68" t="str">
        <f>+VLOOKUP(B588,Mapping!A:C,3,0)</f>
        <v>Net Assets</v>
      </c>
      <c r="H588" s="68" t="str">
        <f t="shared" si="28"/>
        <v>FM91HNet Assets</v>
      </c>
      <c r="I588" s="69">
        <f t="shared" si="29"/>
        <v>5.0646600000000001E-4</v>
      </c>
      <c r="N588" t="e">
        <f>+HLOOKUP(A588,'HY Financials'!$4:$4,1,0)</f>
        <v>#N/A</v>
      </c>
    </row>
    <row r="589" spans="1:14" hidden="1">
      <c r="A589" t="s">
        <v>761</v>
      </c>
      <c r="B589" s="105">
        <v>110156</v>
      </c>
      <c r="C589" s="105" t="s">
        <v>685</v>
      </c>
      <c r="D589" s="106">
        <v>5056</v>
      </c>
      <c r="E589" s="106">
        <v>5056</v>
      </c>
      <c r="F589" s="67">
        <f t="shared" si="27"/>
        <v>0</v>
      </c>
      <c r="G589" s="68" t="str">
        <f>+VLOOKUP(B589,Mapping!A:C,3,0)</f>
        <v>Net Assets</v>
      </c>
      <c r="H589" s="68" t="str">
        <f t="shared" si="28"/>
        <v>FM91HNet Assets</v>
      </c>
      <c r="I589" s="69">
        <f t="shared" si="29"/>
        <v>0</v>
      </c>
      <c r="N589" t="e">
        <f>+HLOOKUP(A589,'HY Financials'!$4:$4,1,0)</f>
        <v>#N/A</v>
      </c>
    </row>
    <row r="590" spans="1:14" hidden="1">
      <c r="A590" t="s">
        <v>761</v>
      </c>
      <c r="B590" s="105">
        <v>211028</v>
      </c>
      <c r="C590" s="105" t="s">
        <v>329</v>
      </c>
      <c r="D590" s="106">
        <v>8.66</v>
      </c>
      <c r="E590" s="106">
        <v>0</v>
      </c>
      <c r="F590" s="67">
        <f t="shared" si="27"/>
        <v>-8.66</v>
      </c>
      <c r="G590" s="68" t="str">
        <f>+VLOOKUP(B590,Mapping!A:C,3,0)</f>
        <v>Net Assets</v>
      </c>
      <c r="H590" s="68" t="str">
        <f t="shared" si="28"/>
        <v>FM91HNet Assets</v>
      </c>
      <c r="I590" s="69">
        <f t="shared" si="29"/>
        <v>-8.6600000000000005E-7</v>
      </c>
      <c r="N590" t="e">
        <f>+HLOOKUP(A590,'HY Financials'!$4:$4,1,0)</f>
        <v>#N/A</v>
      </c>
    </row>
    <row r="591" spans="1:14" hidden="1">
      <c r="A591" t="s">
        <v>761</v>
      </c>
      <c r="B591" s="105">
        <v>211032</v>
      </c>
      <c r="C591" s="105" t="s">
        <v>331</v>
      </c>
      <c r="D591" s="106">
        <v>5056</v>
      </c>
      <c r="E591" s="106">
        <v>0</v>
      </c>
      <c r="F591" s="67">
        <f t="shared" si="27"/>
        <v>-5056</v>
      </c>
      <c r="G591" s="68" t="str">
        <f>+VLOOKUP(B591,Mapping!A:C,3,0)</f>
        <v>Net Assets</v>
      </c>
      <c r="H591" s="68" t="str">
        <f t="shared" si="28"/>
        <v>FM91HNet Assets</v>
      </c>
      <c r="I591" s="69">
        <f t="shared" si="29"/>
        <v>-5.0560000000000004E-4</v>
      </c>
      <c r="N591" t="e">
        <f>+HLOOKUP(A591,'HY Financials'!$4:$4,1,0)</f>
        <v>#N/A</v>
      </c>
    </row>
    <row r="592" spans="1:14" hidden="1">
      <c r="A592" t="s">
        <v>761</v>
      </c>
      <c r="B592" s="105">
        <v>212080</v>
      </c>
      <c r="C592" s="105" t="s">
        <v>1049</v>
      </c>
      <c r="D592" s="106">
        <v>8.66</v>
      </c>
      <c r="E592" s="106">
        <v>8.66</v>
      </c>
      <c r="F592" s="67">
        <f t="shared" si="27"/>
        <v>0</v>
      </c>
      <c r="G592" s="68" t="str">
        <f>+VLOOKUP(B592,Mapping!A:C,3,0)</f>
        <v>Dummy</v>
      </c>
      <c r="H592" s="68" t="str">
        <f t="shared" si="28"/>
        <v>FM91HDummy</v>
      </c>
      <c r="I592" s="69">
        <f t="shared" si="29"/>
        <v>0</v>
      </c>
      <c r="N592" t="e">
        <f>+HLOOKUP(A592,'HY Financials'!$4:$4,1,0)</f>
        <v>#N/A</v>
      </c>
    </row>
    <row r="593" spans="1:14" hidden="1">
      <c r="A593" t="s">
        <v>762</v>
      </c>
      <c r="B593" s="105">
        <v>110047</v>
      </c>
      <c r="C593" s="105" t="s">
        <v>293</v>
      </c>
      <c r="D593" s="106">
        <v>0.11</v>
      </c>
      <c r="E593" s="106">
        <v>5056.03</v>
      </c>
      <c r="F593" s="67">
        <f t="shared" si="27"/>
        <v>5055.92</v>
      </c>
      <c r="G593" s="68" t="str">
        <f>+VLOOKUP(B593,Mapping!A:C,3,0)</f>
        <v>Net Assets</v>
      </c>
      <c r="H593" s="68" t="str">
        <f t="shared" si="28"/>
        <v>FM91INet Assets</v>
      </c>
      <c r="I593" s="69">
        <f t="shared" si="29"/>
        <v>5.0559200000000002E-4</v>
      </c>
      <c r="N593" t="e">
        <f>+HLOOKUP(A593,'HY Financials'!$4:$4,1,0)</f>
        <v>#N/A</v>
      </c>
    </row>
    <row r="594" spans="1:14" hidden="1">
      <c r="A594" t="s">
        <v>762</v>
      </c>
      <c r="B594" s="105">
        <v>110156</v>
      </c>
      <c r="C594" s="105" t="s">
        <v>685</v>
      </c>
      <c r="D594" s="106">
        <v>5056</v>
      </c>
      <c r="E594" s="106">
        <v>5056</v>
      </c>
      <c r="F594" s="67">
        <f t="shared" si="27"/>
        <v>0</v>
      </c>
      <c r="G594" s="68" t="str">
        <f>+VLOOKUP(B594,Mapping!A:C,3,0)</f>
        <v>Net Assets</v>
      </c>
      <c r="H594" s="68" t="str">
        <f t="shared" si="28"/>
        <v>FM91INet Assets</v>
      </c>
      <c r="I594" s="69">
        <f t="shared" si="29"/>
        <v>0</v>
      </c>
      <c r="N594" t="e">
        <f>+HLOOKUP(A594,'HY Financials'!$4:$4,1,0)</f>
        <v>#N/A</v>
      </c>
    </row>
    <row r="595" spans="1:14" hidden="1">
      <c r="A595" t="s">
        <v>762</v>
      </c>
      <c r="B595" s="105">
        <v>112000</v>
      </c>
      <c r="C595" s="105" t="s">
        <v>314</v>
      </c>
      <c r="D595" s="106">
        <v>0</v>
      </c>
      <c r="E595" s="106">
        <v>0.09</v>
      </c>
      <c r="F595" s="67">
        <f t="shared" si="27"/>
        <v>0.09</v>
      </c>
      <c r="G595" s="68" t="str">
        <f>+VLOOKUP(B595,Mapping!A:C,3,0)</f>
        <v>Net Assets</v>
      </c>
      <c r="H595" s="68" t="str">
        <f t="shared" si="28"/>
        <v>FM91INet Assets</v>
      </c>
      <c r="I595" s="69">
        <f t="shared" si="29"/>
        <v>8.9999999999999995E-9</v>
      </c>
      <c r="N595" t="e">
        <f>+HLOOKUP(A595,'HY Financials'!$4:$4,1,0)</f>
        <v>#N/A</v>
      </c>
    </row>
    <row r="596" spans="1:14" hidden="1">
      <c r="A596" t="s">
        <v>762</v>
      </c>
      <c r="B596" s="105">
        <v>210800</v>
      </c>
      <c r="C596" s="105" t="s">
        <v>317</v>
      </c>
      <c r="D596" s="106">
        <v>0</v>
      </c>
      <c r="E596" s="106">
        <v>0.02</v>
      </c>
      <c r="F596" s="67">
        <f t="shared" si="27"/>
        <v>0.02</v>
      </c>
      <c r="G596" s="68" t="str">
        <f>+VLOOKUP(B596,Mapping!A:C,3,0)</f>
        <v>Net Assets</v>
      </c>
      <c r="H596" s="68" t="str">
        <f t="shared" si="28"/>
        <v>FM91INet Assets</v>
      </c>
      <c r="I596" s="69">
        <f t="shared" si="29"/>
        <v>2.0000000000000001E-9</v>
      </c>
      <c r="N596" t="e">
        <f>+HLOOKUP(A596,'HY Financials'!$4:$4,1,0)</f>
        <v>#N/A</v>
      </c>
    </row>
    <row r="597" spans="1:14" hidden="1">
      <c r="A597" t="s">
        <v>762</v>
      </c>
      <c r="B597" s="105">
        <v>211032</v>
      </c>
      <c r="C597" s="105" t="s">
        <v>331</v>
      </c>
      <c r="D597" s="106">
        <v>5056</v>
      </c>
      <c r="E597" s="106">
        <v>0</v>
      </c>
      <c r="F597" s="67">
        <f t="shared" si="27"/>
        <v>-5056</v>
      </c>
      <c r="G597" s="68" t="str">
        <f>+VLOOKUP(B597,Mapping!A:C,3,0)</f>
        <v>Net Assets</v>
      </c>
      <c r="H597" s="68" t="str">
        <f t="shared" si="28"/>
        <v>FM91INet Assets</v>
      </c>
      <c r="I597" s="69">
        <f t="shared" si="29"/>
        <v>-5.0560000000000004E-4</v>
      </c>
      <c r="N597" t="e">
        <f>+HLOOKUP(A597,'HY Financials'!$4:$4,1,0)</f>
        <v>#N/A</v>
      </c>
    </row>
    <row r="598" spans="1:14" hidden="1">
      <c r="A598" t="s">
        <v>762</v>
      </c>
      <c r="B598" s="105">
        <v>211037</v>
      </c>
      <c r="C598" s="105" t="s">
        <v>901</v>
      </c>
      <c r="D598" s="106">
        <v>0.02</v>
      </c>
      <c r="E598" s="106">
        <v>0</v>
      </c>
      <c r="F598" s="67">
        <f t="shared" si="27"/>
        <v>-0.02</v>
      </c>
      <c r="G598" s="68" t="str">
        <f>+VLOOKUP(B598,Mapping!A:C,3,0)</f>
        <v>Net Assets</v>
      </c>
      <c r="H598" s="68" t="str">
        <f t="shared" si="28"/>
        <v>FM91INet Assets</v>
      </c>
      <c r="I598" s="69">
        <f t="shared" si="29"/>
        <v>-2.0000000000000001E-9</v>
      </c>
      <c r="N598" t="e">
        <f>+HLOOKUP(A598,'HY Financials'!$4:$4,1,0)</f>
        <v>#N/A</v>
      </c>
    </row>
    <row r="599" spans="1:14" hidden="1">
      <c r="A599" t="s">
        <v>762</v>
      </c>
      <c r="B599" s="105" t="s">
        <v>350</v>
      </c>
      <c r="C599" s="105" t="s">
        <v>351</v>
      </c>
      <c r="D599" s="106">
        <v>0.01</v>
      </c>
      <c r="E599" s="106">
        <v>0</v>
      </c>
      <c r="F599" s="67">
        <f t="shared" si="27"/>
        <v>-0.01</v>
      </c>
      <c r="G599" s="68" t="str">
        <f>+VLOOKUP(B599,Mapping!A:C,3,0)</f>
        <v>Dummy</v>
      </c>
      <c r="H599" s="68" t="str">
        <f t="shared" si="28"/>
        <v>FM91IDummy</v>
      </c>
      <c r="I599" s="69">
        <f t="shared" si="29"/>
        <v>-1.0000000000000001E-9</v>
      </c>
      <c r="N599" t="e">
        <f>+HLOOKUP(A599,'HY Financials'!$4:$4,1,0)</f>
        <v>#N/A</v>
      </c>
    </row>
    <row r="600" spans="1:14" hidden="1">
      <c r="A600" t="s">
        <v>763</v>
      </c>
      <c r="B600" s="105">
        <v>110047</v>
      </c>
      <c r="C600" s="105" t="s">
        <v>293</v>
      </c>
      <c r="D600" s="106">
        <v>0.04</v>
      </c>
      <c r="E600" s="106">
        <v>5078.18</v>
      </c>
      <c r="F600" s="67">
        <f t="shared" si="27"/>
        <v>5078.1400000000003</v>
      </c>
      <c r="G600" s="68" t="str">
        <f>+VLOOKUP(B600,Mapping!A:C,3,0)</f>
        <v>Net Assets</v>
      </c>
      <c r="H600" s="68" t="str">
        <f t="shared" si="28"/>
        <v>FM91JNet Assets</v>
      </c>
      <c r="I600" s="69">
        <f t="shared" si="29"/>
        <v>5.0781399999999999E-4</v>
      </c>
      <c r="N600" t="e">
        <f>+HLOOKUP(A600,'HY Financials'!$4:$4,1,0)</f>
        <v>#N/A</v>
      </c>
    </row>
    <row r="601" spans="1:14" hidden="1">
      <c r="A601" t="s">
        <v>763</v>
      </c>
      <c r="B601" s="105">
        <v>110156</v>
      </c>
      <c r="C601" s="105" t="s">
        <v>685</v>
      </c>
      <c r="D601" s="106">
        <v>5056</v>
      </c>
      <c r="E601" s="106">
        <v>5056</v>
      </c>
      <c r="F601" s="67">
        <f t="shared" si="27"/>
        <v>0</v>
      </c>
      <c r="G601" s="68" t="str">
        <f>+VLOOKUP(B601,Mapping!A:C,3,0)</f>
        <v>Net Assets</v>
      </c>
      <c r="H601" s="68" t="str">
        <f t="shared" si="28"/>
        <v>FM91JNet Assets</v>
      </c>
      <c r="I601" s="69">
        <f t="shared" si="29"/>
        <v>0</v>
      </c>
      <c r="N601" t="e">
        <f>+HLOOKUP(A601,'HY Financials'!$4:$4,1,0)</f>
        <v>#N/A</v>
      </c>
    </row>
    <row r="602" spans="1:14" hidden="1">
      <c r="A602" t="s">
        <v>763</v>
      </c>
      <c r="B602" s="105">
        <v>112000</v>
      </c>
      <c r="C602" s="105" t="s">
        <v>314</v>
      </c>
      <c r="D602" s="106">
        <v>22.18</v>
      </c>
      <c r="E602" s="106">
        <v>22.22</v>
      </c>
      <c r="F602" s="67">
        <f t="shared" si="27"/>
        <v>3.9999999999999147E-2</v>
      </c>
      <c r="G602" s="68" t="str">
        <f>+VLOOKUP(B602,Mapping!A:C,3,0)</f>
        <v>Net Assets</v>
      </c>
      <c r="H602" s="68" t="str">
        <f t="shared" si="28"/>
        <v>FM91JNet Assets</v>
      </c>
      <c r="I602" s="69">
        <f t="shared" si="29"/>
        <v>3.999999999999915E-9</v>
      </c>
      <c r="N602" t="e">
        <f>+HLOOKUP(A602,'HY Financials'!$4:$4,1,0)</f>
        <v>#N/A</v>
      </c>
    </row>
    <row r="603" spans="1:14" hidden="1">
      <c r="A603" t="s">
        <v>763</v>
      </c>
      <c r="B603" s="105">
        <v>211032</v>
      </c>
      <c r="C603" s="105" t="s">
        <v>331</v>
      </c>
      <c r="D603" s="106">
        <v>5056</v>
      </c>
      <c r="E603" s="106">
        <v>0</v>
      </c>
      <c r="F603" s="67">
        <f t="shared" si="27"/>
        <v>-5056</v>
      </c>
      <c r="G603" s="68" t="str">
        <f>+VLOOKUP(B603,Mapping!A:C,3,0)</f>
        <v>Net Assets</v>
      </c>
      <c r="H603" s="68" t="str">
        <f t="shared" si="28"/>
        <v>FM91JNet Assets</v>
      </c>
      <c r="I603" s="69">
        <f t="shared" si="29"/>
        <v>-5.0560000000000004E-4</v>
      </c>
      <c r="N603" t="e">
        <f>+HLOOKUP(A603,'HY Financials'!$4:$4,1,0)</f>
        <v>#N/A</v>
      </c>
    </row>
    <row r="604" spans="1:14" hidden="1">
      <c r="A604" t="s">
        <v>763</v>
      </c>
      <c r="B604" s="105">
        <v>211037</v>
      </c>
      <c r="C604" s="105" t="s">
        <v>901</v>
      </c>
      <c r="D604" s="106">
        <v>22.18</v>
      </c>
      <c r="E604" s="106">
        <v>0</v>
      </c>
      <c r="F604" s="67">
        <f t="shared" si="27"/>
        <v>-22.18</v>
      </c>
      <c r="G604" s="68" t="str">
        <f>+VLOOKUP(B604,Mapping!A:C,3,0)</f>
        <v>Net Assets</v>
      </c>
      <c r="H604" s="68" t="str">
        <f t="shared" si="28"/>
        <v>FM91JNet Assets</v>
      </c>
      <c r="I604" s="69">
        <f t="shared" si="29"/>
        <v>-2.2179999999999998E-6</v>
      </c>
      <c r="N604" t="e">
        <f>+HLOOKUP(A604,'HY Financials'!$4:$4,1,0)</f>
        <v>#N/A</v>
      </c>
    </row>
    <row r="605" spans="1:14" hidden="1">
      <c r="A605" t="s">
        <v>882</v>
      </c>
      <c r="B605" s="105">
        <v>110047</v>
      </c>
      <c r="C605" s="105" t="s">
        <v>293</v>
      </c>
      <c r="D605" s="106">
        <v>0</v>
      </c>
      <c r="E605" s="106">
        <v>13195.46</v>
      </c>
      <c r="F605" s="67">
        <f t="shared" si="27"/>
        <v>13195.46</v>
      </c>
      <c r="G605" s="68" t="str">
        <f>+VLOOKUP(B605,Mapping!A:C,3,0)</f>
        <v>Net Assets</v>
      </c>
      <c r="H605" s="68" t="str">
        <f t="shared" si="28"/>
        <v>FM91KNet Assets</v>
      </c>
      <c r="I605" s="69">
        <f t="shared" si="29"/>
        <v>1.319546E-3</v>
      </c>
      <c r="N605" t="e">
        <f>+HLOOKUP(A605,'HY Financials'!$4:$4,1,0)</f>
        <v>#N/A</v>
      </c>
    </row>
    <row r="606" spans="1:14" hidden="1">
      <c r="A606" t="s">
        <v>882</v>
      </c>
      <c r="B606" s="105">
        <v>110052</v>
      </c>
      <c r="C606" s="105" t="s">
        <v>297</v>
      </c>
      <c r="D606" s="106">
        <v>30.93</v>
      </c>
      <c r="E606" s="106">
        <v>30.93</v>
      </c>
      <c r="F606" s="67">
        <f t="shared" si="27"/>
        <v>0</v>
      </c>
      <c r="G606" s="68" t="str">
        <f>+VLOOKUP(B606,Mapping!A:C,3,0)</f>
        <v>Net Assets</v>
      </c>
      <c r="H606" s="68" t="str">
        <f t="shared" si="28"/>
        <v>FM91KNet Assets</v>
      </c>
      <c r="I606" s="69">
        <f t="shared" si="29"/>
        <v>0</v>
      </c>
      <c r="N606" t="e">
        <f>+HLOOKUP(A606,'HY Financials'!$4:$4,1,0)</f>
        <v>#N/A</v>
      </c>
    </row>
    <row r="607" spans="1:14" hidden="1">
      <c r="A607" t="s">
        <v>882</v>
      </c>
      <c r="B607" s="105">
        <v>110156</v>
      </c>
      <c r="C607" s="105" t="s">
        <v>685</v>
      </c>
      <c r="D607" s="106">
        <v>5056</v>
      </c>
      <c r="E607" s="106">
        <v>5056</v>
      </c>
      <c r="F607" s="67">
        <f t="shared" si="27"/>
        <v>0</v>
      </c>
      <c r="G607" s="68" t="str">
        <f>+VLOOKUP(B607,Mapping!A:C,3,0)</f>
        <v>Net Assets</v>
      </c>
      <c r="H607" s="68" t="str">
        <f t="shared" si="28"/>
        <v>FM91KNet Assets</v>
      </c>
      <c r="I607" s="69">
        <f t="shared" si="29"/>
        <v>0</v>
      </c>
      <c r="N607" t="e">
        <f>+HLOOKUP(A607,'HY Financials'!$4:$4,1,0)</f>
        <v>#N/A</v>
      </c>
    </row>
    <row r="608" spans="1:14" hidden="1">
      <c r="A608" t="s">
        <v>882</v>
      </c>
      <c r="B608" s="105">
        <v>112000</v>
      </c>
      <c r="C608" s="105" t="s">
        <v>314</v>
      </c>
      <c r="D608" s="106">
        <v>8058.61</v>
      </c>
      <c r="E608" s="106">
        <v>8.39</v>
      </c>
      <c r="F608" s="67">
        <f t="shared" si="27"/>
        <v>-8050.2199999999993</v>
      </c>
      <c r="G608" s="68" t="str">
        <f>+VLOOKUP(B608,Mapping!A:C,3,0)</f>
        <v>Net Assets</v>
      </c>
      <c r="H608" s="68" t="str">
        <f t="shared" si="28"/>
        <v>FM91KNet Assets</v>
      </c>
      <c r="I608" s="69">
        <f t="shared" si="29"/>
        <v>-8.0502199999999996E-4</v>
      </c>
      <c r="N608" t="e">
        <f>+HLOOKUP(A608,'HY Financials'!$4:$4,1,0)</f>
        <v>#N/A</v>
      </c>
    </row>
    <row r="609" spans="1:14" hidden="1">
      <c r="A609" t="s">
        <v>882</v>
      </c>
      <c r="B609" s="105">
        <v>211032</v>
      </c>
      <c r="C609" s="105" t="s">
        <v>331</v>
      </c>
      <c r="D609" s="106">
        <v>5105.92</v>
      </c>
      <c r="E609" s="106">
        <v>0</v>
      </c>
      <c r="F609" s="67">
        <f t="shared" si="27"/>
        <v>-5105.92</v>
      </c>
      <c r="G609" s="68" t="str">
        <f>+VLOOKUP(B609,Mapping!A:C,3,0)</f>
        <v>Net Assets</v>
      </c>
      <c r="H609" s="68" t="str">
        <f t="shared" si="28"/>
        <v>FM91KNet Assets</v>
      </c>
      <c r="I609" s="69">
        <f t="shared" si="29"/>
        <v>-5.1059200000000003E-4</v>
      </c>
      <c r="N609" t="e">
        <f>+HLOOKUP(A609,'HY Financials'!$4:$4,1,0)</f>
        <v>#N/A</v>
      </c>
    </row>
    <row r="610" spans="1:14" hidden="1">
      <c r="A610" t="s">
        <v>882</v>
      </c>
      <c r="B610" s="105">
        <v>211037</v>
      </c>
      <c r="C610" s="105" t="s">
        <v>901</v>
      </c>
      <c r="D610" s="106">
        <v>39.32</v>
      </c>
      <c r="E610" s="106">
        <v>0</v>
      </c>
      <c r="F610" s="67">
        <f t="shared" si="27"/>
        <v>-39.32</v>
      </c>
      <c r="G610" s="68" t="str">
        <f>+VLOOKUP(B610,Mapping!A:C,3,0)</f>
        <v>Net Assets</v>
      </c>
      <c r="H610" s="68" t="str">
        <f t="shared" si="28"/>
        <v>FM91KNet Assets</v>
      </c>
      <c r="I610" s="69">
        <f t="shared" si="29"/>
        <v>-3.9319999999999998E-6</v>
      </c>
      <c r="N610" t="e">
        <f>+HLOOKUP(A610,'HY Financials'!$4:$4,1,0)</f>
        <v>#N/A</v>
      </c>
    </row>
    <row r="611" spans="1:14" hidden="1">
      <c r="A611" t="s">
        <v>882</v>
      </c>
      <c r="B611" s="105">
        <v>212080</v>
      </c>
      <c r="C611" s="105" t="s">
        <v>1049</v>
      </c>
      <c r="D611" s="106">
        <v>49.92</v>
      </c>
      <c r="E611" s="106">
        <v>49.92</v>
      </c>
      <c r="F611" s="67">
        <f t="shared" si="27"/>
        <v>0</v>
      </c>
      <c r="G611" s="68" t="str">
        <f>+VLOOKUP(B611,Mapping!A:C,3,0)</f>
        <v>Dummy</v>
      </c>
      <c r="H611" s="68" t="str">
        <f t="shared" si="28"/>
        <v>FM91KDummy</v>
      </c>
      <c r="I611" s="69">
        <f t="shared" si="29"/>
        <v>0</v>
      </c>
      <c r="N611" t="e">
        <f>+HLOOKUP(A611,'HY Financials'!$4:$4,1,0)</f>
        <v>#N/A</v>
      </c>
    </row>
    <row r="612" spans="1:14" hidden="1">
      <c r="A612" t="s">
        <v>883</v>
      </c>
      <c r="B612" s="105">
        <v>110047</v>
      </c>
      <c r="C612" s="105" t="s">
        <v>293</v>
      </c>
      <c r="D612" s="106">
        <v>0</v>
      </c>
      <c r="E612" s="106">
        <v>10120.94</v>
      </c>
      <c r="F612" s="67">
        <f t="shared" si="27"/>
        <v>10120.94</v>
      </c>
      <c r="G612" s="68" t="str">
        <f>+VLOOKUP(B612,Mapping!A:C,3,0)</f>
        <v>Net Assets</v>
      </c>
      <c r="H612" s="68" t="str">
        <f t="shared" si="28"/>
        <v>FM91LNet Assets</v>
      </c>
      <c r="I612" s="69">
        <f t="shared" si="29"/>
        <v>1.0120940000000001E-3</v>
      </c>
      <c r="N612" t="e">
        <f>+HLOOKUP(A612,'HY Financials'!$4:$4,1,0)</f>
        <v>#N/A</v>
      </c>
    </row>
    <row r="613" spans="1:14" hidden="1">
      <c r="A613" t="s">
        <v>883</v>
      </c>
      <c r="B613" s="105">
        <v>110156</v>
      </c>
      <c r="C613" s="105" t="s">
        <v>685</v>
      </c>
      <c r="D613" s="106">
        <v>5056</v>
      </c>
      <c r="E613" s="106">
        <v>5056</v>
      </c>
      <c r="F613" s="67">
        <f t="shared" si="27"/>
        <v>0</v>
      </c>
      <c r="G613" s="68" t="str">
        <f>+VLOOKUP(B613,Mapping!A:C,3,0)</f>
        <v>Net Assets</v>
      </c>
      <c r="H613" s="68" t="str">
        <f t="shared" si="28"/>
        <v>FM91LNet Assets</v>
      </c>
      <c r="I613" s="69">
        <f t="shared" si="29"/>
        <v>0</v>
      </c>
      <c r="N613" t="e">
        <f>+HLOOKUP(A613,'HY Financials'!$4:$4,1,0)</f>
        <v>#N/A</v>
      </c>
    </row>
    <row r="614" spans="1:14" hidden="1">
      <c r="A614" t="s">
        <v>883</v>
      </c>
      <c r="B614" s="105">
        <v>112000</v>
      </c>
      <c r="C614" s="105" t="s">
        <v>314</v>
      </c>
      <c r="D614" s="106">
        <v>4326.08</v>
      </c>
      <c r="E614" s="106">
        <v>0.5</v>
      </c>
      <c r="F614" s="67">
        <f t="shared" si="27"/>
        <v>-4325.58</v>
      </c>
      <c r="G614" s="68" t="str">
        <f>+VLOOKUP(B614,Mapping!A:C,3,0)</f>
        <v>Net Assets</v>
      </c>
      <c r="H614" s="68" t="str">
        <f t="shared" si="28"/>
        <v>FM91LNet Assets</v>
      </c>
      <c r="I614" s="69">
        <f t="shared" si="29"/>
        <v>-4.3255799999999999E-4</v>
      </c>
      <c r="N614" t="e">
        <f>+HLOOKUP(A614,'HY Financials'!$4:$4,1,0)</f>
        <v>#N/A</v>
      </c>
    </row>
    <row r="615" spans="1:14" s="108" customFormat="1" hidden="1">
      <c r="A615" t="s">
        <v>883</v>
      </c>
      <c r="B615" s="105">
        <v>210800</v>
      </c>
      <c r="C615" s="105" t="s">
        <v>317</v>
      </c>
      <c r="D615" s="106">
        <v>0.04</v>
      </c>
      <c r="E615" s="106">
        <v>0</v>
      </c>
      <c r="F615" s="67">
        <f t="shared" si="27"/>
        <v>-0.04</v>
      </c>
      <c r="G615" s="68" t="str">
        <f>+VLOOKUP(B615,Mapping!A:C,3,0)</f>
        <v>Net Assets</v>
      </c>
      <c r="H615" s="68" t="str">
        <f t="shared" si="28"/>
        <v>FM91LNet Assets</v>
      </c>
      <c r="I615" s="69">
        <f t="shared" si="29"/>
        <v>-4.0000000000000002E-9</v>
      </c>
      <c r="N615" t="e">
        <f>+HLOOKUP(A615,'HY Financials'!$4:$4,1,0)</f>
        <v>#N/A</v>
      </c>
    </row>
    <row r="616" spans="1:14" s="108" customFormat="1" hidden="1">
      <c r="A616" t="s">
        <v>883</v>
      </c>
      <c r="B616" s="105">
        <v>211032</v>
      </c>
      <c r="C616" s="105" t="s">
        <v>331</v>
      </c>
      <c r="D616" s="106">
        <v>5794.82</v>
      </c>
      <c r="E616" s="106">
        <v>0</v>
      </c>
      <c r="F616" s="67">
        <f t="shared" si="27"/>
        <v>-5794.82</v>
      </c>
      <c r="G616" s="68" t="str">
        <f>+VLOOKUP(B616,Mapping!A:C,3,0)</f>
        <v>Net Assets</v>
      </c>
      <c r="H616" s="68" t="str">
        <f t="shared" si="28"/>
        <v>FM91LNet Assets</v>
      </c>
      <c r="I616" s="69">
        <f t="shared" si="29"/>
        <v>-5.7948199999999998E-4</v>
      </c>
      <c r="N616" t="e">
        <f>+HLOOKUP(A616,'HY Financials'!$4:$4,1,0)</f>
        <v>#N/A</v>
      </c>
    </row>
    <row r="617" spans="1:14" s="108" customFormat="1" hidden="1">
      <c r="A617" t="s">
        <v>883</v>
      </c>
      <c r="B617" s="105">
        <v>211037</v>
      </c>
      <c r="C617" s="105" t="s">
        <v>901</v>
      </c>
      <c r="D617" s="106">
        <v>0.5</v>
      </c>
      <c r="E617" s="106">
        <v>0</v>
      </c>
      <c r="F617" s="67">
        <f t="shared" si="27"/>
        <v>-0.5</v>
      </c>
      <c r="G617" s="68" t="str">
        <f>+VLOOKUP(B617,Mapping!A:C,3,0)</f>
        <v>Net Assets</v>
      </c>
      <c r="H617" s="68" t="str">
        <f t="shared" si="28"/>
        <v>FM91LNet Assets</v>
      </c>
      <c r="I617" s="69">
        <f t="shared" si="29"/>
        <v>-4.9999999999999998E-8</v>
      </c>
      <c r="N617" t="e">
        <f>+HLOOKUP(A617,'HY Financials'!$4:$4,1,0)</f>
        <v>#N/A</v>
      </c>
    </row>
    <row r="618" spans="1:14" s="108" customFormat="1" hidden="1">
      <c r="A618" t="s">
        <v>883</v>
      </c>
      <c r="B618" s="105">
        <v>212080</v>
      </c>
      <c r="C618" s="105" t="s">
        <v>1049</v>
      </c>
      <c r="D618" s="106">
        <v>738.82</v>
      </c>
      <c r="E618" s="106">
        <v>738.82</v>
      </c>
      <c r="F618" s="67">
        <f t="shared" si="27"/>
        <v>0</v>
      </c>
      <c r="G618" s="68" t="str">
        <f>+VLOOKUP(B618,Mapping!A:C,3,0)</f>
        <v>Dummy</v>
      </c>
      <c r="H618" s="68" t="str">
        <f t="shared" si="28"/>
        <v>FM91LDummy</v>
      </c>
      <c r="I618" s="69">
        <f t="shared" si="29"/>
        <v>0</v>
      </c>
      <c r="N618" t="e">
        <f>+HLOOKUP(A618,'HY Financials'!$4:$4,1,0)</f>
        <v>#N/A</v>
      </c>
    </row>
    <row r="619" spans="1:14" s="108" customFormat="1" hidden="1">
      <c r="A619" t="s">
        <v>885</v>
      </c>
      <c r="B619" s="105">
        <v>110047</v>
      </c>
      <c r="C619" s="105" t="s">
        <v>293</v>
      </c>
      <c r="D619" s="106">
        <v>21162.69</v>
      </c>
      <c r="E619" s="106">
        <v>21480.49</v>
      </c>
      <c r="F619" s="67">
        <f t="shared" si="27"/>
        <v>317.80000000000291</v>
      </c>
      <c r="G619" s="68" t="str">
        <f>+VLOOKUP(B619,Mapping!A:C,3,0)</f>
        <v>Net Assets</v>
      </c>
      <c r="H619" s="68" t="str">
        <f t="shared" si="28"/>
        <v>FM91NNet Assets</v>
      </c>
      <c r="I619" s="69">
        <f t="shared" si="29"/>
        <v>3.1780000000000289E-5</v>
      </c>
      <c r="N619" t="e">
        <f>+HLOOKUP(A619,'HY Financials'!$4:$4,1,0)</f>
        <v>#N/A</v>
      </c>
    </row>
    <row r="620" spans="1:14" hidden="1">
      <c r="A620" t="s">
        <v>885</v>
      </c>
      <c r="B620" s="105">
        <v>110052</v>
      </c>
      <c r="C620" s="105" t="s">
        <v>297</v>
      </c>
      <c r="D620" s="106">
        <v>7.64</v>
      </c>
      <c r="E620" s="106">
        <v>7.64</v>
      </c>
      <c r="F620" s="67">
        <f t="shared" si="27"/>
        <v>0</v>
      </c>
      <c r="G620" s="68" t="str">
        <f>+VLOOKUP(B620,Mapping!A:C,3,0)</f>
        <v>Net Assets</v>
      </c>
      <c r="H620" s="68" t="str">
        <f t="shared" si="28"/>
        <v>FM91NNet Assets</v>
      </c>
      <c r="I620" s="69">
        <f t="shared" si="29"/>
        <v>0</v>
      </c>
      <c r="N620" t="e">
        <f>+HLOOKUP(A620,'HY Financials'!$4:$4,1,0)</f>
        <v>#N/A</v>
      </c>
    </row>
    <row r="621" spans="1:14" hidden="1">
      <c r="A621" t="s">
        <v>885</v>
      </c>
      <c r="B621" s="105">
        <v>110156</v>
      </c>
      <c r="C621" s="105" t="s">
        <v>685</v>
      </c>
      <c r="D621" s="106">
        <v>16463.490000000002</v>
      </c>
      <c r="E621" s="106">
        <v>16463.490000000002</v>
      </c>
      <c r="F621" s="67">
        <f t="shared" si="27"/>
        <v>0</v>
      </c>
      <c r="G621" s="68" t="str">
        <f>+VLOOKUP(B621,Mapping!A:C,3,0)</f>
        <v>Net Assets</v>
      </c>
      <c r="H621" s="68" t="str">
        <f t="shared" si="28"/>
        <v>FM91NNet Assets</v>
      </c>
      <c r="I621" s="69">
        <f t="shared" si="29"/>
        <v>0</v>
      </c>
      <c r="N621" t="e">
        <f>+HLOOKUP(A621,'HY Financials'!$4:$4,1,0)</f>
        <v>#N/A</v>
      </c>
    </row>
    <row r="622" spans="1:14" hidden="1">
      <c r="A622" t="s">
        <v>885</v>
      </c>
      <c r="B622" s="105">
        <v>112000</v>
      </c>
      <c r="C622" s="105" t="s">
        <v>314</v>
      </c>
      <c r="D622" s="106">
        <v>15593.13</v>
      </c>
      <c r="E622" s="106">
        <v>15593.13</v>
      </c>
      <c r="F622" s="67">
        <f t="shared" si="27"/>
        <v>0</v>
      </c>
      <c r="G622" s="68" t="str">
        <f>+VLOOKUP(B622,Mapping!A:C,3,0)</f>
        <v>Net Assets</v>
      </c>
      <c r="H622" s="68" t="str">
        <f t="shared" si="28"/>
        <v>FM91NNet Assets</v>
      </c>
      <c r="I622" s="69">
        <f t="shared" si="29"/>
        <v>0</v>
      </c>
      <c r="N622" t="e">
        <f>+HLOOKUP(A622,'HY Financials'!$4:$4,1,0)</f>
        <v>#N/A</v>
      </c>
    </row>
    <row r="623" spans="1:14" hidden="1">
      <c r="A623" t="s">
        <v>885</v>
      </c>
      <c r="B623" s="105">
        <v>211002</v>
      </c>
      <c r="C623" s="105" t="s">
        <v>460</v>
      </c>
      <c r="D623" s="106">
        <v>11494.13</v>
      </c>
      <c r="E623" s="106">
        <v>15849.46</v>
      </c>
      <c r="F623" s="67">
        <f t="shared" si="27"/>
        <v>4355.33</v>
      </c>
      <c r="G623" s="68" t="str">
        <f>+VLOOKUP(B623,Mapping!A:C,3,0)</f>
        <v>Net Assets</v>
      </c>
      <c r="H623" s="68" t="str">
        <f t="shared" si="28"/>
        <v>FM91NNet Assets</v>
      </c>
      <c r="I623" s="69">
        <f t="shared" si="29"/>
        <v>4.3553299999999999E-4</v>
      </c>
      <c r="N623" t="e">
        <f>+HLOOKUP(A623,'HY Financials'!$4:$4,1,0)</f>
        <v>#N/A</v>
      </c>
    </row>
    <row r="624" spans="1:14" hidden="1">
      <c r="A624" t="s">
        <v>885</v>
      </c>
      <c r="B624" s="105">
        <v>211032</v>
      </c>
      <c r="C624" s="105" t="s">
        <v>331</v>
      </c>
      <c r="D624" s="106">
        <v>10846.39</v>
      </c>
      <c r="E624" s="106">
        <v>5618.9</v>
      </c>
      <c r="F624" s="67">
        <f t="shared" si="27"/>
        <v>-5227.49</v>
      </c>
      <c r="G624" s="68" t="str">
        <f>+VLOOKUP(B624,Mapping!A:C,3,0)</f>
        <v>Net Assets</v>
      </c>
      <c r="H624" s="68" t="str">
        <f t="shared" si="28"/>
        <v>FM91NNet Assets</v>
      </c>
      <c r="I624" s="69">
        <f t="shared" si="29"/>
        <v>-5.2274899999999998E-4</v>
      </c>
      <c r="N624" t="e">
        <f>+HLOOKUP(A624,'HY Financials'!$4:$4,1,0)</f>
        <v>#N/A</v>
      </c>
    </row>
    <row r="625" spans="1:14" hidden="1">
      <c r="A625" t="s">
        <v>885</v>
      </c>
      <c r="B625" s="105">
        <v>211035</v>
      </c>
      <c r="C625" s="105" t="s">
        <v>333</v>
      </c>
      <c r="D625" s="106">
        <v>562</v>
      </c>
      <c r="E625" s="106">
        <v>1124</v>
      </c>
      <c r="F625" s="67">
        <f t="shared" si="27"/>
        <v>562</v>
      </c>
      <c r="G625" s="68" t="str">
        <f>+VLOOKUP(B625,Mapping!A:C,3,0)</f>
        <v>Net Assets</v>
      </c>
      <c r="H625" s="68" t="str">
        <f t="shared" si="28"/>
        <v>FM91NNet Assets</v>
      </c>
      <c r="I625" s="69">
        <f t="shared" si="29"/>
        <v>5.6199999999999997E-5</v>
      </c>
      <c r="N625" t="e">
        <f>+HLOOKUP(A625,'HY Financials'!$4:$4,1,0)</f>
        <v>#N/A</v>
      </c>
    </row>
    <row r="626" spans="1:14" hidden="1">
      <c r="A626" t="s">
        <v>885</v>
      </c>
      <c r="B626" s="105">
        <v>211037</v>
      </c>
      <c r="C626" s="105" t="s">
        <v>901</v>
      </c>
      <c r="D626" s="106">
        <v>7.64</v>
      </c>
      <c r="E626" s="106">
        <v>0</v>
      </c>
      <c r="F626" s="67">
        <f t="shared" si="27"/>
        <v>-7.64</v>
      </c>
      <c r="G626" s="68" t="str">
        <f>+VLOOKUP(B626,Mapping!A:C,3,0)</f>
        <v>Net Assets</v>
      </c>
      <c r="H626" s="68" t="str">
        <f t="shared" si="28"/>
        <v>FM91NNet Assets</v>
      </c>
      <c r="I626" s="69">
        <f t="shared" si="29"/>
        <v>-7.6400000000000001E-7</v>
      </c>
      <c r="N626" t="e">
        <f>+HLOOKUP(A626,'HY Financials'!$4:$4,1,0)</f>
        <v>#N/A</v>
      </c>
    </row>
    <row r="627" spans="1:14" hidden="1">
      <c r="A627" t="s">
        <v>885</v>
      </c>
      <c r="B627" s="105">
        <v>212026</v>
      </c>
      <c r="C627" s="105" t="s">
        <v>339</v>
      </c>
      <c r="D627" s="106">
        <v>0</v>
      </c>
      <c r="E627" s="106">
        <v>0</v>
      </c>
      <c r="F627" s="67">
        <f t="shared" si="27"/>
        <v>0</v>
      </c>
      <c r="G627" s="68" t="str">
        <f>+VLOOKUP(B627,Mapping!A:C,3,0)</f>
        <v>Net Assets</v>
      </c>
      <c r="H627" s="68" t="str">
        <f t="shared" si="28"/>
        <v>FM91NNet Assets</v>
      </c>
      <c r="I627" s="69">
        <f t="shared" si="29"/>
        <v>0</v>
      </c>
      <c r="N627" t="e">
        <f>+HLOOKUP(A627,'HY Financials'!$4:$4,1,0)</f>
        <v>#N/A</v>
      </c>
    </row>
    <row r="628" spans="1:14" hidden="1">
      <c r="A628" t="s">
        <v>885</v>
      </c>
      <c r="B628" s="105">
        <v>212086</v>
      </c>
      <c r="C628" s="105" t="s">
        <v>343</v>
      </c>
      <c r="D628" s="106">
        <v>0.01</v>
      </c>
      <c r="E628" s="106">
        <v>0</v>
      </c>
      <c r="F628" s="67">
        <f t="shared" si="27"/>
        <v>-0.01</v>
      </c>
      <c r="G628" s="68" t="str">
        <f>+VLOOKUP(B628,Mapping!A:C,3,0)</f>
        <v>Net Assets</v>
      </c>
      <c r="H628" s="68" t="str">
        <f t="shared" si="28"/>
        <v>FM91NNet Assets</v>
      </c>
      <c r="I628" s="69">
        <f t="shared" si="29"/>
        <v>-1.0000000000000001E-9</v>
      </c>
      <c r="N628" t="e">
        <f>+HLOOKUP(A628,'HY Financials'!$4:$4,1,0)</f>
        <v>#N/A</v>
      </c>
    </row>
    <row r="629" spans="1:14" hidden="1">
      <c r="A629" t="s">
        <v>885</v>
      </c>
      <c r="B629" s="105">
        <v>213100</v>
      </c>
      <c r="C629" s="105" t="s">
        <v>499</v>
      </c>
      <c r="D629" s="106">
        <v>0.01</v>
      </c>
      <c r="E629" s="106">
        <v>0</v>
      </c>
      <c r="F629" s="67">
        <f t="shared" si="27"/>
        <v>-0.01</v>
      </c>
      <c r="G629" s="68" t="str">
        <f>+VLOOKUP(B629,Mapping!A:C,3,0)</f>
        <v>Net Assets</v>
      </c>
      <c r="H629" s="68" t="str">
        <f t="shared" si="28"/>
        <v>FM91NNet Assets</v>
      </c>
      <c r="I629" s="69">
        <f t="shared" si="29"/>
        <v>-1.0000000000000001E-9</v>
      </c>
      <c r="N629" t="e">
        <f>+HLOOKUP(A629,'HY Financials'!$4:$4,1,0)</f>
        <v>#N/A</v>
      </c>
    </row>
    <row r="630" spans="1:14" hidden="1">
      <c r="A630" t="s">
        <v>885</v>
      </c>
      <c r="B630" s="105" t="s">
        <v>350</v>
      </c>
      <c r="C630" s="105" t="s">
        <v>351</v>
      </c>
      <c r="D630" s="106">
        <v>0</v>
      </c>
      <c r="E630" s="106">
        <v>0</v>
      </c>
      <c r="F630" s="67">
        <f t="shared" si="27"/>
        <v>0</v>
      </c>
      <c r="G630" s="68" t="str">
        <f>+VLOOKUP(B630,Mapping!A:C,3,0)</f>
        <v>Dummy</v>
      </c>
      <c r="H630" s="68" t="str">
        <f t="shared" si="28"/>
        <v>FM91NDummy</v>
      </c>
      <c r="I630" s="69">
        <f t="shared" si="29"/>
        <v>0</v>
      </c>
      <c r="N630" t="e">
        <f>+HLOOKUP(A630,'HY Financials'!$4:$4,1,0)</f>
        <v>#N/A</v>
      </c>
    </row>
    <row r="631" spans="1:14" hidden="1">
      <c r="A631" t="s">
        <v>885</v>
      </c>
      <c r="B631" s="105">
        <v>310200</v>
      </c>
      <c r="C631" s="105" t="s">
        <v>356</v>
      </c>
      <c r="D631" s="106">
        <v>0</v>
      </c>
      <c r="E631" s="106">
        <v>0</v>
      </c>
      <c r="F631" s="67">
        <f t="shared" si="27"/>
        <v>0</v>
      </c>
      <c r="G631" s="68" t="str">
        <f>+VLOOKUP(B631,Mapping!A:C,3,0)</f>
        <v>Dummy</v>
      </c>
      <c r="H631" s="68" t="str">
        <f t="shared" si="28"/>
        <v>FM91NDummy</v>
      </c>
      <c r="I631" s="69">
        <f t="shared" si="29"/>
        <v>0</v>
      </c>
      <c r="N631" t="e">
        <f>+HLOOKUP(A631,'HY Financials'!$4:$4,1,0)</f>
        <v>#N/A</v>
      </c>
    </row>
    <row r="632" spans="1:14" hidden="1">
      <c r="A632" t="s">
        <v>885</v>
      </c>
      <c r="B632" s="105" t="s">
        <v>500</v>
      </c>
      <c r="C632" s="105" t="s">
        <v>501</v>
      </c>
      <c r="D632" s="106">
        <v>0</v>
      </c>
      <c r="E632" s="106">
        <v>0</v>
      </c>
      <c r="F632" s="67">
        <f t="shared" si="27"/>
        <v>0</v>
      </c>
      <c r="G632" s="68" t="str">
        <f>+VLOOKUP(B632,Mapping!A:C,3,0)</f>
        <v>Dummy</v>
      </c>
      <c r="H632" s="68" t="str">
        <f t="shared" si="28"/>
        <v>FM91NDummy</v>
      </c>
      <c r="I632" s="69">
        <f t="shared" si="29"/>
        <v>0</v>
      </c>
      <c r="N632" t="e">
        <f>+HLOOKUP(A632,'HY Financials'!$4:$4,1,0)</f>
        <v>#N/A</v>
      </c>
    </row>
    <row r="633" spans="1:14" hidden="1">
      <c r="A633" t="s">
        <v>885</v>
      </c>
      <c r="B633" s="105" t="s">
        <v>502</v>
      </c>
      <c r="C633" s="105" t="s">
        <v>503</v>
      </c>
      <c r="D633" s="106">
        <v>0</v>
      </c>
      <c r="E633" s="106">
        <v>0</v>
      </c>
      <c r="F633" s="67">
        <f t="shared" si="27"/>
        <v>0</v>
      </c>
      <c r="G633" s="68" t="str">
        <f>+VLOOKUP(B633,Mapping!A:C,3,0)</f>
        <v>Dummy</v>
      </c>
      <c r="H633" s="68" t="str">
        <f t="shared" si="28"/>
        <v>FM91NDummy</v>
      </c>
      <c r="I633" s="69">
        <f t="shared" si="29"/>
        <v>0</v>
      </c>
      <c r="N633" t="e">
        <f>+HLOOKUP(A633,'HY Financials'!$4:$4,1,0)</f>
        <v>#N/A</v>
      </c>
    </row>
    <row r="634" spans="1:14" hidden="1">
      <c r="A634" t="s">
        <v>885</v>
      </c>
      <c r="B634" s="105" t="s">
        <v>724</v>
      </c>
      <c r="C634" s="105" t="s">
        <v>725</v>
      </c>
      <c r="D634" s="106">
        <v>0</v>
      </c>
      <c r="E634" s="106">
        <v>0</v>
      </c>
      <c r="F634" s="67">
        <f t="shared" si="27"/>
        <v>0</v>
      </c>
      <c r="G634" s="68" t="str">
        <f>+VLOOKUP(B634,Mapping!A:C,3,0)</f>
        <v>Interest</v>
      </c>
      <c r="H634" s="68" t="str">
        <f t="shared" si="28"/>
        <v>FM91NInterest</v>
      </c>
      <c r="I634" s="69">
        <f t="shared" si="29"/>
        <v>0</v>
      </c>
      <c r="N634" t="e">
        <f>+HLOOKUP(A634,'HY Financials'!$4:$4,1,0)</f>
        <v>#N/A</v>
      </c>
    </row>
    <row r="635" spans="1:14" hidden="1">
      <c r="A635" t="s">
        <v>885</v>
      </c>
      <c r="B635" s="105" t="s">
        <v>368</v>
      </c>
      <c r="C635" s="105" t="s">
        <v>369</v>
      </c>
      <c r="D635" s="106">
        <v>0</v>
      </c>
      <c r="E635" s="106">
        <v>0</v>
      </c>
      <c r="F635" s="67">
        <f t="shared" si="27"/>
        <v>0</v>
      </c>
      <c r="G635" s="68" t="str">
        <f>+VLOOKUP(B635,Mapping!A:C,3,0)</f>
        <v>Interest</v>
      </c>
      <c r="H635" s="68" t="str">
        <f t="shared" si="28"/>
        <v>FM91NInterest</v>
      </c>
      <c r="I635" s="69">
        <f t="shared" si="29"/>
        <v>0</v>
      </c>
      <c r="N635" t="e">
        <f>+HLOOKUP(A635,'HY Financials'!$4:$4,1,0)</f>
        <v>#N/A</v>
      </c>
    </row>
    <row r="636" spans="1:14">
      <c r="A636" t="s">
        <v>885</v>
      </c>
      <c r="B636" s="105">
        <v>620006</v>
      </c>
      <c r="C636" s="105" t="s">
        <v>871</v>
      </c>
      <c r="D636" s="106">
        <v>0.9</v>
      </c>
      <c r="E636" s="106">
        <v>9716.1</v>
      </c>
      <c r="F636" s="67">
        <f t="shared" si="27"/>
        <v>9715.2000000000007</v>
      </c>
      <c r="G636" s="68" t="str">
        <f>+VLOOKUP(B636,Mapping!A:C,3,0)</f>
        <v>Total Recurring Expenses (including 6.1 and 6.2)</v>
      </c>
      <c r="H636" s="68" t="str">
        <f t="shared" si="28"/>
        <v>FM91NTotal Recurring Expenses (including 6.1 and 6.2)</v>
      </c>
      <c r="I636" s="69">
        <f t="shared" si="29"/>
        <v>9.7152000000000002E-4</v>
      </c>
      <c r="N636" t="e">
        <f>+HLOOKUP(A636,'HY Financials'!$4:$4,1,0)</f>
        <v>#N/A</v>
      </c>
    </row>
    <row r="637" spans="1:14" hidden="1">
      <c r="A637" t="s">
        <v>885</v>
      </c>
      <c r="B637" s="105">
        <v>810300</v>
      </c>
      <c r="C637" s="105" t="s">
        <v>378</v>
      </c>
      <c r="D637" s="106">
        <v>0</v>
      </c>
      <c r="E637" s="106">
        <v>0</v>
      </c>
      <c r="F637" s="67">
        <f t="shared" si="27"/>
        <v>0</v>
      </c>
      <c r="G637" s="68" t="str">
        <f>+VLOOKUP(B637,Mapping!A:C,3,0)</f>
        <v>Management Fees</v>
      </c>
      <c r="H637" s="68" t="str">
        <f t="shared" si="28"/>
        <v>FM91NManagement Fees</v>
      </c>
      <c r="I637" s="69">
        <f t="shared" si="29"/>
        <v>0</v>
      </c>
      <c r="N637" t="e">
        <f>+HLOOKUP(A637,'HY Financials'!$4:$4,1,0)</f>
        <v>#N/A</v>
      </c>
    </row>
    <row r="638" spans="1:14">
      <c r="A638" t="s">
        <v>885</v>
      </c>
      <c r="B638" s="105">
        <v>810325</v>
      </c>
      <c r="C638" s="105" t="s">
        <v>379</v>
      </c>
      <c r="D638" s="106">
        <v>0</v>
      </c>
      <c r="E638" s="106">
        <v>0</v>
      </c>
      <c r="F638" s="67">
        <f t="shared" si="27"/>
        <v>0</v>
      </c>
      <c r="G638" s="68" t="str">
        <f>+VLOOKUP(B638,Mapping!A:C,3,0)</f>
        <v>Total Recurring Expenses (including 6.1 and 6.2)</v>
      </c>
      <c r="H638" s="68" t="str">
        <f t="shared" si="28"/>
        <v>FM91NTotal Recurring Expenses (including 6.1 and 6.2)</v>
      </c>
      <c r="I638" s="69">
        <f t="shared" si="29"/>
        <v>0</v>
      </c>
      <c r="N638" t="e">
        <f>+HLOOKUP(A638,'HY Financials'!$4:$4,1,0)</f>
        <v>#N/A</v>
      </c>
    </row>
    <row r="639" spans="1:14">
      <c r="A639" t="s">
        <v>885</v>
      </c>
      <c r="B639" s="105">
        <v>816000</v>
      </c>
      <c r="C639" s="105" t="s">
        <v>466</v>
      </c>
      <c r="D639" s="106">
        <v>10231.459999999999</v>
      </c>
      <c r="E639" s="106">
        <v>5876.15</v>
      </c>
      <c r="F639" s="67">
        <f t="shared" si="27"/>
        <v>-4355.3099999999995</v>
      </c>
      <c r="G639" s="68" t="str">
        <f>+VLOOKUP(B639,Mapping!A:C,3,0)</f>
        <v>Total Recurring Expenses (including 6.1 and 6.2)</v>
      </c>
      <c r="H639" s="68" t="str">
        <f t="shared" si="28"/>
        <v>FM91NTotal Recurring Expenses (including 6.1 and 6.2)</v>
      </c>
      <c r="I639" s="69">
        <f t="shared" si="29"/>
        <v>-4.3553099999999996E-4</v>
      </c>
      <c r="N639" t="e">
        <f>+HLOOKUP(A639,'HY Financials'!$4:$4,1,0)</f>
        <v>#N/A</v>
      </c>
    </row>
    <row r="640" spans="1:14">
      <c r="A640" t="s">
        <v>885</v>
      </c>
      <c r="B640" s="105">
        <v>816001</v>
      </c>
      <c r="C640" s="105" t="s">
        <v>428</v>
      </c>
      <c r="D640" s="106">
        <v>0</v>
      </c>
      <c r="E640" s="106">
        <v>0</v>
      </c>
      <c r="F640" s="67">
        <f t="shared" si="27"/>
        <v>0</v>
      </c>
      <c r="G640" s="68" t="str">
        <f>+VLOOKUP(B640,Mapping!A:C,3,0)</f>
        <v>Total Recurring Expenses (including 6.1 and 6.2)</v>
      </c>
      <c r="H640" s="68" t="str">
        <f t="shared" si="28"/>
        <v>FM91NTotal Recurring Expenses (including 6.1 and 6.2)</v>
      </c>
      <c r="I640" s="69">
        <f t="shared" si="29"/>
        <v>0</v>
      </c>
      <c r="N640" t="e">
        <f>+HLOOKUP(A640,'HY Financials'!$4:$4,1,0)</f>
        <v>#N/A</v>
      </c>
    </row>
    <row r="641" spans="1:14">
      <c r="A641" t="s">
        <v>885</v>
      </c>
      <c r="B641" s="105">
        <v>816003</v>
      </c>
      <c r="C641" s="105" t="s">
        <v>383</v>
      </c>
      <c r="D641" s="106">
        <v>0</v>
      </c>
      <c r="E641" s="106">
        <v>0</v>
      </c>
      <c r="F641" s="67">
        <f t="shared" si="27"/>
        <v>0</v>
      </c>
      <c r="G641" s="68" t="str">
        <f>+VLOOKUP(B641,Mapping!A:C,3,0)</f>
        <v>Total Recurring Expenses (including 6.1 and 6.2)</v>
      </c>
      <c r="H641" s="68" t="str">
        <f t="shared" si="28"/>
        <v>FM91NTotal Recurring Expenses (including 6.1 and 6.2)</v>
      </c>
      <c r="I641" s="69">
        <f t="shared" si="29"/>
        <v>0</v>
      </c>
      <c r="N641" t="e">
        <f>+HLOOKUP(A641,'HY Financials'!$4:$4,1,0)</f>
        <v>#N/A</v>
      </c>
    </row>
    <row r="642" spans="1:14">
      <c r="A642" t="s">
        <v>885</v>
      </c>
      <c r="B642" s="105">
        <v>816005</v>
      </c>
      <c r="C642" s="105" t="s">
        <v>693</v>
      </c>
      <c r="D642" s="106">
        <v>5618</v>
      </c>
      <c r="E642" s="106">
        <v>0</v>
      </c>
      <c r="F642" s="67">
        <f t="shared" si="27"/>
        <v>-5618</v>
      </c>
      <c r="G642" s="68" t="str">
        <f>+VLOOKUP(B642,Mapping!A:C,3,0)</f>
        <v>Total Recurring Expenses (including 6.1 and 6.2)</v>
      </c>
      <c r="H642" s="68" t="str">
        <f t="shared" si="28"/>
        <v>FM91NTotal Recurring Expenses (including 6.1 and 6.2)</v>
      </c>
      <c r="I642" s="69">
        <f t="shared" si="29"/>
        <v>-5.6179999999999999E-4</v>
      </c>
      <c r="N642" t="e">
        <f>+HLOOKUP(A642,'HY Financials'!$4:$4,1,0)</f>
        <v>#N/A</v>
      </c>
    </row>
    <row r="643" spans="1:14">
      <c r="A643" t="s">
        <v>885</v>
      </c>
      <c r="B643" s="105">
        <v>816007</v>
      </c>
      <c r="C643" s="105" t="s">
        <v>385</v>
      </c>
      <c r="D643" s="106">
        <v>0</v>
      </c>
      <c r="E643" s="106">
        <v>0</v>
      </c>
      <c r="F643" s="67">
        <f t="shared" si="27"/>
        <v>0</v>
      </c>
      <c r="G643" s="68" t="str">
        <f>+VLOOKUP(B643,Mapping!A:C,3,0)</f>
        <v>Total Recurring Expenses (including 6.1 and 6.2)</v>
      </c>
      <c r="H643" s="68" t="str">
        <f t="shared" si="28"/>
        <v>FM91NTotal Recurring Expenses (including 6.1 and 6.2)</v>
      </c>
      <c r="I643" s="69">
        <f t="shared" si="29"/>
        <v>0</v>
      </c>
      <c r="N643" t="e">
        <f>+HLOOKUP(A643,'HY Financials'!$4:$4,1,0)</f>
        <v>#N/A</v>
      </c>
    </row>
    <row r="644" spans="1:14">
      <c r="A644" t="s">
        <v>885</v>
      </c>
      <c r="B644" s="105">
        <v>816008</v>
      </c>
      <c r="C644" s="105" t="s">
        <v>387</v>
      </c>
      <c r="D644" s="106">
        <v>0</v>
      </c>
      <c r="E644" s="106">
        <v>0</v>
      </c>
      <c r="F644" s="67">
        <f t="shared" ref="F644:F707" si="30">+E644-D644</f>
        <v>0</v>
      </c>
      <c r="G644" s="68" t="str">
        <f>+VLOOKUP(B644,Mapping!A:C,3,0)</f>
        <v>Total Recurring Expenses (including 6.1 and 6.2)</v>
      </c>
      <c r="H644" s="68" t="str">
        <f t="shared" ref="H644:H707" si="31">+A644&amp;G644</f>
        <v>FM91NTotal Recurring Expenses (including 6.1 and 6.2)</v>
      </c>
      <c r="I644" s="69">
        <f t="shared" ref="I644:I707" si="32">+F644/10000000</f>
        <v>0</v>
      </c>
      <c r="N644" t="e">
        <f>+HLOOKUP(A644,'HY Financials'!$4:$4,1,0)</f>
        <v>#N/A</v>
      </c>
    </row>
    <row r="645" spans="1:14">
      <c r="A645" t="s">
        <v>885</v>
      </c>
      <c r="B645" s="105">
        <v>816012</v>
      </c>
      <c r="C645" s="105" t="s">
        <v>389</v>
      </c>
      <c r="D645" s="106">
        <v>0</v>
      </c>
      <c r="E645" s="106">
        <v>0</v>
      </c>
      <c r="F645" s="67">
        <f t="shared" si="30"/>
        <v>0</v>
      </c>
      <c r="G645" s="68" t="str">
        <f>+VLOOKUP(B645,Mapping!A:C,3,0)</f>
        <v>Total Recurring Expenses (including 6.1 and 6.2)</v>
      </c>
      <c r="H645" s="68" t="str">
        <f t="shared" si="31"/>
        <v>FM91NTotal Recurring Expenses (including 6.1 and 6.2)</v>
      </c>
      <c r="I645" s="69">
        <f t="shared" si="32"/>
        <v>0</v>
      </c>
      <c r="N645" t="e">
        <f>+HLOOKUP(A645,'HY Financials'!$4:$4,1,0)</f>
        <v>#N/A</v>
      </c>
    </row>
    <row r="646" spans="1:14">
      <c r="A646" t="s">
        <v>885</v>
      </c>
      <c r="B646" s="105">
        <v>816015</v>
      </c>
      <c r="C646" s="105" t="s">
        <v>393</v>
      </c>
      <c r="D646" s="106">
        <v>0</v>
      </c>
      <c r="E646" s="106">
        <v>0.9</v>
      </c>
      <c r="F646" s="67">
        <f t="shared" si="30"/>
        <v>0.9</v>
      </c>
      <c r="G646" s="68" t="str">
        <f>+VLOOKUP(B646,Mapping!A:C,3,0)</f>
        <v>Total Recurring Expenses (including 6.1 and 6.2)</v>
      </c>
      <c r="H646" s="68" t="str">
        <f t="shared" si="31"/>
        <v>FM91NTotal Recurring Expenses (including 6.1 and 6.2)</v>
      </c>
      <c r="I646" s="69">
        <f t="shared" si="32"/>
        <v>8.9999999999999999E-8</v>
      </c>
      <c r="N646" t="e">
        <f>+HLOOKUP(A646,'HY Financials'!$4:$4,1,0)</f>
        <v>#N/A</v>
      </c>
    </row>
    <row r="647" spans="1:14" hidden="1">
      <c r="A647" t="s">
        <v>885</v>
      </c>
      <c r="B647" s="105">
        <v>816021</v>
      </c>
      <c r="C647" s="105" t="s">
        <v>399</v>
      </c>
      <c r="D647" s="106">
        <v>0</v>
      </c>
      <c r="E647" s="106">
        <v>0</v>
      </c>
      <c r="F647" s="67">
        <f t="shared" si="30"/>
        <v>0</v>
      </c>
      <c r="G647" s="68" t="str">
        <f>+VLOOKUP(B647,Mapping!A:C,3,0)</f>
        <v>Trustee Fees #</v>
      </c>
      <c r="H647" s="68" t="str">
        <f t="shared" si="31"/>
        <v>FM91NTrustee Fees #</v>
      </c>
      <c r="I647" s="69">
        <f t="shared" si="32"/>
        <v>0</v>
      </c>
      <c r="N647" t="e">
        <f>+HLOOKUP(A647,'HY Financials'!$4:$4,1,0)</f>
        <v>#N/A</v>
      </c>
    </row>
    <row r="648" spans="1:14" s="108" customFormat="1">
      <c r="A648" t="s">
        <v>885</v>
      </c>
      <c r="B648" s="105">
        <v>816033</v>
      </c>
      <c r="C648" s="105" t="s">
        <v>405</v>
      </c>
      <c r="D648" s="106">
        <v>0</v>
      </c>
      <c r="E648" s="106">
        <v>0</v>
      </c>
      <c r="F648" s="67">
        <f t="shared" si="30"/>
        <v>0</v>
      </c>
      <c r="G648" s="68" t="str">
        <f>+VLOOKUP(B648,Mapping!A:C,3,0)</f>
        <v>Total Recurring Expenses (including 6.1 and 6.2)</v>
      </c>
      <c r="H648" s="68" t="str">
        <f t="shared" si="31"/>
        <v>FM91NTotal Recurring Expenses (including 6.1 and 6.2)</v>
      </c>
      <c r="I648" s="69">
        <f t="shared" si="32"/>
        <v>0</v>
      </c>
      <c r="N648" t="e">
        <f>+HLOOKUP(A648,'HY Financials'!$4:$4,1,0)</f>
        <v>#N/A</v>
      </c>
    </row>
    <row r="649" spans="1:14" s="108" customFormat="1">
      <c r="A649" t="s">
        <v>885</v>
      </c>
      <c r="B649" s="105">
        <v>816034</v>
      </c>
      <c r="C649" s="105" t="s">
        <v>407</v>
      </c>
      <c r="D649" s="106">
        <v>257.23</v>
      </c>
      <c r="E649" s="106">
        <v>514.46</v>
      </c>
      <c r="F649" s="67">
        <f t="shared" si="30"/>
        <v>257.23</v>
      </c>
      <c r="G649" s="68" t="str">
        <f>+VLOOKUP(B649,Mapping!A:C,3,0)</f>
        <v>Total Recurring Expenses (including 6.1 and 6.2)</v>
      </c>
      <c r="H649" s="68" t="str">
        <f t="shared" si="31"/>
        <v>FM91NTotal Recurring Expenses (including 6.1 and 6.2)</v>
      </c>
      <c r="I649" s="69">
        <f t="shared" si="32"/>
        <v>2.5723000000000001E-5</v>
      </c>
      <c r="N649" t="e">
        <f>+HLOOKUP(A649,'HY Financials'!$4:$4,1,0)</f>
        <v>#N/A</v>
      </c>
    </row>
    <row r="650" spans="1:14" s="108" customFormat="1">
      <c r="A650" t="s">
        <v>885</v>
      </c>
      <c r="B650" s="105">
        <v>816036</v>
      </c>
      <c r="C650" s="105" t="s">
        <v>695</v>
      </c>
      <c r="D650" s="106">
        <v>0</v>
      </c>
      <c r="E650" s="106">
        <v>0</v>
      </c>
      <c r="F650" s="67">
        <f t="shared" si="30"/>
        <v>0</v>
      </c>
      <c r="G650" s="68" t="str">
        <f>+VLOOKUP(B650,Mapping!A:C,3,0)</f>
        <v>Total Recurring Expenses (including 6.1 and 6.2)</v>
      </c>
      <c r="H650" s="68" t="str">
        <f t="shared" si="31"/>
        <v>FM91NTotal Recurring Expenses (including 6.1 and 6.2)</v>
      </c>
      <c r="I650" s="69">
        <f t="shared" si="32"/>
        <v>0</v>
      </c>
      <c r="N650" t="e">
        <f>+HLOOKUP(A650,'HY Financials'!$4:$4,1,0)</f>
        <v>#N/A</v>
      </c>
    </row>
    <row r="651" spans="1:14" s="108" customFormat="1">
      <c r="A651" t="s">
        <v>885</v>
      </c>
      <c r="B651" s="105">
        <v>816061</v>
      </c>
      <c r="C651" s="105" t="s">
        <v>903</v>
      </c>
      <c r="D651" s="106">
        <v>0</v>
      </c>
      <c r="E651" s="106">
        <v>0</v>
      </c>
      <c r="F651" s="67">
        <f t="shared" si="30"/>
        <v>0</v>
      </c>
      <c r="G651" s="68" t="str">
        <f>+VLOOKUP(B651,Mapping!A:C,3,0)</f>
        <v>Total Recurring Expenses (including 6.1 and 6.2)</v>
      </c>
      <c r="H651" s="68" t="str">
        <f t="shared" si="31"/>
        <v>FM91NTotal Recurring Expenses (including 6.1 and 6.2)</v>
      </c>
      <c r="I651" s="69">
        <f t="shared" si="32"/>
        <v>0</v>
      </c>
      <c r="N651" t="e">
        <f>+HLOOKUP(A651,'HY Financials'!$4:$4,1,0)</f>
        <v>#N/A</v>
      </c>
    </row>
    <row r="652" spans="1:14" s="108" customFormat="1" hidden="1">
      <c r="A652" t="s">
        <v>888</v>
      </c>
      <c r="B652" s="105">
        <v>110047</v>
      </c>
      <c r="C652" s="105" t="s">
        <v>293</v>
      </c>
      <c r="D652" s="106">
        <v>34721.75</v>
      </c>
      <c r="E652" s="106">
        <v>20972.95</v>
      </c>
      <c r="F652" s="67">
        <f t="shared" si="30"/>
        <v>-13748.8</v>
      </c>
      <c r="G652" s="68" t="str">
        <f>+VLOOKUP(B652,Mapping!A:C,3,0)</f>
        <v>Net Assets</v>
      </c>
      <c r="H652" s="68" t="str">
        <f t="shared" si="31"/>
        <v>FM91QNet Assets</v>
      </c>
      <c r="I652" s="69">
        <f t="shared" si="32"/>
        <v>-1.37488E-3</v>
      </c>
      <c r="N652" t="e">
        <f>+HLOOKUP(A652,'HY Financials'!$4:$4,1,0)</f>
        <v>#N/A</v>
      </c>
    </row>
    <row r="653" spans="1:14" s="108" customFormat="1" hidden="1">
      <c r="A653" t="s">
        <v>888</v>
      </c>
      <c r="B653" s="105">
        <v>110052</v>
      </c>
      <c r="C653" s="105" t="s">
        <v>297</v>
      </c>
      <c r="D653" s="106">
        <v>6554.23</v>
      </c>
      <c r="E653" s="106">
        <v>6554.23</v>
      </c>
      <c r="F653" s="67">
        <f t="shared" si="30"/>
        <v>0</v>
      </c>
      <c r="G653" s="68" t="str">
        <f>+VLOOKUP(B653,Mapping!A:C,3,0)</f>
        <v>Net Assets</v>
      </c>
      <c r="H653" s="68" t="str">
        <f t="shared" si="31"/>
        <v>FM91QNet Assets</v>
      </c>
      <c r="I653" s="69">
        <f t="shared" si="32"/>
        <v>0</v>
      </c>
      <c r="N653" t="e">
        <f>+HLOOKUP(A653,'HY Financials'!$4:$4,1,0)</f>
        <v>#N/A</v>
      </c>
    </row>
    <row r="654" spans="1:14" hidden="1">
      <c r="A654" t="s">
        <v>888</v>
      </c>
      <c r="B654" s="105">
        <v>110156</v>
      </c>
      <c r="C654" s="105" t="s">
        <v>685</v>
      </c>
      <c r="D654" s="106">
        <v>16469.189999999999</v>
      </c>
      <c r="E654" s="106">
        <v>16469.189999999999</v>
      </c>
      <c r="F654" s="67">
        <f t="shared" si="30"/>
        <v>0</v>
      </c>
      <c r="G654" s="68" t="str">
        <f>+VLOOKUP(B654,Mapping!A:C,3,0)</f>
        <v>Net Assets</v>
      </c>
      <c r="H654" s="68" t="str">
        <f t="shared" si="31"/>
        <v>FM91QNet Assets</v>
      </c>
      <c r="I654" s="69">
        <f t="shared" si="32"/>
        <v>0</v>
      </c>
      <c r="N654" t="e">
        <f>+HLOOKUP(A654,'HY Financials'!$4:$4,1,0)</f>
        <v>#N/A</v>
      </c>
    </row>
    <row r="655" spans="1:14" hidden="1">
      <c r="A655" t="s">
        <v>888</v>
      </c>
      <c r="B655" s="105">
        <v>112000</v>
      </c>
      <c r="C655" s="105" t="s">
        <v>314</v>
      </c>
      <c r="D655" s="106">
        <v>23112.46</v>
      </c>
      <c r="E655" s="106">
        <v>23121.279999999999</v>
      </c>
      <c r="F655" s="67">
        <f t="shared" si="30"/>
        <v>8.819999999999709</v>
      </c>
      <c r="G655" s="68" t="str">
        <f>+VLOOKUP(B655,Mapping!A:C,3,0)</f>
        <v>Net Assets</v>
      </c>
      <c r="H655" s="68" t="str">
        <f t="shared" si="31"/>
        <v>FM91QNet Assets</v>
      </c>
      <c r="I655" s="69">
        <f t="shared" si="32"/>
        <v>8.8199999999997087E-7</v>
      </c>
      <c r="N655" t="e">
        <f>+HLOOKUP(A655,'HY Financials'!$4:$4,1,0)</f>
        <v>#N/A</v>
      </c>
    </row>
    <row r="656" spans="1:14" hidden="1">
      <c r="A656" t="s">
        <v>888</v>
      </c>
      <c r="B656" s="105">
        <v>210800</v>
      </c>
      <c r="C656" s="105" t="s">
        <v>317</v>
      </c>
      <c r="D656" s="106">
        <v>0.03</v>
      </c>
      <c r="E656" s="106">
        <v>0</v>
      </c>
      <c r="F656" s="67">
        <f t="shared" si="30"/>
        <v>-0.03</v>
      </c>
      <c r="G656" s="68" t="str">
        <f>+VLOOKUP(B656,Mapping!A:C,3,0)</f>
        <v>Net Assets</v>
      </c>
      <c r="H656" s="68" t="str">
        <f t="shared" si="31"/>
        <v>FM91QNet Assets</v>
      </c>
      <c r="I656" s="69">
        <f t="shared" si="32"/>
        <v>-3E-9</v>
      </c>
      <c r="N656" t="e">
        <f>+HLOOKUP(A656,'HY Financials'!$4:$4,1,0)</f>
        <v>#N/A</v>
      </c>
    </row>
    <row r="657" spans="1:14" hidden="1">
      <c r="A657" t="s">
        <v>888</v>
      </c>
      <c r="B657" s="105">
        <v>211002</v>
      </c>
      <c r="C657" s="105" t="s">
        <v>460</v>
      </c>
      <c r="D657" s="106">
        <v>11245.76</v>
      </c>
      <c r="E657" s="106">
        <v>23102.7</v>
      </c>
      <c r="F657" s="67">
        <f t="shared" si="30"/>
        <v>11856.94</v>
      </c>
      <c r="G657" s="68" t="str">
        <f>+VLOOKUP(B657,Mapping!A:C,3,0)</f>
        <v>Net Assets</v>
      </c>
      <c r="H657" s="68" t="str">
        <f t="shared" si="31"/>
        <v>FM91QNet Assets</v>
      </c>
      <c r="I657" s="69">
        <f t="shared" si="32"/>
        <v>1.1856940000000002E-3</v>
      </c>
      <c r="N657" t="e">
        <f>+HLOOKUP(A657,'HY Financials'!$4:$4,1,0)</f>
        <v>#N/A</v>
      </c>
    </row>
    <row r="658" spans="1:14" hidden="1">
      <c r="A658" t="s">
        <v>888</v>
      </c>
      <c r="B658" s="105">
        <v>211032</v>
      </c>
      <c r="C658" s="105" t="s">
        <v>331</v>
      </c>
      <c r="D658" s="106">
        <v>10852.13</v>
      </c>
      <c r="E658" s="106">
        <v>5618.94</v>
      </c>
      <c r="F658" s="67">
        <f t="shared" si="30"/>
        <v>-5233.1899999999996</v>
      </c>
      <c r="G658" s="68" t="str">
        <f>+VLOOKUP(B658,Mapping!A:C,3,0)</f>
        <v>Net Assets</v>
      </c>
      <c r="H658" s="68" t="str">
        <f t="shared" si="31"/>
        <v>FM91QNet Assets</v>
      </c>
      <c r="I658" s="69">
        <f t="shared" si="32"/>
        <v>-5.2331899999999995E-4</v>
      </c>
      <c r="N658" t="e">
        <f>+HLOOKUP(A658,'HY Financials'!$4:$4,1,0)</f>
        <v>#N/A</v>
      </c>
    </row>
    <row r="659" spans="1:14" hidden="1">
      <c r="A659" t="s">
        <v>888</v>
      </c>
      <c r="B659" s="105">
        <v>211035</v>
      </c>
      <c r="C659" s="105" t="s">
        <v>333</v>
      </c>
      <c r="D659" s="106">
        <v>562</v>
      </c>
      <c r="E659" s="106">
        <v>1124</v>
      </c>
      <c r="F659" s="67">
        <f t="shared" si="30"/>
        <v>562</v>
      </c>
      <c r="G659" s="68" t="str">
        <f>+VLOOKUP(B659,Mapping!A:C,3,0)</f>
        <v>Net Assets</v>
      </c>
      <c r="H659" s="68" t="str">
        <f t="shared" si="31"/>
        <v>FM91QNet Assets</v>
      </c>
      <c r="I659" s="69">
        <f t="shared" si="32"/>
        <v>5.6199999999999997E-5</v>
      </c>
      <c r="N659" t="e">
        <f>+HLOOKUP(A659,'HY Financials'!$4:$4,1,0)</f>
        <v>#N/A</v>
      </c>
    </row>
    <row r="660" spans="1:14" hidden="1">
      <c r="A660" t="s">
        <v>888</v>
      </c>
      <c r="B660" s="105">
        <v>211037</v>
      </c>
      <c r="C660" s="105" t="s">
        <v>901</v>
      </c>
      <c r="D660" s="106">
        <v>0</v>
      </c>
      <c r="E660" s="106">
        <v>6554.23</v>
      </c>
      <c r="F660" s="67">
        <f t="shared" si="30"/>
        <v>6554.23</v>
      </c>
      <c r="G660" s="68" t="str">
        <f>+VLOOKUP(B660,Mapping!A:C,3,0)</f>
        <v>Net Assets</v>
      </c>
      <c r="H660" s="68" t="str">
        <f t="shared" si="31"/>
        <v>FM91QNet Assets</v>
      </c>
      <c r="I660" s="69">
        <f t="shared" si="32"/>
        <v>6.5542299999999992E-4</v>
      </c>
      <c r="N660" t="e">
        <f>+HLOOKUP(A660,'HY Financials'!$4:$4,1,0)</f>
        <v>#N/A</v>
      </c>
    </row>
    <row r="661" spans="1:14" hidden="1">
      <c r="A661" t="s">
        <v>888</v>
      </c>
      <c r="B661" s="105">
        <v>212026</v>
      </c>
      <c r="C661" s="105" t="s">
        <v>339</v>
      </c>
      <c r="D661" s="106">
        <v>0</v>
      </c>
      <c r="E661" s="106">
        <v>0</v>
      </c>
      <c r="F661" s="67">
        <f t="shared" si="30"/>
        <v>0</v>
      </c>
      <c r="G661" s="68" t="str">
        <f>+VLOOKUP(B661,Mapping!A:C,3,0)</f>
        <v>Net Assets</v>
      </c>
      <c r="H661" s="68" t="str">
        <f t="shared" si="31"/>
        <v>FM91QNet Assets</v>
      </c>
      <c r="I661" s="69">
        <f t="shared" si="32"/>
        <v>0</v>
      </c>
      <c r="N661" t="e">
        <f>+HLOOKUP(A661,'HY Financials'!$4:$4,1,0)</f>
        <v>#N/A</v>
      </c>
    </row>
    <row r="662" spans="1:14" hidden="1">
      <c r="A662" t="s">
        <v>888</v>
      </c>
      <c r="B662" s="105" t="s">
        <v>350</v>
      </c>
      <c r="C662" s="105" t="s">
        <v>351</v>
      </c>
      <c r="D662" s="106">
        <v>0</v>
      </c>
      <c r="E662" s="106">
        <v>0</v>
      </c>
      <c r="F662" s="67">
        <f t="shared" si="30"/>
        <v>0</v>
      </c>
      <c r="G662" s="68" t="str">
        <f>+VLOOKUP(B662,Mapping!A:C,3,0)</f>
        <v>Dummy</v>
      </c>
      <c r="H662" s="68" t="str">
        <f t="shared" si="31"/>
        <v>FM91QDummy</v>
      </c>
      <c r="I662" s="69">
        <f t="shared" si="32"/>
        <v>0</v>
      </c>
      <c r="N662" t="e">
        <f>+HLOOKUP(A662,'HY Financials'!$4:$4,1,0)</f>
        <v>#N/A</v>
      </c>
    </row>
    <row r="663" spans="1:14" hidden="1">
      <c r="A663" t="s">
        <v>888</v>
      </c>
      <c r="B663" s="105">
        <v>310200</v>
      </c>
      <c r="C663" s="105" t="s">
        <v>356</v>
      </c>
      <c r="D663" s="106">
        <v>0</v>
      </c>
      <c r="E663" s="106">
        <v>0</v>
      </c>
      <c r="F663" s="67">
        <f t="shared" si="30"/>
        <v>0</v>
      </c>
      <c r="G663" s="68" t="str">
        <f>+VLOOKUP(B663,Mapping!A:C,3,0)</f>
        <v>Dummy</v>
      </c>
      <c r="H663" s="68" t="str">
        <f t="shared" si="31"/>
        <v>FM91QDummy</v>
      </c>
      <c r="I663" s="69">
        <f t="shared" si="32"/>
        <v>0</v>
      </c>
      <c r="N663" t="e">
        <f>+HLOOKUP(A663,'HY Financials'!$4:$4,1,0)</f>
        <v>#N/A</v>
      </c>
    </row>
    <row r="664" spans="1:14" hidden="1">
      <c r="A664" t="s">
        <v>888</v>
      </c>
      <c r="B664" s="105" t="s">
        <v>500</v>
      </c>
      <c r="C664" s="105" t="s">
        <v>501</v>
      </c>
      <c r="D664" s="106">
        <v>0</v>
      </c>
      <c r="E664" s="106">
        <v>0</v>
      </c>
      <c r="F664" s="67">
        <f t="shared" si="30"/>
        <v>0</v>
      </c>
      <c r="G664" s="68" t="str">
        <f>+VLOOKUP(B664,Mapping!A:C,3,0)</f>
        <v>Dummy</v>
      </c>
      <c r="H664" s="68" t="str">
        <f t="shared" si="31"/>
        <v>FM91QDummy</v>
      </c>
      <c r="I664" s="69">
        <f t="shared" si="32"/>
        <v>0</v>
      </c>
      <c r="N664" t="e">
        <f>+HLOOKUP(A664,'HY Financials'!$4:$4,1,0)</f>
        <v>#N/A</v>
      </c>
    </row>
    <row r="665" spans="1:14" hidden="1">
      <c r="A665" t="s">
        <v>888</v>
      </c>
      <c r="B665" s="105" t="s">
        <v>502</v>
      </c>
      <c r="C665" s="105" t="s">
        <v>503</v>
      </c>
      <c r="D665" s="106">
        <v>0</v>
      </c>
      <c r="E665" s="106">
        <v>0</v>
      </c>
      <c r="F665" s="67">
        <f t="shared" si="30"/>
        <v>0</v>
      </c>
      <c r="G665" s="68" t="str">
        <f>+VLOOKUP(B665,Mapping!A:C,3,0)</f>
        <v>Dummy</v>
      </c>
      <c r="H665" s="68" t="str">
        <f t="shared" si="31"/>
        <v>FM91QDummy</v>
      </c>
      <c r="I665" s="69">
        <f t="shared" si="32"/>
        <v>0</v>
      </c>
      <c r="N665" t="e">
        <f>+HLOOKUP(A665,'HY Financials'!$4:$4,1,0)</f>
        <v>#N/A</v>
      </c>
    </row>
    <row r="666" spans="1:14" hidden="1">
      <c r="A666" t="s">
        <v>888</v>
      </c>
      <c r="B666" s="105" t="s">
        <v>569</v>
      </c>
      <c r="C666" s="105" t="s">
        <v>570</v>
      </c>
      <c r="D666" s="106">
        <v>0</v>
      </c>
      <c r="E666" s="106">
        <v>0</v>
      </c>
      <c r="F666" s="67">
        <f t="shared" si="30"/>
        <v>0</v>
      </c>
      <c r="G666" s="68" t="str">
        <f>+VLOOKUP(B666,Mapping!A:C,3,0)</f>
        <v>Profit/(Loss) on sale /redemption of investments (other than inter scheme transfer/sale)</v>
      </c>
      <c r="H666" s="68" t="str">
        <f t="shared" si="31"/>
        <v>FM91QProfit/(Loss) on sale /redemption of investments (other than inter scheme transfer/sale)</v>
      </c>
      <c r="I666" s="69">
        <f t="shared" si="32"/>
        <v>0</v>
      </c>
      <c r="N666" t="e">
        <f>+HLOOKUP(A666,'HY Financials'!$4:$4,1,0)</f>
        <v>#N/A</v>
      </c>
    </row>
    <row r="667" spans="1:14" hidden="1">
      <c r="A667" t="s">
        <v>888</v>
      </c>
      <c r="B667" s="105" t="s">
        <v>724</v>
      </c>
      <c r="C667" s="105" t="s">
        <v>725</v>
      </c>
      <c r="D667" s="106">
        <v>0</v>
      </c>
      <c r="E667" s="106">
        <v>0</v>
      </c>
      <c r="F667" s="67">
        <f t="shared" si="30"/>
        <v>0</v>
      </c>
      <c r="G667" s="68" t="str">
        <f>+VLOOKUP(B667,Mapping!A:C,3,0)</f>
        <v>Interest</v>
      </c>
      <c r="H667" s="68" t="str">
        <f t="shared" si="31"/>
        <v>FM91QInterest</v>
      </c>
      <c r="I667" s="69">
        <f t="shared" si="32"/>
        <v>0</v>
      </c>
      <c r="N667" t="e">
        <f>+HLOOKUP(A667,'HY Financials'!$4:$4,1,0)</f>
        <v>#N/A</v>
      </c>
    </row>
    <row r="668" spans="1:14" hidden="1">
      <c r="A668" t="s">
        <v>888</v>
      </c>
      <c r="B668" s="105" t="s">
        <v>368</v>
      </c>
      <c r="C668" s="105" t="s">
        <v>369</v>
      </c>
      <c r="D668" s="106">
        <v>0</v>
      </c>
      <c r="E668" s="106">
        <v>0</v>
      </c>
      <c r="F668" s="67">
        <f t="shared" si="30"/>
        <v>0</v>
      </c>
      <c r="G668" s="68" t="str">
        <f>+VLOOKUP(B668,Mapping!A:C,3,0)</f>
        <v>Interest</v>
      </c>
      <c r="H668" s="68" t="str">
        <f t="shared" si="31"/>
        <v>FM91QInterest</v>
      </c>
      <c r="I668" s="69">
        <f t="shared" si="32"/>
        <v>0</v>
      </c>
      <c r="N668" t="e">
        <f>+HLOOKUP(A668,'HY Financials'!$4:$4,1,0)</f>
        <v>#N/A</v>
      </c>
    </row>
    <row r="669" spans="1:14">
      <c r="A669" t="s">
        <v>888</v>
      </c>
      <c r="B669" s="105">
        <v>620006</v>
      </c>
      <c r="C669" s="105" t="s">
        <v>871</v>
      </c>
      <c r="D669" s="106">
        <v>9.76</v>
      </c>
      <c r="E669" s="106">
        <v>17483.759999999998</v>
      </c>
      <c r="F669" s="67">
        <f t="shared" si="30"/>
        <v>17474</v>
      </c>
      <c r="G669" s="68" t="str">
        <f>+VLOOKUP(B669,Mapping!A:C,3,0)</f>
        <v>Total Recurring Expenses (including 6.1 and 6.2)</v>
      </c>
      <c r="H669" s="68" t="str">
        <f t="shared" si="31"/>
        <v>FM91QTotal Recurring Expenses (including 6.1 and 6.2)</v>
      </c>
      <c r="I669" s="69">
        <f t="shared" si="32"/>
        <v>1.7474000000000001E-3</v>
      </c>
      <c r="N669" t="e">
        <f>+HLOOKUP(A669,'HY Financials'!$4:$4,1,0)</f>
        <v>#N/A</v>
      </c>
    </row>
    <row r="670" spans="1:14" hidden="1">
      <c r="A670" t="s">
        <v>888</v>
      </c>
      <c r="B670" s="105">
        <v>810300</v>
      </c>
      <c r="C670" s="105" t="s">
        <v>378</v>
      </c>
      <c r="D670" s="106">
        <v>0</v>
      </c>
      <c r="E670" s="106">
        <v>0</v>
      </c>
      <c r="F670" s="67">
        <f t="shared" si="30"/>
        <v>0</v>
      </c>
      <c r="G670" s="68" t="str">
        <f>+VLOOKUP(B670,Mapping!A:C,3,0)</f>
        <v>Management Fees</v>
      </c>
      <c r="H670" s="68" t="str">
        <f t="shared" si="31"/>
        <v>FM91QManagement Fees</v>
      </c>
      <c r="I670" s="69">
        <f t="shared" si="32"/>
        <v>0</v>
      </c>
      <c r="N670" t="e">
        <f>+HLOOKUP(A670,'HY Financials'!$4:$4,1,0)</f>
        <v>#N/A</v>
      </c>
    </row>
    <row r="671" spans="1:14">
      <c r="A671" t="s">
        <v>888</v>
      </c>
      <c r="B671" s="105">
        <v>810325</v>
      </c>
      <c r="C671" s="105" t="s">
        <v>379</v>
      </c>
      <c r="D671" s="106">
        <v>0</v>
      </c>
      <c r="E671" s="106">
        <v>0</v>
      </c>
      <c r="F671" s="67">
        <f t="shared" si="30"/>
        <v>0</v>
      </c>
      <c r="G671" s="68" t="str">
        <f>+VLOOKUP(B671,Mapping!A:C,3,0)</f>
        <v>Total Recurring Expenses (including 6.1 and 6.2)</v>
      </c>
      <c r="H671" s="68" t="str">
        <f t="shared" si="31"/>
        <v>FM91QTotal Recurring Expenses (including 6.1 and 6.2)</v>
      </c>
      <c r="I671" s="69">
        <f t="shared" si="32"/>
        <v>0</v>
      </c>
      <c r="N671" t="e">
        <f>+HLOOKUP(A671,'HY Financials'!$4:$4,1,0)</f>
        <v>#N/A</v>
      </c>
    </row>
    <row r="672" spans="1:14">
      <c r="A672" t="s">
        <v>888</v>
      </c>
      <c r="B672" s="105">
        <v>816000</v>
      </c>
      <c r="C672" s="105" t="s">
        <v>466</v>
      </c>
      <c r="D672" s="106">
        <v>17484.7</v>
      </c>
      <c r="E672" s="106">
        <v>5627.79</v>
      </c>
      <c r="F672" s="67">
        <f t="shared" si="30"/>
        <v>-11856.91</v>
      </c>
      <c r="G672" s="68" t="str">
        <f>+VLOOKUP(B672,Mapping!A:C,3,0)</f>
        <v>Total Recurring Expenses (including 6.1 and 6.2)</v>
      </c>
      <c r="H672" s="68" t="str">
        <f t="shared" si="31"/>
        <v>FM91QTotal Recurring Expenses (including 6.1 and 6.2)</v>
      </c>
      <c r="I672" s="69">
        <f t="shared" si="32"/>
        <v>-1.185691E-3</v>
      </c>
      <c r="N672" t="e">
        <f>+HLOOKUP(A672,'HY Financials'!$4:$4,1,0)</f>
        <v>#N/A</v>
      </c>
    </row>
    <row r="673" spans="1:14">
      <c r="A673" t="s">
        <v>888</v>
      </c>
      <c r="B673" s="105">
        <v>816001</v>
      </c>
      <c r="C673" s="105" t="s">
        <v>428</v>
      </c>
      <c r="D673" s="106">
        <v>0</v>
      </c>
      <c r="E673" s="106">
        <v>0</v>
      </c>
      <c r="F673" s="67">
        <f t="shared" si="30"/>
        <v>0</v>
      </c>
      <c r="G673" s="68" t="str">
        <f>+VLOOKUP(B673,Mapping!A:C,3,0)</f>
        <v>Total Recurring Expenses (including 6.1 and 6.2)</v>
      </c>
      <c r="H673" s="68" t="str">
        <f t="shared" si="31"/>
        <v>FM91QTotal Recurring Expenses (including 6.1 and 6.2)</v>
      </c>
      <c r="I673" s="69">
        <f t="shared" si="32"/>
        <v>0</v>
      </c>
      <c r="N673" t="e">
        <f>+HLOOKUP(A673,'HY Financials'!$4:$4,1,0)</f>
        <v>#N/A</v>
      </c>
    </row>
    <row r="674" spans="1:14">
      <c r="A674" t="s">
        <v>888</v>
      </c>
      <c r="B674" s="105">
        <v>816003</v>
      </c>
      <c r="C674" s="105" t="s">
        <v>383</v>
      </c>
      <c r="D674" s="106">
        <v>0</v>
      </c>
      <c r="E674" s="106">
        <v>0</v>
      </c>
      <c r="F674" s="67">
        <f t="shared" si="30"/>
        <v>0</v>
      </c>
      <c r="G674" s="68" t="str">
        <f>+VLOOKUP(B674,Mapping!A:C,3,0)</f>
        <v>Total Recurring Expenses (including 6.1 and 6.2)</v>
      </c>
      <c r="H674" s="68" t="str">
        <f t="shared" si="31"/>
        <v>FM91QTotal Recurring Expenses (including 6.1 and 6.2)</v>
      </c>
      <c r="I674" s="69">
        <f t="shared" si="32"/>
        <v>0</v>
      </c>
      <c r="N674" t="e">
        <f>+HLOOKUP(A674,'HY Financials'!$4:$4,1,0)</f>
        <v>#N/A</v>
      </c>
    </row>
    <row r="675" spans="1:14">
      <c r="A675" t="s">
        <v>888</v>
      </c>
      <c r="B675" s="105">
        <v>816005</v>
      </c>
      <c r="C675" s="105" t="s">
        <v>693</v>
      </c>
      <c r="D675" s="106">
        <v>5618</v>
      </c>
      <c r="E675" s="106">
        <v>0</v>
      </c>
      <c r="F675" s="67">
        <f t="shared" si="30"/>
        <v>-5618</v>
      </c>
      <c r="G675" s="68" t="str">
        <f>+VLOOKUP(B675,Mapping!A:C,3,0)</f>
        <v>Total Recurring Expenses (including 6.1 and 6.2)</v>
      </c>
      <c r="H675" s="68" t="str">
        <f t="shared" si="31"/>
        <v>FM91QTotal Recurring Expenses (including 6.1 and 6.2)</v>
      </c>
      <c r="I675" s="69">
        <f t="shared" si="32"/>
        <v>-5.6179999999999999E-4</v>
      </c>
      <c r="N675" t="e">
        <f>+HLOOKUP(A675,'HY Financials'!$4:$4,1,0)</f>
        <v>#N/A</v>
      </c>
    </row>
    <row r="676" spans="1:14">
      <c r="A676" t="s">
        <v>888</v>
      </c>
      <c r="B676" s="105">
        <v>816007</v>
      </c>
      <c r="C676" s="105" t="s">
        <v>385</v>
      </c>
      <c r="D676" s="106">
        <v>0</v>
      </c>
      <c r="E676" s="106">
        <v>0</v>
      </c>
      <c r="F676" s="67">
        <f t="shared" si="30"/>
        <v>0</v>
      </c>
      <c r="G676" s="68" t="str">
        <f>+VLOOKUP(B676,Mapping!A:C,3,0)</f>
        <v>Total Recurring Expenses (including 6.1 and 6.2)</v>
      </c>
      <c r="H676" s="68" t="str">
        <f t="shared" si="31"/>
        <v>FM91QTotal Recurring Expenses (including 6.1 and 6.2)</v>
      </c>
      <c r="I676" s="69">
        <f t="shared" si="32"/>
        <v>0</v>
      </c>
      <c r="N676" t="e">
        <f>+HLOOKUP(A676,'HY Financials'!$4:$4,1,0)</f>
        <v>#N/A</v>
      </c>
    </row>
    <row r="677" spans="1:14">
      <c r="A677" t="s">
        <v>888</v>
      </c>
      <c r="B677" s="105">
        <v>816008</v>
      </c>
      <c r="C677" s="105" t="s">
        <v>387</v>
      </c>
      <c r="D677" s="106">
        <v>0</v>
      </c>
      <c r="E677" s="106">
        <v>0</v>
      </c>
      <c r="F677" s="67">
        <f t="shared" si="30"/>
        <v>0</v>
      </c>
      <c r="G677" s="68" t="str">
        <f>+VLOOKUP(B677,Mapping!A:C,3,0)</f>
        <v>Total Recurring Expenses (including 6.1 and 6.2)</v>
      </c>
      <c r="H677" s="68" t="str">
        <f t="shared" si="31"/>
        <v>FM91QTotal Recurring Expenses (including 6.1 and 6.2)</v>
      </c>
      <c r="I677" s="69">
        <f t="shared" si="32"/>
        <v>0</v>
      </c>
      <c r="N677" t="e">
        <f>+HLOOKUP(A677,'HY Financials'!$4:$4,1,0)</f>
        <v>#N/A</v>
      </c>
    </row>
    <row r="678" spans="1:14">
      <c r="A678" t="s">
        <v>888</v>
      </c>
      <c r="B678" s="105">
        <v>816012</v>
      </c>
      <c r="C678" s="105" t="s">
        <v>389</v>
      </c>
      <c r="D678" s="106">
        <v>0</v>
      </c>
      <c r="E678" s="106">
        <v>0</v>
      </c>
      <c r="F678" s="67">
        <f t="shared" si="30"/>
        <v>0</v>
      </c>
      <c r="G678" s="68" t="str">
        <f>+VLOOKUP(B678,Mapping!A:C,3,0)</f>
        <v>Total Recurring Expenses (including 6.1 and 6.2)</v>
      </c>
      <c r="H678" s="68" t="str">
        <f t="shared" si="31"/>
        <v>FM91QTotal Recurring Expenses (including 6.1 and 6.2)</v>
      </c>
      <c r="I678" s="69">
        <f t="shared" si="32"/>
        <v>0</v>
      </c>
      <c r="N678" t="e">
        <f>+HLOOKUP(A678,'HY Financials'!$4:$4,1,0)</f>
        <v>#N/A</v>
      </c>
    </row>
    <row r="679" spans="1:14">
      <c r="A679" t="s">
        <v>888</v>
      </c>
      <c r="B679" s="105">
        <v>816015</v>
      </c>
      <c r="C679" s="105" t="s">
        <v>393</v>
      </c>
      <c r="D679" s="106">
        <v>0</v>
      </c>
      <c r="E679" s="106">
        <v>0.94</v>
      </c>
      <c r="F679" s="67">
        <f t="shared" si="30"/>
        <v>0.94</v>
      </c>
      <c r="G679" s="68" t="str">
        <f>+VLOOKUP(B679,Mapping!A:C,3,0)</f>
        <v>Total Recurring Expenses (including 6.1 and 6.2)</v>
      </c>
      <c r="H679" s="68" t="str">
        <f t="shared" si="31"/>
        <v>FM91QTotal Recurring Expenses (including 6.1 and 6.2)</v>
      </c>
      <c r="I679" s="69">
        <f t="shared" si="32"/>
        <v>9.3999999999999995E-8</v>
      </c>
      <c r="N679" t="e">
        <f>+HLOOKUP(A679,'HY Financials'!$4:$4,1,0)</f>
        <v>#N/A</v>
      </c>
    </row>
    <row r="680" spans="1:14" hidden="1">
      <c r="A680" t="s">
        <v>888</v>
      </c>
      <c r="B680" s="105">
        <v>816021</v>
      </c>
      <c r="C680" s="105" t="s">
        <v>399</v>
      </c>
      <c r="D680" s="106">
        <v>0</v>
      </c>
      <c r="E680" s="106">
        <v>0</v>
      </c>
      <c r="F680" s="67">
        <f t="shared" si="30"/>
        <v>0</v>
      </c>
      <c r="G680" s="68" t="str">
        <f>+VLOOKUP(B680,Mapping!A:C,3,0)</f>
        <v>Trustee Fees #</v>
      </c>
      <c r="H680" s="68" t="str">
        <f t="shared" si="31"/>
        <v>FM91QTrustee Fees #</v>
      </c>
      <c r="I680" s="69">
        <f t="shared" si="32"/>
        <v>0</v>
      </c>
      <c r="N680" t="e">
        <f>+HLOOKUP(A680,'HY Financials'!$4:$4,1,0)</f>
        <v>#N/A</v>
      </c>
    </row>
    <row r="681" spans="1:14">
      <c r="A681" t="s">
        <v>888</v>
      </c>
      <c r="B681" s="105">
        <v>816033</v>
      </c>
      <c r="C681" s="105" t="s">
        <v>405</v>
      </c>
      <c r="D681" s="106">
        <v>0</v>
      </c>
      <c r="E681" s="106">
        <v>0</v>
      </c>
      <c r="F681" s="67">
        <f t="shared" si="30"/>
        <v>0</v>
      </c>
      <c r="G681" s="68" t="str">
        <f>+VLOOKUP(B681,Mapping!A:C,3,0)</f>
        <v>Total Recurring Expenses (including 6.1 and 6.2)</v>
      </c>
      <c r="H681" s="68" t="str">
        <f t="shared" si="31"/>
        <v>FM91QTotal Recurring Expenses (including 6.1 and 6.2)</v>
      </c>
      <c r="I681" s="69">
        <f t="shared" si="32"/>
        <v>0</v>
      </c>
      <c r="N681" t="e">
        <f>+HLOOKUP(A681,'HY Financials'!$4:$4,1,0)</f>
        <v>#N/A</v>
      </c>
    </row>
    <row r="682" spans="1:14">
      <c r="A682" t="s">
        <v>888</v>
      </c>
      <c r="B682" s="105">
        <v>816034</v>
      </c>
      <c r="C682" s="105" t="s">
        <v>407</v>
      </c>
      <c r="D682" s="106">
        <v>0</v>
      </c>
      <c r="E682" s="106">
        <v>0</v>
      </c>
      <c r="F682" s="67">
        <f t="shared" si="30"/>
        <v>0</v>
      </c>
      <c r="G682" s="68" t="str">
        <f>+VLOOKUP(B682,Mapping!A:C,3,0)</f>
        <v>Total Recurring Expenses (including 6.1 and 6.2)</v>
      </c>
      <c r="H682" s="68" t="str">
        <f t="shared" si="31"/>
        <v>FM91QTotal Recurring Expenses (including 6.1 and 6.2)</v>
      </c>
      <c r="I682" s="69">
        <f t="shared" si="32"/>
        <v>0</v>
      </c>
      <c r="N682" t="e">
        <f>+HLOOKUP(A682,'HY Financials'!$4:$4,1,0)</f>
        <v>#N/A</v>
      </c>
    </row>
    <row r="683" spans="1:14">
      <c r="A683" t="s">
        <v>888</v>
      </c>
      <c r="B683" s="105">
        <v>816036</v>
      </c>
      <c r="C683" s="105" t="s">
        <v>695</v>
      </c>
      <c r="D683" s="106">
        <v>0</v>
      </c>
      <c r="E683" s="106">
        <v>0</v>
      </c>
      <c r="F683" s="67">
        <f t="shared" si="30"/>
        <v>0</v>
      </c>
      <c r="G683" s="68" t="str">
        <f>+VLOOKUP(B683,Mapping!A:C,3,0)</f>
        <v>Total Recurring Expenses (including 6.1 and 6.2)</v>
      </c>
      <c r="H683" s="68" t="str">
        <f t="shared" si="31"/>
        <v>FM91QTotal Recurring Expenses (including 6.1 and 6.2)</v>
      </c>
      <c r="I683" s="69">
        <f t="shared" si="32"/>
        <v>0</v>
      </c>
      <c r="N683" t="e">
        <f>+HLOOKUP(A683,'HY Financials'!$4:$4,1,0)</f>
        <v>#N/A</v>
      </c>
    </row>
    <row r="684" spans="1:14">
      <c r="A684" t="s">
        <v>888</v>
      </c>
      <c r="B684" s="105">
        <v>816061</v>
      </c>
      <c r="C684" s="105" t="s">
        <v>903</v>
      </c>
      <c r="D684" s="106">
        <v>0</v>
      </c>
      <c r="E684" s="106">
        <v>0</v>
      </c>
      <c r="F684" s="67">
        <f t="shared" si="30"/>
        <v>0</v>
      </c>
      <c r="G684" s="68" t="str">
        <f>+VLOOKUP(B684,Mapping!A:C,3,0)</f>
        <v>Total Recurring Expenses (including 6.1 and 6.2)</v>
      </c>
      <c r="H684" s="68" t="str">
        <f t="shared" si="31"/>
        <v>FM91QTotal Recurring Expenses (including 6.1 and 6.2)</v>
      </c>
      <c r="I684" s="69">
        <f t="shared" si="32"/>
        <v>0</v>
      </c>
      <c r="N684" t="e">
        <f>+HLOOKUP(A684,'HY Financials'!$4:$4,1,0)</f>
        <v>#N/A</v>
      </c>
    </row>
    <row r="685" spans="1:14" hidden="1">
      <c r="A685" t="s">
        <v>889</v>
      </c>
      <c r="B685" s="105">
        <v>110047</v>
      </c>
      <c r="C685" s="105" t="s">
        <v>293</v>
      </c>
      <c r="D685" s="106">
        <v>29493.66</v>
      </c>
      <c r="E685" s="106">
        <v>22772.05</v>
      </c>
      <c r="F685" s="67">
        <f t="shared" si="30"/>
        <v>-6721.6100000000006</v>
      </c>
      <c r="G685" s="68" t="str">
        <f>+VLOOKUP(B685,Mapping!A:C,3,0)</f>
        <v>Net Assets</v>
      </c>
      <c r="H685" s="68" t="str">
        <f t="shared" si="31"/>
        <v>FM91RNet Assets</v>
      </c>
      <c r="I685" s="69">
        <f t="shared" si="32"/>
        <v>-6.72161E-4</v>
      </c>
      <c r="N685" t="e">
        <f>+HLOOKUP(A685,'HY Financials'!$4:$4,1,0)</f>
        <v>#N/A</v>
      </c>
    </row>
    <row r="686" spans="1:14" hidden="1">
      <c r="A686" t="s">
        <v>889</v>
      </c>
      <c r="B686" s="105">
        <v>110052</v>
      </c>
      <c r="C686" s="105" t="s">
        <v>297</v>
      </c>
      <c r="D686" s="106">
        <v>81.790000000000006</v>
      </c>
      <c r="E686" s="106">
        <v>81.790000000000006</v>
      </c>
      <c r="F686" s="67">
        <f t="shared" si="30"/>
        <v>0</v>
      </c>
      <c r="G686" s="68" t="str">
        <f>+VLOOKUP(B686,Mapping!A:C,3,0)</f>
        <v>Net Assets</v>
      </c>
      <c r="H686" s="68" t="str">
        <f t="shared" si="31"/>
        <v>FM91RNet Assets</v>
      </c>
      <c r="I686" s="69">
        <f t="shared" si="32"/>
        <v>0</v>
      </c>
      <c r="N686" t="e">
        <f>+HLOOKUP(A686,'HY Financials'!$4:$4,1,0)</f>
        <v>#N/A</v>
      </c>
    </row>
    <row r="687" spans="1:14" hidden="1">
      <c r="A687" t="s">
        <v>889</v>
      </c>
      <c r="B687" s="105">
        <v>110156</v>
      </c>
      <c r="C687" s="105" t="s">
        <v>685</v>
      </c>
      <c r="D687" s="106">
        <v>16484.900000000001</v>
      </c>
      <c r="E687" s="106">
        <v>16484.93</v>
      </c>
      <c r="F687" s="67">
        <f t="shared" si="30"/>
        <v>2.9999999998835847E-2</v>
      </c>
      <c r="G687" s="68" t="str">
        <f>+VLOOKUP(B687,Mapping!A:C,3,0)</f>
        <v>Net Assets</v>
      </c>
      <c r="H687" s="68" t="str">
        <f t="shared" si="31"/>
        <v>FM91RNet Assets</v>
      </c>
      <c r="I687" s="69">
        <f t="shared" si="32"/>
        <v>2.9999999998835846E-9</v>
      </c>
      <c r="N687" t="e">
        <f>+HLOOKUP(A687,'HY Financials'!$4:$4,1,0)</f>
        <v>#N/A</v>
      </c>
    </row>
    <row r="688" spans="1:14" hidden="1">
      <c r="A688" t="s">
        <v>889</v>
      </c>
      <c r="B688" s="105">
        <v>112000</v>
      </c>
      <c r="C688" s="105" t="s">
        <v>314</v>
      </c>
      <c r="D688" s="106">
        <v>22728.34</v>
      </c>
      <c r="E688" s="106">
        <v>22728.36</v>
      </c>
      <c r="F688" s="67">
        <f t="shared" si="30"/>
        <v>2.0000000000436557E-2</v>
      </c>
      <c r="G688" s="68" t="str">
        <f>+VLOOKUP(B688,Mapping!A:C,3,0)</f>
        <v>Net Assets</v>
      </c>
      <c r="H688" s="68" t="str">
        <f t="shared" si="31"/>
        <v>FM91RNet Assets</v>
      </c>
      <c r="I688" s="69">
        <f t="shared" si="32"/>
        <v>2.0000000000436558E-9</v>
      </c>
      <c r="N688" t="e">
        <f>+HLOOKUP(A688,'HY Financials'!$4:$4,1,0)</f>
        <v>#N/A</v>
      </c>
    </row>
    <row r="689" spans="1:14" hidden="1">
      <c r="A689" t="s">
        <v>889</v>
      </c>
      <c r="B689" s="105">
        <v>211002</v>
      </c>
      <c r="C689" s="105" t="s">
        <v>460</v>
      </c>
      <c r="D689" s="106">
        <v>12092.19</v>
      </c>
      <c r="E689" s="106">
        <v>23582.49</v>
      </c>
      <c r="F689" s="67">
        <f t="shared" si="30"/>
        <v>11490.300000000001</v>
      </c>
      <c r="G689" s="68" t="str">
        <f>+VLOOKUP(B689,Mapping!A:C,3,0)</f>
        <v>Net Assets</v>
      </c>
      <c r="H689" s="68" t="str">
        <f t="shared" si="31"/>
        <v>FM91RNet Assets</v>
      </c>
      <c r="I689" s="69">
        <f t="shared" si="32"/>
        <v>1.1490300000000001E-3</v>
      </c>
      <c r="N689" t="e">
        <f>+HLOOKUP(A689,'HY Financials'!$4:$4,1,0)</f>
        <v>#N/A</v>
      </c>
    </row>
    <row r="690" spans="1:14" hidden="1">
      <c r="A690" t="s">
        <v>889</v>
      </c>
      <c r="B690" s="105">
        <v>211014</v>
      </c>
      <c r="C690" s="105" t="s">
        <v>498</v>
      </c>
      <c r="D690" s="106">
        <v>0</v>
      </c>
      <c r="E690" s="106">
        <v>1</v>
      </c>
      <c r="F690" s="67">
        <f t="shared" si="30"/>
        <v>1</v>
      </c>
      <c r="G690" s="68" t="str">
        <f>+VLOOKUP(B690,Mapping!A:C,3,0)</f>
        <v>Net Assets</v>
      </c>
      <c r="H690" s="68" t="str">
        <f t="shared" si="31"/>
        <v>FM91RNet Assets</v>
      </c>
      <c r="I690" s="69">
        <f t="shared" si="32"/>
        <v>9.9999999999999995E-8</v>
      </c>
      <c r="N690" t="e">
        <f>+HLOOKUP(A690,'HY Financials'!$4:$4,1,0)</f>
        <v>#N/A</v>
      </c>
    </row>
    <row r="691" spans="1:14" hidden="1">
      <c r="A691" t="s">
        <v>889</v>
      </c>
      <c r="B691" s="105">
        <v>211032</v>
      </c>
      <c r="C691" s="105" t="s">
        <v>331</v>
      </c>
      <c r="D691" s="106">
        <v>10867.92</v>
      </c>
      <c r="E691" s="106">
        <v>5619.02</v>
      </c>
      <c r="F691" s="67">
        <f t="shared" si="30"/>
        <v>-5248.9</v>
      </c>
      <c r="G691" s="68" t="str">
        <f>+VLOOKUP(B691,Mapping!A:C,3,0)</f>
        <v>Net Assets</v>
      </c>
      <c r="H691" s="68" t="str">
        <f t="shared" si="31"/>
        <v>FM91RNet Assets</v>
      </c>
      <c r="I691" s="69">
        <f t="shared" si="32"/>
        <v>-5.2488999999999997E-4</v>
      </c>
      <c r="N691" t="e">
        <f>+HLOOKUP(A691,'HY Financials'!$4:$4,1,0)</f>
        <v>#N/A</v>
      </c>
    </row>
    <row r="692" spans="1:14" hidden="1">
      <c r="A692" t="s">
        <v>889</v>
      </c>
      <c r="B692" s="105">
        <v>211035</v>
      </c>
      <c r="C692" s="105" t="s">
        <v>333</v>
      </c>
      <c r="D692" s="106">
        <v>562</v>
      </c>
      <c r="E692" s="106">
        <v>1124</v>
      </c>
      <c r="F692" s="67">
        <f t="shared" si="30"/>
        <v>562</v>
      </c>
      <c r="G692" s="68" t="str">
        <f>+VLOOKUP(B692,Mapping!A:C,3,0)</f>
        <v>Net Assets</v>
      </c>
      <c r="H692" s="68" t="str">
        <f t="shared" si="31"/>
        <v>FM91RNet Assets</v>
      </c>
      <c r="I692" s="69">
        <f t="shared" si="32"/>
        <v>5.6199999999999997E-5</v>
      </c>
      <c r="N692" t="e">
        <f>+HLOOKUP(A692,'HY Financials'!$4:$4,1,0)</f>
        <v>#N/A</v>
      </c>
    </row>
    <row r="693" spans="1:14" hidden="1">
      <c r="A693" t="s">
        <v>889</v>
      </c>
      <c r="B693" s="105">
        <v>211037</v>
      </c>
      <c r="C693" s="105" t="s">
        <v>901</v>
      </c>
      <c r="D693" s="106">
        <v>81.790000000000006</v>
      </c>
      <c r="E693" s="106">
        <v>0</v>
      </c>
      <c r="F693" s="67">
        <f t="shared" si="30"/>
        <v>-81.790000000000006</v>
      </c>
      <c r="G693" s="68" t="str">
        <f>+VLOOKUP(B693,Mapping!A:C,3,0)</f>
        <v>Net Assets</v>
      </c>
      <c r="H693" s="68" t="str">
        <f t="shared" si="31"/>
        <v>FM91RNet Assets</v>
      </c>
      <c r="I693" s="69">
        <f t="shared" si="32"/>
        <v>-8.1790000000000008E-6</v>
      </c>
      <c r="N693" t="e">
        <f>+HLOOKUP(A693,'HY Financials'!$4:$4,1,0)</f>
        <v>#N/A</v>
      </c>
    </row>
    <row r="694" spans="1:14" hidden="1">
      <c r="A694" t="s">
        <v>889</v>
      </c>
      <c r="B694" s="105">
        <v>212026</v>
      </c>
      <c r="C694" s="105" t="s">
        <v>339</v>
      </c>
      <c r="D694" s="106">
        <v>0</v>
      </c>
      <c r="E694" s="106">
        <v>0</v>
      </c>
      <c r="F694" s="67">
        <f t="shared" si="30"/>
        <v>0</v>
      </c>
      <c r="G694" s="68" t="str">
        <f>+VLOOKUP(B694,Mapping!A:C,3,0)</f>
        <v>Net Assets</v>
      </c>
      <c r="H694" s="68" t="str">
        <f t="shared" si="31"/>
        <v>FM91RNet Assets</v>
      </c>
      <c r="I694" s="69">
        <f t="shared" si="32"/>
        <v>0</v>
      </c>
      <c r="N694" t="e">
        <f>+HLOOKUP(A694,'HY Financials'!$4:$4,1,0)</f>
        <v>#N/A</v>
      </c>
    </row>
    <row r="695" spans="1:14" hidden="1">
      <c r="A695" t="s">
        <v>889</v>
      </c>
      <c r="B695" s="105" t="s">
        <v>350</v>
      </c>
      <c r="C695" s="105" t="s">
        <v>351</v>
      </c>
      <c r="D695" s="106">
        <v>0</v>
      </c>
      <c r="E695" s="106">
        <v>0</v>
      </c>
      <c r="F695" s="67">
        <f t="shared" si="30"/>
        <v>0</v>
      </c>
      <c r="G695" s="68" t="str">
        <f>+VLOOKUP(B695,Mapping!A:C,3,0)</f>
        <v>Dummy</v>
      </c>
      <c r="H695" s="68" t="str">
        <f t="shared" si="31"/>
        <v>FM91RDummy</v>
      </c>
      <c r="I695" s="69">
        <f t="shared" si="32"/>
        <v>0</v>
      </c>
      <c r="N695" t="e">
        <f>+HLOOKUP(A695,'HY Financials'!$4:$4,1,0)</f>
        <v>#N/A</v>
      </c>
    </row>
    <row r="696" spans="1:14" hidden="1">
      <c r="A696" t="s">
        <v>889</v>
      </c>
      <c r="B696" s="105">
        <v>310200</v>
      </c>
      <c r="C696" s="105" t="s">
        <v>356</v>
      </c>
      <c r="D696" s="106">
        <v>0</v>
      </c>
      <c r="E696" s="106">
        <v>0</v>
      </c>
      <c r="F696" s="67">
        <f t="shared" si="30"/>
        <v>0</v>
      </c>
      <c r="G696" s="68" t="str">
        <f>+VLOOKUP(B696,Mapping!A:C,3,0)</f>
        <v>Dummy</v>
      </c>
      <c r="H696" s="68" t="str">
        <f t="shared" si="31"/>
        <v>FM91RDummy</v>
      </c>
      <c r="I696" s="69">
        <f t="shared" si="32"/>
        <v>0</v>
      </c>
      <c r="N696" t="e">
        <f>+HLOOKUP(A696,'HY Financials'!$4:$4,1,0)</f>
        <v>#N/A</v>
      </c>
    </row>
    <row r="697" spans="1:14" hidden="1">
      <c r="A697" t="s">
        <v>889</v>
      </c>
      <c r="B697" s="105" t="s">
        <v>500</v>
      </c>
      <c r="C697" s="105" t="s">
        <v>501</v>
      </c>
      <c r="D697" s="106">
        <v>0</v>
      </c>
      <c r="E697" s="106">
        <v>0</v>
      </c>
      <c r="F697" s="67">
        <f t="shared" si="30"/>
        <v>0</v>
      </c>
      <c r="G697" s="68" t="str">
        <f>+VLOOKUP(B697,Mapping!A:C,3,0)</f>
        <v>Dummy</v>
      </c>
      <c r="H697" s="68" t="str">
        <f t="shared" si="31"/>
        <v>FM91RDummy</v>
      </c>
      <c r="I697" s="69">
        <f t="shared" si="32"/>
        <v>0</v>
      </c>
      <c r="N697" t="e">
        <f>+HLOOKUP(A697,'HY Financials'!$4:$4,1,0)</f>
        <v>#N/A</v>
      </c>
    </row>
    <row r="698" spans="1:14" hidden="1">
      <c r="A698" t="s">
        <v>889</v>
      </c>
      <c r="B698" s="105" t="s">
        <v>502</v>
      </c>
      <c r="C698" s="105" t="s">
        <v>503</v>
      </c>
      <c r="D698" s="106">
        <v>0</v>
      </c>
      <c r="E698" s="106">
        <v>0</v>
      </c>
      <c r="F698" s="67">
        <f t="shared" si="30"/>
        <v>0</v>
      </c>
      <c r="G698" s="68" t="str">
        <f>+VLOOKUP(B698,Mapping!A:C,3,0)</f>
        <v>Dummy</v>
      </c>
      <c r="H698" s="68" t="str">
        <f t="shared" si="31"/>
        <v>FM91RDummy</v>
      </c>
      <c r="I698" s="69">
        <f t="shared" si="32"/>
        <v>0</v>
      </c>
      <c r="N698" t="e">
        <f>+HLOOKUP(A698,'HY Financials'!$4:$4,1,0)</f>
        <v>#N/A</v>
      </c>
    </row>
    <row r="699" spans="1:14" hidden="1">
      <c r="A699" t="s">
        <v>889</v>
      </c>
      <c r="B699" s="105" t="s">
        <v>569</v>
      </c>
      <c r="C699" s="105" t="s">
        <v>570</v>
      </c>
      <c r="D699" s="106">
        <v>0</v>
      </c>
      <c r="E699" s="106">
        <v>0</v>
      </c>
      <c r="F699" s="67">
        <f t="shared" si="30"/>
        <v>0</v>
      </c>
      <c r="G699" s="68" t="str">
        <f>+VLOOKUP(B699,Mapping!A:C,3,0)</f>
        <v>Profit/(Loss) on sale /redemption of investments (other than inter scheme transfer/sale)</v>
      </c>
      <c r="H699" s="68" t="str">
        <f t="shared" si="31"/>
        <v>FM91RProfit/(Loss) on sale /redemption of investments (other than inter scheme transfer/sale)</v>
      </c>
      <c r="I699" s="69">
        <f t="shared" si="32"/>
        <v>0</v>
      </c>
      <c r="N699" t="e">
        <f>+HLOOKUP(A699,'HY Financials'!$4:$4,1,0)</f>
        <v>#N/A</v>
      </c>
    </row>
    <row r="700" spans="1:14" hidden="1">
      <c r="A700" t="s">
        <v>889</v>
      </c>
      <c r="B700" s="105" t="s">
        <v>724</v>
      </c>
      <c r="C700" s="105" t="s">
        <v>725</v>
      </c>
      <c r="D700" s="106">
        <v>0</v>
      </c>
      <c r="E700" s="106">
        <v>0</v>
      </c>
      <c r="F700" s="67">
        <f t="shared" si="30"/>
        <v>0</v>
      </c>
      <c r="G700" s="68" t="str">
        <f>+VLOOKUP(B700,Mapping!A:C,3,0)</f>
        <v>Interest</v>
      </c>
      <c r="H700" s="68" t="str">
        <f t="shared" si="31"/>
        <v>FM91RInterest</v>
      </c>
      <c r="I700" s="69">
        <f t="shared" si="32"/>
        <v>0</v>
      </c>
      <c r="N700" t="e">
        <f>+HLOOKUP(A700,'HY Financials'!$4:$4,1,0)</f>
        <v>#N/A</v>
      </c>
    </row>
    <row r="701" spans="1:14" hidden="1">
      <c r="A701" t="s">
        <v>889</v>
      </c>
      <c r="B701" s="105" t="s">
        <v>368</v>
      </c>
      <c r="C701" s="105" t="s">
        <v>369</v>
      </c>
      <c r="D701" s="106">
        <v>0</v>
      </c>
      <c r="E701" s="106">
        <v>0</v>
      </c>
      <c r="F701" s="67">
        <f t="shared" si="30"/>
        <v>0</v>
      </c>
      <c r="G701" s="68" t="str">
        <f>+VLOOKUP(B701,Mapping!A:C,3,0)</f>
        <v>Interest</v>
      </c>
      <c r="H701" s="68" t="str">
        <f t="shared" si="31"/>
        <v>FM91RInterest</v>
      </c>
      <c r="I701" s="69">
        <f t="shared" si="32"/>
        <v>0</v>
      </c>
      <c r="N701" t="e">
        <f>+HLOOKUP(A701,'HY Financials'!$4:$4,1,0)</f>
        <v>#N/A</v>
      </c>
    </row>
    <row r="702" spans="1:14">
      <c r="A702" t="s">
        <v>889</v>
      </c>
      <c r="B702" s="105">
        <v>620006</v>
      </c>
      <c r="C702" s="105" t="s">
        <v>871</v>
      </c>
      <c r="D702" s="106">
        <v>1.02</v>
      </c>
      <c r="E702" s="106">
        <v>16253.13</v>
      </c>
      <c r="F702" s="67">
        <f t="shared" si="30"/>
        <v>16252.109999999999</v>
      </c>
      <c r="G702" s="68" t="str">
        <f>+VLOOKUP(B702,Mapping!A:C,3,0)</f>
        <v>Total Recurring Expenses (including 6.1 and 6.2)</v>
      </c>
      <c r="H702" s="68" t="str">
        <f t="shared" si="31"/>
        <v>FM91RTotal Recurring Expenses (including 6.1 and 6.2)</v>
      </c>
      <c r="I702" s="69">
        <f t="shared" si="32"/>
        <v>1.6252109999999999E-3</v>
      </c>
      <c r="N702" t="e">
        <f>+HLOOKUP(A702,'HY Financials'!$4:$4,1,0)</f>
        <v>#N/A</v>
      </c>
    </row>
    <row r="703" spans="1:14" hidden="1">
      <c r="A703" t="s">
        <v>889</v>
      </c>
      <c r="B703" s="105">
        <v>810300</v>
      </c>
      <c r="C703" s="105" t="s">
        <v>378</v>
      </c>
      <c r="D703" s="106">
        <v>0</v>
      </c>
      <c r="E703" s="106">
        <v>0</v>
      </c>
      <c r="F703" s="67">
        <f t="shared" si="30"/>
        <v>0</v>
      </c>
      <c r="G703" s="68" t="str">
        <f>+VLOOKUP(B703,Mapping!A:C,3,0)</f>
        <v>Management Fees</v>
      </c>
      <c r="H703" s="68" t="str">
        <f t="shared" si="31"/>
        <v>FM91RManagement Fees</v>
      </c>
      <c r="I703" s="69">
        <f t="shared" si="32"/>
        <v>0</v>
      </c>
      <c r="N703" t="e">
        <f>+HLOOKUP(A703,'HY Financials'!$4:$4,1,0)</f>
        <v>#N/A</v>
      </c>
    </row>
    <row r="704" spans="1:14" s="108" customFormat="1">
      <c r="A704" t="s">
        <v>889</v>
      </c>
      <c r="B704" s="105">
        <v>810325</v>
      </c>
      <c r="C704" s="105" t="s">
        <v>379</v>
      </c>
      <c r="D704" s="106">
        <v>0</v>
      </c>
      <c r="E704" s="106">
        <v>0</v>
      </c>
      <c r="F704" s="67">
        <f t="shared" si="30"/>
        <v>0</v>
      </c>
      <c r="G704" s="68" t="str">
        <f>+VLOOKUP(B704,Mapping!A:C,3,0)</f>
        <v>Total Recurring Expenses (including 6.1 and 6.2)</v>
      </c>
      <c r="H704" s="68" t="str">
        <f t="shared" si="31"/>
        <v>FM91RTotal Recurring Expenses (including 6.1 and 6.2)</v>
      </c>
      <c r="I704" s="69">
        <f t="shared" si="32"/>
        <v>0</v>
      </c>
      <c r="N704" t="e">
        <f>+HLOOKUP(A704,'HY Financials'!$4:$4,1,0)</f>
        <v>#N/A</v>
      </c>
    </row>
    <row r="705" spans="1:14" s="108" customFormat="1">
      <c r="A705" t="s">
        <v>889</v>
      </c>
      <c r="B705" s="105">
        <v>816000</v>
      </c>
      <c r="C705" s="105" t="s">
        <v>466</v>
      </c>
      <c r="D705" s="106">
        <v>17965.54</v>
      </c>
      <c r="E705" s="106">
        <v>6474.19</v>
      </c>
      <c r="F705" s="67">
        <f t="shared" si="30"/>
        <v>-11491.350000000002</v>
      </c>
      <c r="G705" s="68" t="str">
        <f>+VLOOKUP(B705,Mapping!A:C,3,0)</f>
        <v>Total Recurring Expenses (including 6.1 and 6.2)</v>
      </c>
      <c r="H705" s="68" t="str">
        <f t="shared" si="31"/>
        <v>FM91RTotal Recurring Expenses (including 6.1 and 6.2)</v>
      </c>
      <c r="I705" s="69">
        <f t="shared" si="32"/>
        <v>-1.1491350000000001E-3</v>
      </c>
      <c r="N705" t="e">
        <f>+HLOOKUP(A705,'HY Financials'!$4:$4,1,0)</f>
        <v>#N/A</v>
      </c>
    </row>
    <row r="706" spans="1:14" s="108" customFormat="1">
      <c r="A706" t="s">
        <v>889</v>
      </c>
      <c r="B706" s="105">
        <v>816001</v>
      </c>
      <c r="C706" s="105" t="s">
        <v>428</v>
      </c>
      <c r="D706" s="106">
        <v>0</v>
      </c>
      <c r="E706" s="106">
        <v>0</v>
      </c>
      <c r="F706" s="67">
        <f t="shared" si="30"/>
        <v>0</v>
      </c>
      <c r="G706" s="68" t="str">
        <f>+VLOOKUP(B706,Mapping!A:C,3,0)</f>
        <v>Total Recurring Expenses (including 6.1 and 6.2)</v>
      </c>
      <c r="H706" s="68" t="str">
        <f t="shared" si="31"/>
        <v>FM91RTotal Recurring Expenses (including 6.1 and 6.2)</v>
      </c>
      <c r="I706" s="69">
        <f t="shared" si="32"/>
        <v>0</v>
      </c>
      <c r="N706" t="e">
        <f>+HLOOKUP(A706,'HY Financials'!$4:$4,1,0)</f>
        <v>#N/A</v>
      </c>
    </row>
    <row r="707" spans="1:14" s="108" customFormat="1">
      <c r="A707" t="s">
        <v>889</v>
      </c>
      <c r="B707" s="105">
        <v>816003</v>
      </c>
      <c r="C707" s="105" t="s">
        <v>383</v>
      </c>
      <c r="D707" s="106">
        <v>0</v>
      </c>
      <c r="E707" s="106">
        <v>0</v>
      </c>
      <c r="F707" s="67">
        <f t="shared" si="30"/>
        <v>0</v>
      </c>
      <c r="G707" s="68" t="str">
        <f>+VLOOKUP(B707,Mapping!A:C,3,0)</f>
        <v>Total Recurring Expenses (including 6.1 and 6.2)</v>
      </c>
      <c r="H707" s="68" t="str">
        <f t="shared" si="31"/>
        <v>FM91RTotal Recurring Expenses (including 6.1 and 6.2)</v>
      </c>
      <c r="I707" s="69">
        <f t="shared" si="32"/>
        <v>0</v>
      </c>
      <c r="N707" t="e">
        <f>+HLOOKUP(A707,'HY Financials'!$4:$4,1,0)</f>
        <v>#N/A</v>
      </c>
    </row>
    <row r="708" spans="1:14" s="108" customFormat="1">
      <c r="A708" t="s">
        <v>889</v>
      </c>
      <c r="B708" s="105">
        <v>816005</v>
      </c>
      <c r="C708" s="105" t="s">
        <v>693</v>
      </c>
      <c r="D708" s="106">
        <v>5618</v>
      </c>
      <c r="E708" s="106">
        <v>0</v>
      </c>
      <c r="F708" s="67">
        <f t="shared" ref="F708:F771" si="33">+E708-D708</f>
        <v>-5618</v>
      </c>
      <c r="G708" s="68" t="str">
        <f>+VLOOKUP(B708,Mapping!A:C,3,0)</f>
        <v>Total Recurring Expenses (including 6.1 and 6.2)</v>
      </c>
      <c r="H708" s="68" t="str">
        <f t="shared" ref="H708:H771" si="34">+A708&amp;G708</f>
        <v>FM91RTotal Recurring Expenses (including 6.1 and 6.2)</v>
      </c>
      <c r="I708" s="69">
        <f t="shared" ref="I708:I771" si="35">+F708/10000000</f>
        <v>-5.6179999999999999E-4</v>
      </c>
      <c r="N708" s="108" t="e">
        <f>+HLOOKUP(A708,'HY Financials'!$4:$4,1,0)</f>
        <v>#N/A</v>
      </c>
    </row>
    <row r="709" spans="1:14" s="108" customFormat="1">
      <c r="A709" t="s">
        <v>889</v>
      </c>
      <c r="B709" s="105">
        <v>816007</v>
      </c>
      <c r="C709" s="105" t="s">
        <v>385</v>
      </c>
      <c r="D709" s="106">
        <v>0</v>
      </c>
      <c r="E709" s="106">
        <v>0</v>
      </c>
      <c r="F709" s="67">
        <f t="shared" si="33"/>
        <v>0</v>
      </c>
      <c r="G709" s="68" t="str">
        <f>+VLOOKUP(B709,Mapping!A:C,3,0)</f>
        <v>Total Recurring Expenses (including 6.1 and 6.2)</v>
      </c>
      <c r="H709" s="68" t="str">
        <f t="shared" si="34"/>
        <v>FM91RTotal Recurring Expenses (including 6.1 and 6.2)</v>
      </c>
      <c r="I709" s="69">
        <f t="shared" si="35"/>
        <v>0</v>
      </c>
      <c r="N709" s="108" t="e">
        <f>+HLOOKUP(A709,'HY Financials'!$4:$4,1,0)</f>
        <v>#N/A</v>
      </c>
    </row>
    <row r="710" spans="1:14">
      <c r="A710" t="s">
        <v>889</v>
      </c>
      <c r="B710" s="105">
        <v>816008</v>
      </c>
      <c r="C710" s="105" t="s">
        <v>387</v>
      </c>
      <c r="D710" s="106">
        <v>0</v>
      </c>
      <c r="E710" s="106">
        <v>0</v>
      </c>
      <c r="F710" s="67">
        <f t="shared" si="33"/>
        <v>0</v>
      </c>
      <c r="G710" s="68" t="str">
        <f>+VLOOKUP(B710,Mapping!A:C,3,0)</f>
        <v>Total Recurring Expenses (including 6.1 and 6.2)</v>
      </c>
      <c r="H710" s="68" t="str">
        <f t="shared" si="34"/>
        <v>FM91RTotal Recurring Expenses (including 6.1 and 6.2)</v>
      </c>
      <c r="I710" s="69">
        <f t="shared" si="35"/>
        <v>0</v>
      </c>
      <c r="N710" t="e">
        <f>+HLOOKUP(A710,'HY Financials'!$4:$4,1,0)</f>
        <v>#N/A</v>
      </c>
    </row>
    <row r="711" spans="1:14">
      <c r="A711" t="s">
        <v>889</v>
      </c>
      <c r="B711" s="105">
        <v>816012</v>
      </c>
      <c r="C711" s="105" t="s">
        <v>389</v>
      </c>
      <c r="D711" s="106">
        <v>0</v>
      </c>
      <c r="E711" s="106">
        <v>0</v>
      </c>
      <c r="F711" s="67">
        <f t="shared" si="33"/>
        <v>0</v>
      </c>
      <c r="G711" s="68" t="str">
        <f>+VLOOKUP(B711,Mapping!A:C,3,0)</f>
        <v>Total Recurring Expenses (including 6.1 and 6.2)</v>
      </c>
      <c r="H711" s="68" t="str">
        <f t="shared" si="34"/>
        <v>FM91RTotal Recurring Expenses (including 6.1 and 6.2)</v>
      </c>
      <c r="I711" s="69">
        <f t="shared" si="35"/>
        <v>0</v>
      </c>
      <c r="N711" t="e">
        <f>+HLOOKUP(A711,'HY Financials'!$4:$4,1,0)</f>
        <v>#N/A</v>
      </c>
    </row>
    <row r="712" spans="1:14">
      <c r="A712" t="s">
        <v>889</v>
      </c>
      <c r="B712" s="105">
        <v>816015</v>
      </c>
      <c r="C712" s="105" t="s">
        <v>393</v>
      </c>
      <c r="D712" s="106">
        <v>0</v>
      </c>
      <c r="E712" s="106">
        <v>1.02</v>
      </c>
      <c r="F712" s="67">
        <f t="shared" si="33"/>
        <v>1.02</v>
      </c>
      <c r="G712" s="68" t="str">
        <f>+VLOOKUP(B712,Mapping!A:C,3,0)</f>
        <v>Total Recurring Expenses (including 6.1 and 6.2)</v>
      </c>
      <c r="H712" s="68" t="str">
        <f t="shared" si="34"/>
        <v>FM91RTotal Recurring Expenses (including 6.1 and 6.2)</v>
      </c>
      <c r="I712" s="69">
        <f t="shared" si="35"/>
        <v>1.02E-7</v>
      </c>
      <c r="N712" t="e">
        <f>+HLOOKUP(A712,'HY Financials'!$4:$4,1,0)</f>
        <v>#N/A</v>
      </c>
    </row>
    <row r="713" spans="1:14" hidden="1">
      <c r="A713" t="s">
        <v>889</v>
      </c>
      <c r="B713" s="105">
        <v>816021</v>
      </c>
      <c r="C713" s="105" t="s">
        <v>399</v>
      </c>
      <c r="D713" s="106">
        <v>0</v>
      </c>
      <c r="E713" s="106">
        <v>0</v>
      </c>
      <c r="F713" s="67">
        <f t="shared" si="33"/>
        <v>0</v>
      </c>
      <c r="G713" s="68" t="str">
        <f>+VLOOKUP(B713,Mapping!A:C,3,0)</f>
        <v>Trustee Fees #</v>
      </c>
      <c r="H713" s="68" t="str">
        <f t="shared" si="34"/>
        <v>FM91RTrustee Fees #</v>
      </c>
      <c r="I713" s="69">
        <f t="shared" si="35"/>
        <v>0</v>
      </c>
      <c r="N713" t="e">
        <f>+HLOOKUP(A713,'HY Financials'!$4:$4,1,0)</f>
        <v>#N/A</v>
      </c>
    </row>
    <row r="714" spans="1:14">
      <c r="A714" t="s">
        <v>889</v>
      </c>
      <c r="B714" s="105">
        <v>816033</v>
      </c>
      <c r="C714" s="105" t="s">
        <v>405</v>
      </c>
      <c r="D714" s="106">
        <v>0</v>
      </c>
      <c r="E714" s="106">
        <v>0</v>
      </c>
      <c r="F714" s="67">
        <f t="shared" si="33"/>
        <v>0</v>
      </c>
      <c r="G714" s="68" t="str">
        <f>+VLOOKUP(B714,Mapping!A:C,3,0)</f>
        <v>Total Recurring Expenses (including 6.1 and 6.2)</v>
      </c>
      <c r="H714" s="68" t="str">
        <f t="shared" si="34"/>
        <v>FM91RTotal Recurring Expenses (including 6.1 and 6.2)</v>
      </c>
      <c r="I714" s="69">
        <f t="shared" si="35"/>
        <v>0</v>
      </c>
      <c r="N714" t="e">
        <f>+HLOOKUP(A714,'HY Financials'!$4:$4,1,0)</f>
        <v>#N/A</v>
      </c>
    </row>
    <row r="715" spans="1:14">
      <c r="A715" t="s">
        <v>889</v>
      </c>
      <c r="B715" s="105">
        <v>816034</v>
      </c>
      <c r="C715" s="105" t="s">
        <v>407</v>
      </c>
      <c r="D715" s="106">
        <v>855.17</v>
      </c>
      <c r="E715" s="106">
        <v>1710.34</v>
      </c>
      <c r="F715" s="67">
        <f t="shared" si="33"/>
        <v>855.17</v>
      </c>
      <c r="G715" s="68" t="str">
        <f>+VLOOKUP(B715,Mapping!A:C,3,0)</f>
        <v>Total Recurring Expenses (including 6.1 and 6.2)</v>
      </c>
      <c r="H715" s="68" t="str">
        <f t="shared" si="34"/>
        <v>FM91RTotal Recurring Expenses (including 6.1 and 6.2)</v>
      </c>
      <c r="I715" s="69">
        <f t="shared" si="35"/>
        <v>8.5517000000000001E-5</v>
      </c>
      <c r="N715" t="e">
        <f>+HLOOKUP(A715,'HY Financials'!$4:$4,1,0)</f>
        <v>#N/A</v>
      </c>
    </row>
    <row r="716" spans="1:14">
      <c r="A716" t="s">
        <v>889</v>
      </c>
      <c r="B716" s="105">
        <v>816036</v>
      </c>
      <c r="C716" s="105" t="s">
        <v>695</v>
      </c>
      <c r="D716" s="106">
        <v>0</v>
      </c>
      <c r="E716" s="106">
        <v>0</v>
      </c>
      <c r="F716" s="67">
        <f t="shared" si="33"/>
        <v>0</v>
      </c>
      <c r="G716" s="68" t="str">
        <f>+VLOOKUP(B716,Mapping!A:C,3,0)</f>
        <v>Total Recurring Expenses (including 6.1 and 6.2)</v>
      </c>
      <c r="H716" s="68" t="str">
        <f t="shared" si="34"/>
        <v>FM91RTotal Recurring Expenses (including 6.1 and 6.2)</v>
      </c>
      <c r="I716" s="69">
        <f t="shared" si="35"/>
        <v>0</v>
      </c>
      <c r="N716" t="e">
        <f>+HLOOKUP(A716,'HY Financials'!$4:$4,1,0)</f>
        <v>#N/A</v>
      </c>
    </row>
    <row r="717" spans="1:14">
      <c r="A717" t="s">
        <v>889</v>
      </c>
      <c r="B717" s="105">
        <v>816061</v>
      </c>
      <c r="C717" s="105" t="s">
        <v>903</v>
      </c>
      <c r="D717" s="106">
        <v>0</v>
      </c>
      <c r="E717" s="106">
        <v>0</v>
      </c>
      <c r="F717" s="67">
        <f t="shared" si="33"/>
        <v>0</v>
      </c>
      <c r="G717" s="68" t="str">
        <f>+VLOOKUP(B717,Mapping!A:C,3,0)</f>
        <v>Total Recurring Expenses (including 6.1 and 6.2)</v>
      </c>
      <c r="H717" s="68" t="str">
        <f t="shared" si="34"/>
        <v>FM91RTotal Recurring Expenses (including 6.1 and 6.2)</v>
      </c>
      <c r="I717" s="69">
        <f t="shared" si="35"/>
        <v>0</v>
      </c>
      <c r="N717" t="e">
        <f>+HLOOKUP(A717,'HY Financials'!$4:$4,1,0)</f>
        <v>#N/A</v>
      </c>
    </row>
    <row r="718" spans="1:14" hidden="1">
      <c r="A718" t="s">
        <v>978</v>
      </c>
      <c r="B718" s="105">
        <v>110047</v>
      </c>
      <c r="C718" s="105" t="s">
        <v>293</v>
      </c>
      <c r="D718" s="106">
        <v>92157.83</v>
      </c>
      <c r="E718" s="106">
        <v>56926.86</v>
      </c>
      <c r="F718" s="67">
        <f t="shared" si="33"/>
        <v>-35230.97</v>
      </c>
      <c r="G718" s="68" t="str">
        <f>+VLOOKUP(B718,Mapping!A:C,3,0)</f>
        <v>Net Assets</v>
      </c>
      <c r="H718" s="68" t="str">
        <f t="shared" si="34"/>
        <v>FM91TNet Assets</v>
      </c>
      <c r="I718" s="69">
        <f t="shared" si="35"/>
        <v>-3.5230970000000002E-3</v>
      </c>
      <c r="N718" t="e">
        <f>+HLOOKUP(A718,'HY Financials'!$4:$4,1,0)</f>
        <v>#N/A</v>
      </c>
    </row>
    <row r="719" spans="1:14" hidden="1">
      <c r="A719" t="s">
        <v>978</v>
      </c>
      <c r="B719" s="105">
        <v>110052</v>
      </c>
      <c r="C719" s="105" t="s">
        <v>297</v>
      </c>
      <c r="D719" s="106">
        <v>6762.61</v>
      </c>
      <c r="E719" s="106">
        <v>6762.61</v>
      </c>
      <c r="F719" s="67">
        <f t="shared" si="33"/>
        <v>0</v>
      </c>
      <c r="G719" s="68" t="str">
        <f>+VLOOKUP(B719,Mapping!A:C,3,0)</f>
        <v>Net Assets</v>
      </c>
      <c r="H719" s="68" t="str">
        <f t="shared" si="34"/>
        <v>FM91TNet Assets</v>
      </c>
      <c r="I719" s="69">
        <f t="shared" si="35"/>
        <v>0</v>
      </c>
      <c r="N719" t="e">
        <f>+HLOOKUP(A719,'HY Financials'!$4:$4,1,0)</f>
        <v>#N/A</v>
      </c>
    </row>
    <row r="720" spans="1:14" hidden="1">
      <c r="A720" t="s">
        <v>978</v>
      </c>
      <c r="B720" s="105">
        <v>110156</v>
      </c>
      <c r="C720" s="105" t="s">
        <v>685</v>
      </c>
      <c r="D720" s="106">
        <v>20560.060000000001</v>
      </c>
      <c r="E720" s="106">
        <v>17038.060000000001</v>
      </c>
      <c r="F720" s="67">
        <f t="shared" si="33"/>
        <v>-3522</v>
      </c>
      <c r="G720" s="68" t="str">
        <f>+VLOOKUP(B720,Mapping!A:C,3,0)</f>
        <v>Net Assets</v>
      </c>
      <c r="H720" s="68" t="str">
        <f t="shared" si="34"/>
        <v>FM91TNet Assets</v>
      </c>
      <c r="I720" s="69">
        <f t="shared" si="35"/>
        <v>-3.522E-4</v>
      </c>
      <c r="N720" t="e">
        <f>+HLOOKUP(A720,'HY Financials'!$4:$4,1,0)</f>
        <v>#N/A</v>
      </c>
    </row>
    <row r="721" spans="1:14" hidden="1">
      <c r="A721" t="s">
        <v>978</v>
      </c>
      <c r="B721" s="105">
        <v>112000</v>
      </c>
      <c r="C721" s="105" t="s">
        <v>314</v>
      </c>
      <c r="D721" s="106">
        <v>86211.53</v>
      </c>
      <c r="E721" s="106">
        <v>86211.53</v>
      </c>
      <c r="F721" s="67">
        <f t="shared" si="33"/>
        <v>0</v>
      </c>
      <c r="G721" s="68" t="str">
        <f>+VLOOKUP(B721,Mapping!A:C,3,0)</f>
        <v>Net Assets</v>
      </c>
      <c r="H721" s="68" t="str">
        <f t="shared" si="34"/>
        <v>FM91TNet Assets</v>
      </c>
      <c r="I721" s="69">
        <f t="shared" si="35"/>
        <v>0</v>
      </c>
      <c r="N721" t="e">
        <f>+HLOOKUP(A721,'HY Financials'!$4:$4,1,0)</f>
        <v>#N/A</v>
      </c>
    </row>
    <row r="722" spans="1:14" hidden="1">
      <c r="A722" t="s">
        <v>978</v>
      </c>
      <c r="B722" s="105">
        <v>211002</v>
      </c>
      <c r="C722" s="105" t="s">
        <v>460</v>
      </c>
      <c r="D722" s="106">
        <v>32875.730000000003</v>
      </c>
      <c r="E722" s="106">
        <v>65462.1</v>
      </c>
      <c r="F722" s="67">
        <f t="shared" si="33"/>
        <v>32586.369999999995</v>
      </c>
      <c r="G722" s="68" t="str">
        <f>+VLOOKUP(B722,Mapping!A:C,3,0)</f>
        <v>Net Assets</v>
      </c>
      <c r="H722" s="68" t="str">
        <f t="shared" si="34"/>
        <v>FM91TNet Assets</v>
      </c>
      <c r="I722" s="69">
        <f t="shared" si="35"/>
        <v>3.2586369999999996E-3</v>
      </c>
      <c r="N722" t="e">
        <f>+HLOOKUP(A722,'HY Financials'!$4:$4,1,0)</f>
        <v>#N/A</v>
      </c>
    </row>
    <row r="723" spans="1:14" hidden="1">
      <c r="A723" t="s">
        <v>978</v>
      </c>
      <c r="B723" s="105">
        <v>211032</v>
      </c>
      <c r="C723" s="105" t="s">
        <v>331</v>
      </c>
      <c r="D723" s="106">
        <v>5618</v>
      </c>
      <c r="E723" s="106">
        <v>5618</v>
      </c>
      <c r="F723" s="67">
        <f t="shared" si="33"/>
        <v>0</v>
      </c>
      <c r="G723" s="68" t="str">
        <f>+VLOOKUP(B723,Mapping!A:C,3,0)</f>
        <v>Net Assets</v>
      </c>
      <c r="H723" s="68" t="str">
        <f t="shared" si="34"/>
        <v>FM91TNet Assets</v>
      </c>
      <c r="I723" s="69">
        <f t="shared" si="35"/>
        <v>0</v>
      </c>
      <c r="N723" t="e">
        <f>+HLOOKUP(A723,'HY Financials'!$4:$4,1,0)</f>
        <v>#N/A</v>
      </c>
    </row>
    <row r="724" spans="1:14" hidden="1">
      <c r="A724" t="s">
        <v>978</v>
      </c>
      <c r="B724" s="105">
        <v>211035</v>
      </c>
      <c r="C724" s="105" t="s">
        <v>333</v>
      </c>
      <c r="D724" s="106">
        <v>1004</v>
      </c>
      <c r="E724" s="106">
        <v>1494</v>
      </c>
      <c r="F724" s="67">
        <f t="shared" si="33"/>
        <v>490</v>
      </c>
      <c r="G724" s="68" t="str">
        <f>+VLOOKUP(B724,Mapping!A:C,3,0)</f>
        <v>Net Assets</v>
      </c>
      <c r="H724" s="68" t="str">
        <f t="shared" si="34"/>
        <v>FM91TNet Assets</v>
      </c>
      <c r="I724" s="69">
        <f t="shared" si="35"/>
        <v>4.8999999999999998E-5</v>
      </c>
      <c r="N724" t="e">
        <f>+HLOOKUP(A724,'HY Financials'!$4:$4,1,0)</f>
        <v>#N/A</v>
      </c>
    </row>
    <row r="725" spans="1:14" hidden="1">
      <c r="A725" t="s">
        <v>978</v>
      </c>
      <c r="B725" s="105">
        <v>211037</v>
      </c>
      <c r="C725" s="105" t="s">
        <v>901</v>
      </c>
      <c r="D725" s="106">
        <v>6762.61</v>
      </c>
      <c r="E725" s="106">
        <v>12439.21</v>
      </c>
      <c r="F725" s="67">
        <f t="shared" si="33"/>
        <v>5676.5999999999995</v>
      </c>
      <c r="G725" s="68" t="str">
        <f>+VLOOKUP(B725,Mapping!A:C,3,0)</f>
        <v>Net Assets</v>
      </c>
      <c r="H725" s="68" t="str">
        <f t="shared" si="34"/>
        <v>FM91TNet Assets</v>
      </c>
      <c r="I725" s="69">
        <f t="shared" si="35"/>
        <v>5.6766E-4</v>
      </c>
      <c r="N725" t="e">
        <f>+HLOOKUP(A725,'HY Financials'!$4:$4,1,0)</f>
        <v>#N/A</v>
      </c>
    </row>
    <row r="726" spans="1:14" hidden="1">
      <c r="A726" t="s">
        <v>978</v>
      </c>
      <c r="B726" s="105">
        <v>212026</v>
      </c>
      <c r="C726" s="105" t="s">
        <v>339</v>
      </c>
      <c r="D726" s="106">
        <v>0</v>
      </c>
      <c r="E726" s="106">
        <v>0</v>
      </c>
      <c r="F726" s="67">
        <f t="shared" si="33"/>
        <v>0</v>
      </c>
      <c r="G726" s="68" t="str">
        <f>+VLOOKUP(B726,Mapping!A:C,3,0)</f>
        <v>Net Assets</v>
      </c>
      <c r="H726" s="68" t="str">
        <f t="shared" si="34"/>
        <v>FM91TNet Assets</v>
      </c>
      <c r="I726" s="69">
        <f t="shared" si="35"/>
        <v>0</v>
      </c>
      <c r="N726" t="e">
        <f>+HLOOKUP(A726,'HY Financials'!$4:$4,1,0)</f>
        <v>#N/A</v>
      </c>
    </row>
    <row r="727" spans="1:14" hidden="1">
      <c r="A727" t="s">
        <v>978</v>
      </c>
      <c r="B727" s="105">
        <v>212086</v>
      </c>
      <c r="C727" s="105" t="s">
        <v>343</v>
      </c>
      <c r="D727" s="106">
        <v>0.01</v>
      </c>
      <c r="E727" s="106">
        <v>0</v>
      </c>
      <c r="F727" s="67">
        <f t="shared" si="33"/>
        <v>-0.01</v>
      </c>
      <c r="G727" s="68" t="str">
        <f>+VLOOKUP(B727,Mapping!A:C,3,0)</f>
        <v>Net Assets</v>
      </c>
      <c r="H727" s="68" t="str">
        <f t="shared" si="34"/>
        <v>FM91TNet Assets</v>
      </c>
      <c r="I727" s="69">
        <f t="shared" si="35"/>
        <v>-1.0000000000000001E-9</v>
      </c>
      <c r="N727" t="e">
        <f>+HLOOKUP(A727,'HY Financials'!$4:$4,1,0)</f>
        <v>#N/A</v>
      </c>
    </row>
    <row r="728" spans="1:14" hidden="1">
      <c r="A728" t="s">
        <v>978</v>
      </c>
      <c r="B728" s="105">
        <v>213100</v>
      </c>
      <c r="C728" s="105" t="s">
        <v>499</v>
      </c>
      <c r="D728" s="106">
        <v>0.01</v>
      </c>
      <c r="E728" s="106">
        <v>0</v>
      </c>
      <c r="F728" s="67">
        <f t="shared" si="33"/>
        <v>-0.01</v>
      </c>
      <c r="G728" s="68" t="str">
        <f>+VLOOKUP(B728,Mapping!A:C,3,0)</f>
        <v>Net Assets</v>
      </c>
      <c r="H728" s="68" t="str">
        <f t="shared" si="34"/>
        <v>FM91TNet Assets</v>
      </c>
      <c r="I728" s="69">
        <f t="shared" si="35"/>
        <v>-1.0000000000000001E-9</v>
      </c>
      <c r="N728" t="e">
        <f>+HLOOKUP(A728,'HY Financials'!$4:$4,1,0)</f>
        <v>#N/A</v>
      </c>
    </row>
    <row r="729" spans="1:14" hidden="1">
      <c r="A729" t="s">
        <v>978</v>
      </c>
      <c r="B729" s="105" t="s">
        <v>350</v>
      </c>
      <c r="C729" s="105" t="s">
        <v>351</v>
      </c>
      <c r="D729" s="106">
        <v>0</v>
      </c>
      <c r="E729" s="106">
        <v>0</v>
      </c>
      <c r="F729" s="67">
        <f t="shared" si="33"/>
        <v>0</v>
      </c>
      <c r="G729" s="68" t="str">
        <f>+VLOOKUP(B729,Mapping!A:C,3,0)</f>
        <v>Dummy</v>
      </c>
      <c r="H729" s="68" t="str">
        <f t="shared" si="34"/>
        <v>FM91TDummy</v>
      </c>
      <c r="I729" s="69">
        <f t="shared" si="35"/>
        <v>0</v>
      </c>
      <c r="N729" t="e">
        <f>+HLOOKUP(A729,'HY Financials'!$4:$4,1,0)</f>
        <v>#N/A</v>
      </c>
    </row>
    <row r="730" spans="1:14" hidden="1">
      <c r="A730" t="s">
        <v>978</v>
      </c>
      <c r="B730" s="105" t="s">
        <v>500</v>
      </c>
      <c r="C730" s="105" t="s">
        <v>501</v>
      </c>
      <c r="D730" s="106">
        <v>0</v>
      </c>
      <c r="E730" s="106">
        <v>0</v>
      </c>
      <c r="F730" s="67">
        <f t="shared" si="33"/>
        <v>0</v>
      </c>
      <c r="G730" s="68" t="str">
        <f>+VLOOKUP(B730,Mapping!A:C,3,0)</f>
        <v>Dummy</v>
      </c>
      <c r="H730" s="68" t="str">
        <f t="shared" si="34"/>
        <v>FM91TDummy</v>
      </c>
      <c r="I730" s="69">
        <f t="shared" si="35"/>
        <v>0</v>
      </c>
      <c r="N730" t="e">
        <f>+HLOOKUP(A730,'HY Financials'!$4:$4,1,0)</f>
        <v>#N/A</v>
      </c>
    </row>
    <row r="731" spans="1:14" hidden="1">
      <c r="A731" t="s">
        <v>978</v>
      </c>
      <c r="B731" s="105" t="s">
        <v>502</v>
      </c>
      <c r="C731" s="105" t="s">
        <v>503</v>
      </c>
      <c r="D731" s="106">
        <v>0</v>
      </c>
      <c r="E731" s="106">
        <v>0</v>
      </c>
      <c r="F731" s="67">
        <f t="shared" si="33"/>
        <v>0</v>
      </c>
      <c r="G731" s="68" t="str">
        <f>+VLOOKUP(B731,Mapping!A:C,3,0)</f>
        <v>Dummy</v>
      </c>
      <c r="H731" s="68" t="str">
        <f t="shared" si="34"/>
        <v>FM91TDummy</v>
      </c>
      <c r="I731" s="69">
        <f t="shared" si="35"/>
        <v>0</v>
      </c>
      <c r="N731" t="e">
        <f>+HLOOKUP(A731,'HY Financials'!$4:$4,1,0)</f>
        <v>#N/A</v>
      </c>
    </row>
    <row r="732" spans="1:14" hidden="1">
      <c r="A732" t="s">
        <v>978</v>
      </c>
      <c r="B732" s="105" t="s">
        <v>724</v>
      </c>
      <c r="C732" s="105" t="s">
        <v>725</v>
      </c>
      <c r="D732" s="106">
        <v>0</v>
      </c>
      <c r="E732" s="106">
        <v>0</v>
      </c>
      <c r="F732" s="67">
        <f t="shared" si="33"/>
        <v>0</v>
      </c>
      <c r="G732" s="68" t="str">
        <f>+VLOOKUP(B732,Mapping!A:C,3,0)</f>
        <v>Interest</v>
      </c>
      <c r="H732" s="68" t="str">
        <f t="shared" si="34"/>
        <v>FM91TInterest</v>
      </c>
      <c r="I732" s="69">
        <f t="shared" si="35"/>
        <v>0</v>
      </c>
      <c r="N732" t="e">
        <f>+HLOOKUP(A732,'HY Financials'!$4:$4,1,0)</f>
        <v>#N/A</v>
      </c>
    </row>
    <row r="733" spans="1:14" hidden="1">
      <c r="A733" t="s">
        <v>978</v>
      </c>
      <c r="B733" s="105" t="s">
        <v>368</v>
      </c>
      <c r="C733" s="105" t="s">
        <v>369</v>
      </c>
      <c r="D733" s="106">
        <v>0</v>
      </c>
      <c r="E733" s="106">
        <v>0</v>
      </c>
      <c r="F733" s="67">
        <f t="shared" si="33"/>
        <v>0</v>
      </c>
      <c r="G733" s="68" t="str">
        <f>+VLOOKUP(B733,Mapping!A:C,3,0)</f>
        <v>Interest</v>
      </c>
      <c r="H733" s="68" t="str">
        <f t="shared" si="34"/>
        <v>FM91TInterest</v>
      </c>
      <c r="I733" s="69">
        <f t="shared" si="35"/>
        <v>0</v>
      </c>
      <c r="N733" t="e">
        <f>+HLOOKUP(A733,'HY Financials'!$4:$4,1,0)</f>
        <v>#N/A</v>
      </c>
    </row>
    <row r="734" spans="1:14">
      <c r="A734" t="s">
        <v>978</v>
      </c>
      <c r="B734" s="105">
        <v>620006</v>
      </c>
      <c r="C734" s="105" t="s">
        <v>871</v>
      </c>
      <c r="D734" s="106">
        <v>0</v>
      </c>
      <c r="E734" s="106">
        <v>58953.8</v>
      </c>
      <c r="F734" s="67">
        <f t="shared" si="33"/>
        <v>58953.8</v>
      </c>
      <c r="G734" s="68" t="str">
        <f>+VLOOKUP(B734,Mapping!A:C,3,0)</f>
        <v>Total Recurring Expenses (including 6.1 and 6.2)</v>
      </c>
      <c r="H734" s="68" t="str">
        <f t="shared" si="34"/>
        <v>FM91TTotal Recurring Expenses (including 6.1 and 6.2)</v>
      </c>
      <c r="I734" s="69">
        <f t="shared" si="35"/>
        <v>5.8953800000000004E-3</v>
      </c>
      <c r="N734" t="e">
        <f>+HLOOKUP(A734,'HY Financials'!$4:$4,1,0)</f>
        <v>#N/A</v>
      </c>
    </row>
    <row r="735" spans="1:14" hidden="1">
      <c r="A735" t="s">
        <v>978</v>
      </c>
      <c r="B735" s="105">
        <v>810300</v>
      </c>
      <c r="C735" s="105" t="s">
        <v>378</v>
      </c>
      <c r="D735" s="106">
        <v>0</v>
      </c>
      <c r="E735" s="106">
        <v>0</v>
      </c>
      <c r="F735" s="67">
        <f t="shared" si="33"/>
        <v>0</v>
      </c>
      <c r="G735" s="68" t="str">
        <f>+VLOOKUP(B735,Mapping!A:C,3,0)</f>
        <v>Management Fees</v>
      </c>
      <c r="H735" s="68" t="str">
        <f t="shared" si="34"/>
        <v>FM91TManagement Fees</v>
      </c>
      <c r="I735" s="69">
        <f t="shared" si="35"/>
        <v>0</v>
      </c>
      <c r="N735" t="e">
        <f>+HLOOKUP(A735,'HY Financials'!$4:$4,1,0)</f>
        <v>#N/A</v>
      </c>
    </row>
    <row r="736" spans="1:14">
      <c r="A736" t="s">
        <v>978</v>
      </c>
      <c r="B736" s="105">
        <v>810325</v>
      </c>
      <c r="C736" s="105" t="s">
        <v>379</v>
      </c>
      <c r="D736" s="106">
        <v>0</v>
      </c>
      <c r="E736" s="106">
        <v>0</v>
      </c>
      <c r="F736" s="67">
        <f t="shared" si="33"/>
        <v>0</v>
      </c>
      <c r="G736" s="68" t="str">
        <f>+VLOOKUP(B736,Mapping!A:C,3,0)</f>
        <v>Total Recurring Expenses (including 6.1 and 6.2)</v>
      </c>
      <c r="H736" s="68" t="str">
        <f t="shared" si="34"/>
        <v>FM91TTotal Recurring Expenses (including 6.1 and 6.2)</v>
      </c>
      <c r="I736" s="69">
        <f t="shared" si="35"/>
        <v>0</v>
      </c>
      <c r="N736" t="e">
        <f>+HLOOKUP(A736,'HY Financials'!$4:$4,1,0)</f>
        <v>#N/A</v>
      </c>
    </row>
    <row r="737" spans="1:14">
      <c r="A737" t="s">
        <v>978</v>
      </c>
      <c r="B737" s="105">
        <v>816000</v>
      </c>
      <c r="C737" s="105" t="s">
        <v>466</v>
      </c>
      <c r="D737" s="106">
        <v>59844.1</v>
      </c>
      <c r="E737" s="106">
        <v>27257.75</v>
      </c>
      <c r="F737" s="67">
        <f t="shared" si="33"/>
        <v>-32586.35</v>
      </c>
      <c r="G737" s="68" t="str">
        <f>+VLOOKUP(B737,Mapping!A:C,3,0)</f>
        <v>Total Recurring Expenses (including 6.1 and 6.2)</v>
      </c>
      <c r="H737" s="68" t="str">
        <f t="shared" si="34"/>
        <v>FM91TTotal Recurring Expenses (including 6.1 and 6.2)</v>
      </c>
      <c r="I737" s="69">
        <f t="shared" si="35"/>
        <v>-3.2586349999999997E-3</v>
      </c>
      <c r="N737" t="e">
        <f>+HLOOKUP(A737,'HY Financials'!$4:$4,1,0)</f>
        <v>#N/A</v>
      </c>
    </row>
    <row r="738" spans="1:14">
      <c r="A738" t="s">
        <v>978</v>
      </c>
      <c r="B738" s="105">
        <v>816001</v>
      </c>
      <c r="C738" s="105" t="s">
        <v>428</v>
      </c>
      <c r="D738" s="106">
        <v>12439.21</v>
      </c>
      <c r="E738" s="106">
        <v>0</v>
      </c>
      <c r="F738" s="67">
        <f t="shared" si="33"/>
        <v>-12439.21</v>
      </c>
      <c r="G738" s="68" t="str">
        <f>+VLOOKUP(B738,Mapping!A:C,3,0)</f>
        <v>Total Recurring Expenses (including 6.1 and 6.2)</v>
      </c>
      <c r="H738" s="68" t="str">
        <f t="shared" si="34"/>
        <v>FM91TTotal Recurring Expenses (including 6.1 and 6.2)</v>
      </c>
      <c r="I738" s="69">
        <f t="shared" si="35"/>
        <v>-1.2439209999999998E-3</v>
      </c>
      <c r="N738" t="e">
        <f>+HLOOKUP(A738,'HY Financials'!$4:$4,1,0)</f>
        <v>#N/A</v>
      </c>
    </row>
    <row r="739" spans="1:14">
      <c r="A739" t="s">
        <v>978</v>
      </c>
      <c r="B739" s="105">
        <v>816003</v>
      </c>
      <c r="C739" s="105" t="s">
        <v>383</v>
      </c>
      <c r="D739" s="106">
        <v>3695.92</v>
      </c>
      <c r="E739" s="106">
        <v>0</v>
      </c>
      <c r="F739" s="67">
        <f t="shared" si="33"/>
        <v>-3695.92</v>
      </c>
      <c r="G739" s="68" t="str">
        <f>+VLOOKUP(B739,Mapping!A:C,3,0)</f>
        <v>Total Recurring Expenses (including 6.1 and 6.2)</v>
      </c>
      <c r="H739" s="68" t="str">
        <f t="shared" si="34"/>
        <v>FM91TTotal Recurring Expenses (including 6.1 and 6.2)</v>
      </c>
      <c r="I739" s="69">
        <f t="shared" si="35"/>
        <v>-3.6959200000000002E-4</v>
      </c>
      <c r="N739" t="e">
        <f>+HLOOKUP(A739,'HY Financials'!$4:$4,1,0)</f>
        <v>#N/A</v>
      </c>
    </row>
    <row r="740" spans="1:14">
      <c r="A740" t="s">
        <v>978</v>
      </c>
      <c r="B740" s="105">
        <v>816005</v>
      </c>
      <c r="C740" s="105" t="s">
        <v>693</v>
      </c>
      <c r="D740" s="106">
        <v>5618</v>
      </c>
      <c r="E740" s="106">
        <v>0</v>
      </c>
      <c r="F740" s="67">
        <f t="shared" si="33"/>
        <v>-5618</v>
      </c>
      <c r="G740" s="68" t="str">
        <f>+VLOOKUP(B740,Mapping!A:C,3,0)</f>
        <v>Total Recurring Expenses (including 6.1 and 6.2)</v>
      </c>
      <c r="H740" s="68" t="str">
        <f t="shared" si="34"/>
        <v>FM91TTotal Recurring Expenses (including 6.1 and 6.2)</v>
      </c>
      <c r="I740" s="69">
        <f t="shared" si="35"/>
        <v>-5.6179999999999999E-4</v>
      </c>
      <c r="N740" t="e">
        <f>+HLOOKUP(A740,'HY Financials'!$4:$4,1,0)</f>
        <v>#N/A</v>
      </c>
    </row>
    <row r="741" spans="1:14">
      <c r="A741" t="s">
        <v>978</v>
      </c>
      <c r="B741" s="105">
        <v>816007</v>
      </c>
      <c r="C741" s="105" t="s">
        <v>385</v>
      </c>
      <c r="D741" s="106">
        <v>0</v>
      </c>
      <c r="E741" s="106">
        <v>0</v>
      </c>
      <c r="F741" s="67">
        <f t="shared" si="33"/>
        <v>0</v>
      </c>
      <c r="G741" s="68" t="str">
        <f>+VLOOKUP(B741,Mapping!A:C,3,0)</f>
        <v>Total Recurring Expenses (including 6.1 and 6.2)</v>
      </c>
      <c r="H741" s="68" t="str">
        <f t="shared" si="34"/>
        <v>FM91TTotal Recurring Expenses (including 6.1 and 6.2)</v>
      </c>
      <c r="I741" s="69">
        <f t="shared" si="35"/>
        <v>0</v>
      </c>
      <c r="N741" t="e">
        <f>+HLOOKUP(A741,'HY Financials'!$4:$4,1,0)</f>
        <v>#N/A</v>
      </c>
    </row>
    <row r="742" spans="1:14">
      <c r="A742" t="s">
        <v>978</v>
      </c>
      <c r="B742" s="105">
        <v>816008</v>
      </c>
      <c r="C742" s="105" t="s">
        <v>387</v>
      </c>
      <c r="D742" s="106">
        <v>2106.14</v>
      </c>
      <c r="E742" s="106">
        <v>0</v>
      </c>
      <c r="F742" s="67">
        <f t="shared" si="33"/>
        <v>-2106.14</v>
      </c>
      <c r="G742" s="68" t="str">
        <f>+VLOOKUP(B742,Mapping!A:C,3,0)</f>
        <v>Total Recurring Expenses (including 6.1 and 6.2)</v>
      </c>
      <c r="H742" s="68" t="str">
        <f t="shared" si="34"/>
        <v>FM91TTotal Recurring Expenses (including 6.1 and 6.2)</v>
      </c>
      <c r="I742" s="69">
        <f t="shared" si="35"/>
        <v>-2.10614E-4</v>
      </c>
      <c r="N742" t="e">
        <f>+HLOOKUP(A742,'HY Financials'!$4:$4,1,0)</f>
        <v>#N/A</v>
      </c>
    </row>
    <row r="743" spans="1:14">
      <c r="A743" t="s">
        <v>978</v>
      </c>
      <c r="B743" s="105">
        <v>816034</v>
      </c>
      <c r="C743" s="105" t="s">
        <v>407</v>
      </c>
      <c r="D743" s="106">
        <v>3398.46</v>
      </c>
      <c r="E743" s="106">
        <v>890.3</v>
      </c>
      <c r="F743" s="67">
        <f t="shared" si="33"/>
        <v>-2508.16</v>
      </c>
      <c r="G743" s="68" t="str">
        <f>+VLOOKUP(B743,Mapping!A:C,3,0)</f>
        <v>Total Recurring Expenses (including 6.1 and 6.2)</v>
      </c>
      <c r="H743" s="68" t="str">
        <f t="shared" si="34"/>
        <v>FM91TTotal Recurring Expenses (including 6.1 and 6.2)</v>
      </c>
      <c r="I743" s="69">
        <f t="shared" si="35"/>
        <v>-2.5081600000000001E-4</v>
      </c>
      <c r="N743" t="e">
        <f>+HLOOKUP(A743,'HY Financials'!$4:$4,1,0)</f>
        <v>#N/A</v>
      </c>
    </row>
    <row r="744" spans="1:14">
      <c r="A744" t="s">
        <v>978</v>
      </c>
      <c r="B744" s="105">
        <v>816036</v>
      </c>
      <c r="C744" s="105" t="s">
        <v>695</v>
      </c>
      <c r="D744" s="106">
        <v>0</v>
      </c>
      <c r="E744" s="106">
        <v>0</v>
      </c>
      <c r="F744" s="67">
        <f t="shared" si="33"/>
        <v>0</v>
      </c>
      <c r="G744" s="68" t="str">
        <f>+VLOOKUP(B744,Mapping!A:C,3,0)</f>
        <v>Total Recurring Expenses (including 6.1 and 6.2)</v>
      </c>
      <c r="H744" s="68" t="str">
        <f t="shared" si="34"/>
        <v>FM91TTotal Recurring Expenses (including 6.1 and 6.2)</v>
      </c>
      <c r="I744" s="69">
        <f t="shared" si="35"/>
        <v>0</v>
      </c>
      <c r="N744" t="e">
        <f>+HLOOKUP(A744,'HY Financials'!$4:$4,1,0)</f>
        <v>#N/A</v>
      </c>
    </row>
    <row r="745" spans="1:14">
      <c r="A745" t="s">
        <v>978</v>
      </c>
      <c r="B745" s="105">
        <v>816061</v>
      </c>
      <c r="C745" s="105" t="s">
        <v>903</v>
      </c>
      <c r="D745" s="106">
        <v>0</v>
      </c>
      <c r="E745" s="106">
        <v>0</v>
      </c>
      <c r="F745" s="67">
        <f t="shared" si="33"/>
        <v>0</v>
      </c>
      <c r="G745" s="68" t="str">
        <f>+VLOOKUP(B745,Mapping!A:C,3,0)</f>
        <v>Total Recurring Expenses (including 6.1 and 6.2)</v>
      </c>
      <c r="H745" s="68" t="str">
        <f t="shared" si="34"/>
        <v>FM91TTotal Recurring Expenses (including 6.1 and 6.2)</v>
      </c>
      <c r="I745" s="69">
        <f t="shared" si="35"/>
        <v>0</v>
      </c>
      <c r="N745" t="e">
        <f>+HLOOKUP(A745,'HY Financials'!$4:$4,1,0)</f>
        <v>#N/A</v>
      </c>
    </row>
    <row r="746" spans="1:14" hidden="1">
      <c r="A746" t="s">
        <v>272</v>
      </c>
      <c r="B746" s="105">
        <v>110047</v>
      </c>
      <c r="C746" s="105" t="s">
        <v>293</v>
      </c>
      <c r="D746" s="106">
        <v>0</v>
      </c>
      <c r="E746" s="106">
        <v>5350.66</v>
      </c>
      <c r="F746" s="67">
        <f t="shared" si="33"/>
        <v>5350.66</v>
      </c>
      <c r="G746" s="68" t="str">
        <f>+VLOOKUP(B746,Mapping!A:C,3,0)</f>
        <v>Net Assets</v>
      </c>
      <c r="H746" s="68" t="str">
        <f t="shared" si="34"/>
        <v>FMP15MNet Assets</v>
      </c>
      <c r="I746" s="69">
        <f t="shared" si="35"/>
        <v>5.3506599999999995E-4</v>
      </c>
      <c r="N746" t="e">
        <f>+HLOOKUP(A746,'HY Financials'!$4:$4,1,0)</f>
        <v>#N/A</v>
      </c>
    </row>
    <row r="747" spans="1:14" hidden="1">
      <c r="A747" t="s">
        <v>272</v>
      </c>
      <c r="B747" s="105">
        <v>110156</v>
      </c>
      <c r="C747" s="105" t="s">
        <v>685</v>
      </c>
      <c r="D747" s="106">
        <v>5056</v>
      </c>
      <c r="E747" s="106">
        <v>5056</v>
      </c>
      <c r="F747" s="67">
        <f t="shared" si="33"/>
        <v>0</v>
      </c>
      <c r="G747" s="68" t="str">
        <f>+VLOOKUP(B747,Mapping!A:C,3,0)</f>
        <v>Net Assets</v>
      </c>
      <c r="H747" s="68" t="str">
        <f t="shared" si="34"/>
        <v>FMP15MNet Assets</v>
      </c>
      <c r="I747" s="69">
        <f t="shared" si="35"/>
        <v>0</v>
      </c>
      <c r="N747" t="e">
        <f>+HLOOKUP(A747,'HY Financials'!$4:$4,1,0)</f>
        <v>#N/A</v>
      </c>
    </row>
    <row r="748" spans="1:14" hidden="1">
      <c r="A748" t="s">
        <v>272</v>
      </c>
      <c r="B748" s="105">
        <v>211028</v>
      </c>
      <c r="C748" s="105" t="s">
        <v>329</v>
      </c>
      <c r="D748" s="106">
        <v>294.64999999999998</v>
      </c>
      <c r="E748" s="106">
        <v>0</v>
      </c>
      <c r="F748" s="67">
        <f t="shared" si="33"/>
        <v>-294.64999999999998</v>
      </c>
      <c r="G748" s="68" t="str">
        <f>+VLOOKUP(B748,Mapping!A:C,3,0)</f>
        <v>Net Assets</v>
      </c>
      <c r="H748" s="68" t="str">
        <f t="shared" si="34"/>
        <v>FMP15MNet Assets</v>
      </c>
      <c r="I748" s="69">
        <f t="shared" si="35"/>
        <v>-2.9464999999999997E-5</v>
      </c>
      <c r="N748" t="e">
        <f>+HLOOKUP(A748,'HY Financials'!$4:$4,1,0)</f>
        <v>#N/A</v>
      </c>
    </row>
    <row r="749" spans="1:14" hidden="1">
      <c r="A749" t="s">
        <v>272</v>
      </c>
      <c r="B749" s="105">
        <v>211032</v>
      </c>
      <c r="C749" s="105" t="s">
        <v>331</v>
      </c>
      <c r="D749" s="106">
        <v>5056</v>
      </c>
      <c r="E749" s="106">
        <v>0</v>
      </c>
      <c r="F749" s="67">
        <f t="shared" si="33"/>
        <v>-5056</v>
      </c>
      <c r="G749" s="68" t="str">
        <f>+VLOOKUP(B749,Mapping!A:C,3,0)</f>
        <v>Net Assets</v>
      </c>
      <c r="H749" s="68" t="str">
        <f t="shared" si="34"/>
        <v>FMP15MNet Assets</v>
      </c>
      <c r="I749" s="69">
        <f t="shared" si="35"/>
        <v>-5.0560000000000004E-4</v>
      </c>
      <c r="N749" t="e">
        <f>+HLOOKUP(A749,'HY Financials'!$4:$4,1,0)</f>
        <v>#N/A</v>
      </c>
    </row>
    <row r="750" spans="1:14" hidden="1">
      <c r="A750" t="s">
        <v>272</v>
      </c>
      <c r="B750" s="105">
        <v>212080</v>
      </c>
      <c r="C750" s="105" t="s">
        <v>1049</v>
      </c>
      <c r="D750" s="106">
        <v>294.64999999999998</v>
      </c>
      <c r="E750" s="106">
        <v>294.64999999999998</v>
      </c>
      <c r="F750" s="67">
        <f t="shared" si="33"/>
        <v>0</v>
      </c>
      <c r="G750" s="68" t="str">
        <f>+VLOOKUP(B750,Mapping!A:C,3,0)</f>
        <v>Dummy</v>
      </c>
      <c r="H750" s="68" t="str">
        <f t="shared" si="34"/>
        <v>FMP15MDummy</v>
      </c>
      <c r="I750" s="69">
        <f t="shared" si="35"/>
        <v>0</v>
      </c>
      <c r="N750" t="e">
        <f>+HLOOKUP(A750,'HY Financials'!$4:$4,1,0)</f>
        <v>#N/A</v>
      </c>
    </row>
    <row r="751" spans="1:14" hidden="1">
      <c r="A751" t="s">
        <v>272</v>
      </c>
      <c r="B751" s="105">
        <v>310200</v>
      </c>
      <c r="C751" s="105" t="s">
        <v>356</v>
      </c>
      <c r="D751" s="106">
        <v>0.01</v>
      </c>
      <c r="E751" s="106">
        <v>0</v>
      </c>
      <c r="F751" s="67">
        <f t="shared" si="33"/>
        <v>-0.01</v>
      </c>
      <c r="G751" s="68" t="str">
        <f>+VLOOKUP(B751,Mapping!A:C,3,0)</f>
        <v>Dummy</v>
      </c>
      <c r="H751" s="68" t="str">
        <f t="shared" si="34"/>
        <v>FMP15MDummy</v>
      </c>
      <c r="I751" s="69">
        <f t="shared" si="35"/>
        <v>-1.0000000000000001E-9</v>
      </c>
      <c r="N751" t="e">
        <f>+HLOOKUP(A751,'HY Financials'!$4:$4,1,0)</f>
        <v>#N/A</v>
      </c>
    </row>
    <row r="752" spans="1:14" hidden="1">
      <c r="A752" t="s">
        <v>273</v>
      </c>
      <c r="B752" s="105">
        <v>110047</v>
      </c>
      <c r="C752" s="105" t="s">
        <v>293</v>
      </c>
      <c r="D752" s="106">
        <v>0.01</v>
      </c>
      <c r="E752" s="106">
        <v>5114.93</v>
      </c>
      <c r="F752" s="67">
        <f t="shared" si="33"/>
        <v>5114.92</v>
      </c>
      <c r="G752" s="68" t="str">
        <f>+VLOOKUP(B752,Mapping!A:C,3,0)</f>
        <v>Net Assets</v>
      </c>
      <c r="H752" s="68" t="str">
        <f t="shared" si="34"/>
        <v>FMP385Net Assets</v>
      </c>
      <c r="I752" s="69">
        <f t="shared" si="35"/>
        <v>5.11492E-4</v>
      </c>
      <c r="N752" t="e">
        <f>+HLOOKUP(A752,'HY Financials'!$4:$4,1,0)</f>
        <v>#N/A</v>
      </c>
    </row>
    <row r="753" spans="1:14" hidden="1">
      <c r="A753" t="s">
        <v>273</v>
      </c>
      <c r="B753" s="105">
        <v>110156</v>
      </c>
      <c r="C753" s="105" t="s">
        <v>685</v>
      </c>
      <c r="D753" s="106">
        <v>5056</v>
      </c>
      <c r="E753" s="106">
        <v>5056</v>
      </c>
      <c r="F753" s="67">
        <f t="shared" si="33"/>
        <v>0</v>
      </c>
      <c r="G753" s="68" t="str">
        <f>+VLOOKUP(B753,Mapping!A:C,3,0)</f>
        <v>Net Assets</v>
      </c>
      <c r="H753" s="68" t="str">
        <f t="shared" si="34"/>
        <v>FMP385Net Assets</v>
      </c>
      <c r="I753" s="69">
        <f t="shared" si="35"/>
        <v>0</v>
      </c>
      <c r="N753" t="e">
        <f>+HLOOKUP(A753,'HY Financials'!$4:$4,1,0)</f>
        <v>#N/A</v>
      </c>
    </row>
    <row r="754" spans="1:14" hidden="1">
      <c r="A754" t="s">
        <v>273</v>
      </c>
      <c r="B754" s="105">
        <v>211028</v>
      </c>
      <c r="C754" s="105" t="s">
        <v>329</v>
      </c>
      <c r="D754" s="106">
        <v>58.93</v>
      </c>
      <c r="E754" s="106">
        <v>0</v>
      </c>
      <c r="F754" s="67">
        <f t="shared" si="33"/>
        <v>-58.93</v>
      </c>
      <c r="G754" s="68" t="str">
        <f>+VLOOKUP(B754,Mapping!A:C,3,0)</f>
        <v>Net Assets</v>
      </c>
      <c r="H754" s="68" t="str">
        <f t="shared" si="34"/>
        <v>FMP385Net Assets</v>
      </c>
      <c r="I754" s="69">
        <f t="shared" si="35"/>
        <v>-5.8930000000000002E-6</v>
      </c>
      <c r="N754" t="e">
        <f>+HLOOKUP(A754,'HY Financials'!$4:$4,1,0)</f>
        <v>#N/A</v>
      </c>
    </row>
    <row r="755" spans="1:14" s="108" customFormat="1" hidden="1">
      <c r="A755" t="s">
        <v>273</v>
      </c>
      <c r="B755" s="105">
        <v>211032</v>
      </c>
      <c r="C755" s="105" t="s">
        <v>331</v>
      </c>
      <c r="D755" s="106">
        <v>5056</v>
      </c>
      <c r="E755" s="106">
        <v>0</v>
      </c>
      <c r="F755" s="67">
        <f t="shared" si="33"/>
        <v>-5056</v>
      </c>
      <c r="G755" s="68" t="str">
        <f>+VLOOKUP(B755,Mapping!A:C,3,0)</f>
        <v>Net Assets</v>
      </c>
      <c r="H755" s="68" t="str">
        <f t="shared" si="34"/>
        <v>FMP385Net Assets</v>
      </c>
      <c r="I755" s="69">
        <f t="shared" si="35"/>
        <v>-5.0560000000000004E-4</v>
      </c>
      <c r="N755" t="e">
        <f>+HLOOKUP(A755,'HY Financials'!$4:$4,1,0)</f>
        <v>#N/A</v>
      </c>
    </row>
    <row r="756" spans="1:14" s="108" customFormat="1" hidden="1">
      <c r="A756" t="s">
        <v>273</v>
      </c>
      <c r="B756" s="105">
        <v>212080</v>
      </c>
      <c r="C756" s="105" t="s">
        <v>1049</v>
      </c>
      <c r="D756" s="106">
        <v>58.93</v>
      </c>
      <c r="E756" s="106">
        <v>58.93</v>
      </c>
      <c r="F756" s="67">
        <f t="shared" si="33"/>
        <v>0</v>
      </c>
      <c r="G756" s="68" t="str">
        <f>+VLOOKUP(B756,Mapping!A:C,3,0)</f>
        <v>Dummy</v>
      </c>
      <c r="H756" s="68" t="str">
        <f t="shared" si="34"/>
        <v>FMP385Dummy</v>
      </c>
      <c r="I756" s="69">
        <f t="shared" si="35"/>
        <v>0</v>
      </c>
      <c r="N756" t="e">
        <f>+HLOOKUP(A756,'HY Financials'!$4:$4,1,0)</f>
        <v>#N/A</v>
      </c>
    </row>
    <row r="757" spans="1:14" s="108" customFormat="1" hidden="1">
      <c r="A757" t="s">
        <v>273</v>
      </c>
      <c r="B757" s="105">
        <v>310200</v>
      </c>
      <c r="C757" s="105" t="s">
        <v>356</v>
      </c>
      <c r="D757" s="106">
        <v>0</v>
      </c>
      <c r="E757" s="106">
        <v>0.01</v>
      </c>
      <c r="F757" s="67">
        <f t="shared" si="33"/>
        <v>0.01</v>
      </c>
      <c r="G757" s="68" t="str">
        <f>+VLOOKUP(B757,Mapping!A:C,3,0)</f>
        <v>Dummy</v>
      </c>
      <c r="H757" s="68" t="str">
        <f t="shared" si="34"/>
        <v>FMP385Dummy</v>
      </c>
      <c r="I757" s="69">
        <f t="shared" si="35"/>
        <v>1.0000000000000001E-9</v>
      </c>
      <c r="N757" t="e">
        <f>+HLOOKUP(A757,'HY Financials'!$4:$4,1,0)</f>
        <v>#N/A</v>
      </c>
    </row>
    <row r="758" spans="1:14" s="108" customFormat="1" hidden="1">
      <c r="A758" t="s">
        <v>210</v>
      </c>
      <c r="B758" s="105" t="s">
        <v>766</v>
      </c>
      <c r="C758" s="105" t="s">
        <v>767</v>
      </c>
      <c r="D758" s="106">
        <v>11892026194.07</v>
      </c>
      <c r="E758" s="106">
        <v>11889215022.610001</v>
      </c>
      <c r="F758" s="67">
        <f t="shared" si="33"/>
        <v>-2811171.4599990845</v>
      </c>
      <c r="G758" s="68" t="str">
        <f>+VLOOKUP(B758,Mapping!A:C,3,0)</f>
        <v>Net Assets</v>
      </c>
      <c r="H758" s="68" t="str">
        <f t="shared" si="34"/>
        <v>LBFNet Assets</v>
      </c>
      <c r="I758" s="69">
        <f t="shared" si="35"/>
        <v>-0.28111714599990845</v>
      </c>
      <c r="N758" t="str">
        <f>+HLOOKUP(A758,'HY Financials'!$4:$4,1,0)</f>
        <v>LBF</v>
      </c>
    </row>
    <row r="759" spans="1:14" s="108" customFormat="1" hidden="1">
      <c r="A759" t="s">
        <v>210</v>
      </c>
      <c r="B759" s="105" t="s">
        <v>429</v>
      </c>
      <c r="C759" s="105" t="s">
        <v>430</v>
      </c>
      <c r="D759" s="106">
        <v>9440742413.3299999</v>
      </c>
      <c r="E759" s="106">
        <v>8793505889.3299999</v>
      </c>
      <c r="F759" s="67">
        <f t="shared" si="33"/>
        <v>-647236524</v>
      </c>
      <c r="G759" s="68" t="str">
        <f>+VLOOKUP(B759,Mapping!A:C,3,0)</f>
        <v>Net Assets</v>
      </c>
      <c r="H759" s="68" t="str">
        <f t="shared" si="34"/>
        <v>LBFNet Assets</v>
      </c>
      <c r="I759" s="69">
        <f t="shared" si="35"/>
        <v>-64.723652400000006</v>
      </c>
      <c r="N759" s="108" t="str">
        <f>+HLOOKUP(A759,'HY Financials'!$4:$4,1,0)</f>
        <v>LBF</v>
      </c>
    </row>
    <row r="760" spans="1:14" s="108" customFormat="1" hidden="1">
      <c r="A760" t="s">
        <v>210</v>
      </c>
      <c r="B760" s="105" t="s">
        <v>431</v>
      </c>
      <c r="C760" s="105" t="s">
        <v>432</v>
      </c>
      <c r="D760" s="106">
        <v>7636378075</v>
      </c>
      <c r="E760" s="106">
        <v>7344068575</v>
      </c>
      <c r="F760" s="67">
        <f t="shared" si="33"/>
        <v>-292309500</v>
      </c>
      <c r="G760" s="68" t="str">
        <f>+VLOOKUP(B760,Mapping!A:C,3,0)</f>
        <v>Net Assets</v>
      </c>
      <c r="H760" s="68" t="str">
        <f t="shared" si="34"/>
        <v>LBFNet Assets</v>
      </c>
      <c r="I760" s="69">
        <f t="shared" si="35"/>
        <v>-29.23095</v>
      </c>
      <c r="N760" s="108" t="str">
        <f>+HLOOKUP(A760,'HY Financials'!$4:$4,1,0)</f>
        <v>LBF</v>
      </c>
    </row>
    <row r="761" spans="1:14" s="108" customFormat="1" hidden="1">
      <c r="A761" t="s">
        <v>210</v>
      </c>
      <c r="B761" s="105" t="s">
        <v>467</v>
      </c>
      <c r="C761" s="105" t="s">
        <v>468</v>
      </c>
      <c r="D761" s="106">
        <v>80609280</v>
      </c>
      <c r="E761" s="106">
        <v>60220680</v>
      </c>
      <c r="F761" s="67">
        <f t="shared" si="33"/>
        <v>-20388600</v>
      </c>
      <c r="G761" s="68" t="str">
        <f>+VLOOKUP(B761,Mapping!A:C,3,0)</f>
        <v>Net Assets</v>
      </c>
      <c r="H761" s="68" t="str">
        <f t="shared" si="34"/>
        <v>LBFNet Assets</v>
      </c>
      <c r="I761" s="69">
        <f t="shared" si="35"/>
        <v>-2.0388600000000001</v>
      </c>
      <c r="N761" s="108" t="str">
        <f>+HLOOKUP(A761,'HY Financials'!$4:$4,1,0)</f>
        <v>LBF</v>
      </c>
    </row>
    <row r="762" spans="1:14" hidden="1">
      <c r="A762" t="s">
        <v>210</v>
      </c>
      <c r="B762" s="105" t="s">
        <v>774</v>
      </c>
      <c r="C762" s="105" t="s">
        <v>775</v>
      </c>
      <c r="D762" s="106">
        <v>7405632.5</v>
      </c>
      <c r="E762" s="106">
        <v>7401717.5</v>
      </c>
      <c r="F762" s="67">
        <f t="shared" si="33"/>
        <v>-3915</v>
      </c>
      <c r="G762" s="68" t="str">
        <f>+VLOOKUP(B762,Mapping!A:C,3,0)</f>
        <v>Net Assets</v>
      </c>
      <c r="H762" s="68" t="str">
        <f t="shared" si="34"/>
        <v>LBFNet Assets</v>
      </c>
      <c r="I762" s="69">
        <f t="shared" si="35"/>
        <v>-3.9149999999999998E-4</v>
      </c>
      <c r="N762" t="str">
        <f>+HLOOKUP(A762,'HY Financials'!$4:$4,1,0)</f>
        <v>LBF</v>
      </c>
    </row>
    <row r="763" spans="1:14" hidden="1">
      <c r="A763" t="s">
        <v>210</v>
      </c>
      <c r="B763" s="105" t="s">
        <v>433</v>
      </c>
      <c r="C763" s="105" t="s">
        <v>434</v>
      </c>
      <c r="D763" s="106">
        <v>0</v>
      </c>
      <c r="E763" s="106">
        <v>144006.51</v>
      </c>
      <c r="F763" s="67">
        <f t="shared" si="33"/>
        <v>144006.51</v>
      </c>
      <c r="G763" s="68" t="str">
        <f>+VLOOKUP(B763,Mapping!A:C,3,0)</f>
        <v>Net Assets</v>
      </c>
      <c r="H763" s="68" t="str">
        <f t="shared" si="34"/>
        <v>LBFNet Assets</v>
      </c>
      <c r="I763" s="69">
        <f t="shared" si="35"/>
        <v>1.4400651E-2</v>
      </c>
      <c r="N763" t="str">
        <f>+HLOOKUP(A763,'HY Financials'!$4:$4,1,0)</f>
        <v>LBF</v>
      </c>
    </row>
    <row r="764" spans="1:14" hidden="1">
      <c r="A764" t="s">
        <v>210</v>
      </c>
      <c r="B764" s="105" t="s">
        <v>435</v>
      </c>
      <c r="C764" s="105" t="s">
        <v>436</v>
      </c>
      <c r="D764" s="106">
        <v>0</v>
      </c>
      <c r="E764" s="106">
        <v>62776.1</v>
      </c>
      <c r="F764" s="67">
        <f t="shared" si="33"/>
        <v>62776.1</v>
      </c>
      <c r="G764" s="68" t="str">
        <f>+VLOOKUP(B764,Mapping!A:C,3,0)</f>
        <v>Net Assets</v>
      </c>
      <c r="H764" s="68" t="str">
        <f t="shared" si="34"/>
        <v>LBFNet Assets</v>
      </c>
      <c r="I764" s="69">
        <f t="shared" si="35"/>
        <v>6.2776099999999994E-3</v>
      </c>
      <c r="N764" t="str">
        <f>+HLOOKUP(A764,'HY Financials'!$4:$4,1,0)</f>
        <v>LBF</v>
      </c>
    </row>
    <row r="765" spans="1:14" hidden="1">
      <c r="A765" t="s">
        <v>210</v>
      </c>
      <c r="B765" s="105" t="s">
        <v>471</v>
      </c>
      <c r="C765" s="105" t="s">
        <v>472</v>
      </c>
      <c r="D765" s="106">
        <v>0</v>
      </c>
      <c r="E765" s="106">
        <v>396388.4</v>
      </c>
      <c r="F765" s="67">
        <f t="shared" si="33"/>
        <v>396388.4</v>
      </c>
      <c r="G765" s="68" t="str">
        <f>+VLOOKUP(B765,Mapping!A:C,3,0)</f>
        <v>Net Assets</v>
      </c>
      <c r="H765" s="68" t="str">
        <f t="shared" si="34"/>
        <v>LBFNet Assets</v>
      </c>
      <c r="I765" s="69">
        <f t="shared" si="35"/>
        <v>3.9638840000000002E-2</v>
      </c>
      <c r="N765" t="str">
        <f>+HLOOKUP(A765,'HY Financials'!$4:$4,1,0)</f>
        <v>LBF</v>
      </c>
    </row>
    <row r="766" spans="1:14" hidden="1">
      <c r="A766" t="s">
        <v>210</v>
      </c>
      <c r="B766" s="105" t="s">
        <v>776</v>
      </c>
      <c r="C766" s="105" t="s">
        <v>777</v>
      </c>
      <c r="D766" s="106">
        <v>978.27</v>
      </c>
      <c r="E766" s="106">
        <v>0</v>
      </c>
      <c r="F766" s="67">
        <f t="shared" si="33"/>
        <v>-978.27</v>
      </c>
      <c r="G766" s="68" t="str">
        <f>+VLOOKUP(B766,Mapping!A:C,3,0)</f>
        <v>Net Assets</v>
      </c>
      <c r="H766" s="68" t="str">
        <f t="shared" si="34"/>
        <v>LBFNet Assets</v>
      </c>
      <c r="I766" s="69">
        <f t="shared" si="35"/>
        <v>-9.7826999999999997E-5</v>
      </c>
      <c r="N766" t="str">
        <f>+HLOOKUP(A766,'HY Financials'!$4:$4,1,0)</f>
        <v>LBF</v>
      </c>
    </row>
    <row r="767" spans="1:14" hidden="1">
      <c r="A767" t="s">
        <v>210</v>
      </c>
      <c r="B767" s="105">
        <v>110014</v>
      </c>
      <c r="C767" s="105" t="s">
        <v>289</v>
      </c>
      <c r="D767" s="106">
        <v>3074504394.4299998</v>
      </c>
      <c r="E767" s="106">
        <v>3074504396.6999998</v>
      </c>
      <c r="F767" s="67">
        <f t="shared" si="33"/>
        <v>2.2699999809265137</v>
      </c>
      <c r="G767" s="68" t="str">
        <f>+VLOOKUP(B767,Mapping!A:C,3,0)</f>
        <v>Net Assets</v>
      </c>
      <c r="H767" s="68" t="str">
        <f t="shared" si="34"/>
        <v>LBFNet Assets</v>
      </c>
      <c r="I767" s="69">
        <f t="shared" si="35"/>
        <v>2.2699999809265138E-7</v>
      </c>
      <c r="N767" t="str">
        <f>+HLOOKUP(A767,'HY Financials'!$4:$4,1,0)</f>
        <v>LBF</v>
      </c>
    </row>
    <row r="768" spans="1:14" hidden="1">
      <c r="A768" t="s">
        <v>210</v>
      </c>
      <c r="B768" s="105">
        <v>110031</v>
      </c>
      <c r="C768" s="105" t="s">
        <v>291</v>
      </c>
      <c r="D768" s="106">
        <v>14112.11</v>
      </c>
      <c r="E768" s="106">
        <v>28224.22</v>
      </c>
      <c r="F768" s="67">
        <f t="shared" si="33"/>
        <v>14112.11</v>
      </c>
      <c r="G768" s="68" t="str">
        <f>+VLOOKUP(B768,Mapping!A:C,3,0)</f>
        <v>Net Assets</v>
      </c>
      <c r="H768" s="68" t="str">
        <f t="shared" si="34"/>
        <v>LBFNet Assets</v>
      </c>
      <c r="I768" s="69">
        <f t="shared" si="35"/>
        <v>1.4112110000000001E-3</v>
      </c>
      <c r="N768" t="str">
        <f>+HLOOKUP(A768,'HY Financials'!$4:$4,1,0)</f>
        <v>LBF</v>
      </c>
    </row>
    <row r="769" spans="1:14" hidden="1">
      <c r="A769" t="s">
        <v>210</v>
      </c>
      <c r="B769" s="105">
        <v>110047</v>
      </c>
      <c r="C769" s="105" t="s">
        <v>293</v>
      </c>
      <c r="D769" s="106">
        <v>33180472459.700001</v>
      </c>
      <c r="E769" s="106">
        <v>33187238221.18</v>
      </c>
      <c r="F769" s="67">
        <f t="shared" si="33"/>
        <v>6765761.4799995422</v>
      </c>
      <c r="G769" s="68" t="str">
        <f>+VLOOKUP(B769,Mapping!A:C,3,0)</f>
        <v>Net Assets</v>
      </c>
      <c r="H769" s="68" t="str">
        <f t="shared" si="34"/>
        <v>LBFNet Assets</v>
      </c>
      <c r="I769" s="69">
        <f t="shared" si="35"/>
        <v>0.67657614799995425</v>
      </c>
      <c r="N769" t="str">
        <f>+HLOOKUP(A769,'HY Financials'!$4:$4,1,0)</f>
        <v>LBF</v>
      </c>
    </row>
    <row r="770" spans="1:14" hidden="1">
      <c r="A770" t="s">
        <v>210</v>
      </c>
      <c r="B770" s="105">
        <v>110052</v>
      </c>
      <c r="C770" s="105" t="s">
        <v>297</v>
      </c>
      <c r="D770" s="106">
        <v>1979314.2</v>
      </c>
      <c r="E770" s="106">
        <v>1224471.83</v>
      </c>
      <c r="F770" s="67">
        <f t="shared" si="33"/>
        <v>-754842.36999999988</v>
      </c>
      <c r="G770" s="68" t="str">
        <f>+VLOOKUP(B770,Mapping!A:C,3,0)</f>
        <v>Net Assets</v>
      </c>
      <c r="H770" s="68" t="str">
        <f t="shared" si="34"/>
        <v>LBFNet Assets</v>
      </c>
      <c r="I770" s="69">
        <f t="shared" si="35"/>
        <v>-7.5484236999999982E-2</v>
      </c>
      <c r="N770" t="str">
        <f>+HLOOKUP(A770,'HY Financials'!$4:$4,1,0)</f>
        <v>LBF</v>
      </c>
    </row>
    <row r="771" spans="1:14" hidden="1">
      <c r="A771" t="s">
        <v>210</v>
      </c>
      <c r="B771" s="105">
        <v>110065</v>
      </c>
      <c r="C771" s="105" t="s">
        <v>417</v>
      </c>
      <c r="D771" s="106">
        <v>468650000</v>
      </c>
      <c r="E771" s="106">
        <v>468650751.80000001</v>
      </c>
      <c r="F771" s="67">
        <f t="shared" si="33"/>
        <v>751.80000001192093</v>
      </c>
      <c r="G771" s="68" t="str">
        <f>+VLOOKUP(B771,Mapping!A:C,3,0)</f>
        <v>Net Assets</v>
      </c>
      <c r="H771" s="68" t="str">
        <f t="shared" si="34"/>
        <v>LBFNet Assets</v>
      </c>
      <c r="I771" s="69">
        <f t="shared" si="35"/>
        <v>7.5180000001192089E-5</v>
      </c>
      <c r="N771" t="str">
        <f>+HLOOKUP(A771,'HY Financials'!$4:$4,1,0)</f>
        <v>LBF</v>
      </c>
    </row>
    <row r="772" spans="1:14" hidden="1">
      <c r="A772" t="s">
        <v>210</v>
      </c>
      <c r="B772" s="105">
        <v>110067</v>
      </c>
      <c r="C772" s="105" t="s">
        <v>515</v>
      </c>
      <c r="D772" s="106">
        <v>0</v>
      </c>
      <c r="E772" s="106">
        <v>0</v>
      </c>
      <c r="F772" s="67">
        <f t="shared" ref="F772:F835" si="36">+E772-D772</f>
        <v>0</v>
      </c>
      <c r="G772" s="68" t="str">
        <f>+VLOOKUP(B772,Mapping!A:C,3,0)</f>
        <v>Net Assets</v>
      </c>
      <c r="H772" s="68" t="str">
        <f t="shared" ref="H772:H835" si="37">+A772&amp;G772</f>
        <v>LBFNet Assets</v>
      </c>
      <c r="I772" s="69">
        <f t="shared" ref="I772:I835" si="38">+F772/10000000</f>
        <v>0</v>
      </c>
      <c r="N772" t="str">
        <f>+HLOOKUP(A772,'HY Financials'!$4:$4,1,0)</f>
        <v>LBF</v>
      </c>
    </row>
    <row r="773" spans="1:14" hidden="1">
      <c r="A773" t="s">
        <v>210</v>
      </c>
      <c r="B773" s="105">
        <v>110074</v>
      </c>
      <c r="C773" s="105" t="s">
        <v>301</v>
      </c>
      <c r="D773" s="106">
        <v>2007121646.3299999</v>
      </c>
      <c r="E773" s="106">
        <v>2007122646.3299999</v>
      </c>
      <c r="F773" s="67">
        <f t="shared" si="36"/>
        <v>1000</v>
      </c>
      <c r="G773" s="68" t="str">
        <f>+VLOOKUP(B773,Mapping!A:C,3,0)</f>
        <v>Net Assets</v>
      </c>
      <c r="H773" s="68" t="str">
        <f t="shared" si="37"/>
        <v>LBFNet Assets</v>
      </c>
      <c r="I773" s="69">
        <f t="shared" si="38"/>
        <v>1E-4</v>
      </c>
      <c r="N773" t="str">
        <f>+HLOOKUP(A773,'HY Financials'!$4:$4,1,0)</f>
        <v>LBF</v>
      </c>
    </row>
    <row r="774" spans="1:14" hidden="1">
      <c r="A774" t="s">
        <v>210</v>
      </c>
      <c r="B774" s="105">
        <v>110078</v>
      </c>
      <c r="C774" s="105" t="s">
        <v>904</v>
      </c>
      <c r="D774" s="106">
        <v>7200000</v>
      </c>
      <c r="E774" s="106">
        <v>7200000</v>
      </c>
      <c r="F774" s="67">
        <f t="shared" si="36"/>
        <v>0</v>
      </c>
      <c r="G774" s="68" t="str">
        <f>+VLOOKUP(B774,Mapping!A:C,3,0)</f>
        <v>Net Assets</v>
      </c>
      <c r="H774" s="68" t="str">
        <f t="shared" si="37"/>
        <v>LBFNet Assets</v>
      </c>
      <c r="I774" s="69">
        <f t="shared" si="38"/>
        <v>0</v>
      </c>
      <c r="N774" t="str">
        <f>+HLOOKUP(A774,'HY Financials'!$4:$4,1,0)</f>
        <v>LBF</v>
      </c>
    </row>
    <row r="775" spans="1:14" hidden="1">
      <c r="A775" t="s">
        <v>210</v>
      </c>
      <c r="B775" s="105">
        <v>110079</v>
      </c>
      <c r="C775" s="105" t="s">
        <v>303</v>
      </c>
      <c r="D775" s="106">
        <v>738574264</v>
      </c>
      <c r="E775" s="106">
        <v>738574264</v>
      </c>
      <c r="F775" s="67">
        <f t="shared" si="36"/>
        <v>0</v>
      </c>
      <c r="G775" s="68" t="str">
        <f>+VLOOKUP(B775,Mapping!A:C,3,0)</f>
        <v>Net Assets</v>
      </c>
      <c r="H775" s="68" t="str">
        <f t="shared" si="37"/>
        <v>LBFNet Assets</v>
      </c>
      <c r="I775" s="69">
        <f t="shared" si="38"/>
        <v>0</v>
      </c>
      <c r="N775" t="str">
        <f>+HLOOKUP(A775,'HY Financials'!$4:$4,1,0)</f>
        <v>LBF</v>
      </c>
    </row>
    <row r="776" spans="1:14" hidden="1">
      <c r="A776" t="s">
        <v>210</v>
      </c>
      <c r="B776" s="105">
        <v>110081</v>
      </c>
      <c r="C776" s="105" t="s">
        <v>715</v>
      </c>
      <c r="D776" s="106">
        <v>349885500</v>
      </c>
      <c r="E776" s="106">
        <v>349885500</v>
      </c>
      <c r="F776" s="67">
        <f t="shared" si="36"/>
        <v>0</v>
      </c>
      <c r="G776" s="68" t="str">
        <f>+VLOOKUP(B776,Mapping!A:C,3,0)</f>
        <v>Net Assets</v>
      </c>
      <c r="H776" s="68" t="str">
        <f t="shared" si="37"/>
        <v>LBFNet Assets</v>
      </c>
      <c r="I776" s="69">
        <f t="shared" si="38"/>
        <v>0</v>
      </c>
      <c r="N776" t="str">
        <f>+HLOOKUP(A776,'HY Financials'!$4:$4,1,0)</f>
        <v>LBF</v>
      </c>
    </row>
    <row r="777" spans="1:14" hidden="1">
      <c r="A777" t="s">
        <v>210</v>
      </c>
      <c r="B777" s="105">
        <v>110082</v>
      </c>
      <c r="C777" s="105" t="s">
        <v>872</v>
      </c>
      <c r="D777" s="106">
        <v>800000</v>
      </c>
      <c r="E777" s="106">
        <v>1980000</v>
      </c>
      <c r="F777" s="67">
        <f t="shared" si="36"/>
        <v>1180000</v>
      </c>
      <c r="G777" s="68" t="str">
        <f>+VLOOKUP(B777,Mapping!A:C,3,0)</f>
        <v>Net Assets</v>
      </c>
      <c r="H777" s="68" t="str">
        <f t="shared" si="37"/>
        <v>LBFNet Assets</v>
      </c>
      <c r="I777" s="69">
        <f t="shared" si="38"/>
        <v>0.11799999999999999</v>
      </c>
      <c r="N777" t="str">
        <f>+HLOOKUP(A777,'HY Financials'!$4:$4,1,0)</f>
        <v>LBF</v>
      </c>
    </row>
    <row r="778" spans="1:14" hidden="1">
      <c r="A778" t="s">
        <v>210</v>
      </c>
      <c r="B778" s="105">
        <v>110084</v>
      </c>
      <c r="C778" s="105" t="s">
        <v>772</v>
      </c>
      <c r="D778" s="106">
        <v>1000000</v>
      </c>
      <c r="E778" s="106">
        <v>1000000</v>
      </c>
      <c r="F778" s="67">
        <f t="shared" si="36"/>
        <v>0</v>
      </c>
      <c r="G778" s="68" t="str">
        <f>+VLOOKUP(B778,Mapping!A:C,3,0)</f>
        <v>Net Assets</v>
      </c>
      <c r="H778" s="68" t="str">
        <f t="shared" si="37"/>
        <v>LBFNet Assets</v>
      </c>
      <c r="I778" s="69">
        <f t="shared" si="38"/>
        <v>0</v>
      </c>
      <c r="N778" t="str">
        <f>+HLOOKUP(A778,'HY Financials'!$4:$4,1,0)</f>
        <v>LBF</v>
      </c>
    </row>
    <row r="779" spans="1:14" ht="22.5" hidden="1">
      <c r="A779" t="s">
        <v>210</v>
      </c>
      <c r="B779" s="105">
        <v>110085</v>
      </c>
      <c r="C779" s="105" t="s">
        <v>525</v>
      </c>
      <c r="D779" s="106">
        <v>18500000</v>
      </c>
      <c r="E779" s="106">
        <v>18500168.539999999</v>
      </c>
      <c r="F779" s="67">
        <f t="shared" si="36"/>
        <v>168.53999999910593</v>
      </c>
      <c r="G779" s="68" t="str">
        <f>+VLOOKUP(B779,Mapping!A:C,3,0)</f>
        <v>Net Assets</v>
      </c>
      <c r="H779" s="68" t="str">
        <f t="shared" si="37"/>
        <v>LBFNet Assets</v>
      </c>
      <c r="I779" s="69">
        <f t="shared" si="38"/>
        <v>1.6853999999910592E-5</v>
      </c>
      <c r="N779" t="str">
        <f>+HLOOKUP(A779,'HY Financials'!$4:$4,1,0)</f>
        <v>LBF</v>
      </c>
    </row>
    <row r="780" spans="1:14" hidden="1">
      <c r="A780" t="s">
        <v>210</v>
      </c>
      <c r="B780" s="105">
        <v>110089</v>
      </c>
      <c r="C780" s="105" t="s">
        <v>873</v>
      </c>
      <c r="D780" s="106">
        <v>40000000</v>
      </c>
      <c r="E780" s="106">
        <v>40490000</v>
      </c>
      <c r="F780" s="67">
        <f t="shared" si="36"/>
        <v>490000</v>
      </c>
      <c r="G780" s="68" t="str">
        <f>+VLOOKUP(B780,Mapping!A:C,3,0)</f>
        <v>Net Assets</v>
      </c>
      <c r="H780" s="68" t="str">
        <f t="shared" si="37"/>
        <v>LBFNet Assets</v>
      </c>
      <c r="I780" s="69">
        <f t="shared" si="38"/>
        <v>4.9000000000000002E-2</v>
      </c>
      <c r="N780" t="str">
        <f>+HLOOKUP(A780,'HY Financials'!$4:$4,1,0)</f>
        <v>LBF</v>
      </c>
    </row>
    <row r="781" spans="1:14" hidden="1">
      <c r="A781" t="s">
        <v>210</v>
      </c>
      <c r="B781" s="105">
        <v>110120</v>
      </c>
      <c r="C781" s="105" t="s">
        <v>304</v>
      </c>
      <c r="D781" s="106">
        <v>26296412762.580002</v>
      </c>
      <c r="E781" s="106">
        <v>26296412761.93</v>
      </c>
      <c r="F781" s="67">
        <f t="shared" si="36"/>
        <v>-0.65000152587890625</v>
      </c>
      <c r="G781" s="68" t="str">
        <f>+VLOOKUP(B781,Mapping!A:C,3,0)</f>
        <v>Net Assets</v>
      </c>
      <c r="H781" s="68" t="str">
        <f t="shared" si="37"/>
        <v>LBFNet Assets</v>
      </c>
      <c r="I781" s="69">
        <f t="shared" si="38"/>
        <v>-6.5000152587890624E-8</v>
      </c>
      <c r="N781" t="str">
        <f>+HLOOKUP(A781,'HY Financials'!$4:$4,1,0)</f>
        <v>LBF</v>
      </c>
    </row>
    <row r="782" spans="1:14" hidden="1">
      <c r="A782" t="s">
        <v>210</v>
      </c>
      <c r="B782" s="105">
        <v>110156</v>
      </c>
      <c r="C782" s="105" t="s">
        <v>685</v>
      </c>
      <c r="D782" s="106">
        <v>1739409.54</v>
      </c>
      <c r="E782" s="106">
        <v>2089213.7</v>
      </c>
      <c r="F782" s="67">
        <f t="shared" si="36"/>
        <v>349804.15999999992</v>
      </c>
      <c r="G782" s="68" t="str">
        <f>+VLOOKUP(B782,Mapping!A:C,3,0)</f>
        <v>Net Assets</v>
      </c>
      <c r="H782" s="68" t="str">
        <f t="shared" si="37"/>
        <v>LBFNet Assets</v>
      </c>
      <c r="I782" s="69">
        <f t="shared" si="38"/>
        <v>3.4980415999999993E-2</v>
      </c>
      <c r="N782" t="str">
        <f>+HLOOKUP(A782,'HY Financials'!$4:$4,1,0)</f>
        <v>LBF</v>
      </c>
    </row>
    <row r="783" spans="1:14" hidden="1">
      <c r="A783" t="s">
        <v>210</v>
      </c>
      <c r="B783" s="105">
        <v>110200</v>
      </c>
      <c r="C783" s="105" t="s">
        <v>305</v>
      </c>
      <c r="D783" s="106">
        <v>6963374855.5299997</v>
      </c>
      <c r="E783" s="106">
        <v>6963374855.5299997</v>
      </c>
      <c r="F783" s="67">
        <f t="shared" si="36"/>
        <v>0</v>
      </c>
      <c r="G783" s="68" t="str">
        <f>+VLOOKUP(B783,Mapping!A:C,3,0)</f>
        <v>Net Assets</v>
      </c>
      <c r="H783" s="68" t="str">
        <f t="shared" si="37"/>
        <v>LBFNet Assets</v>
      </c>
      <c r="I783" s="69">
        <f t="shared" si="38"/>
        <v>0</v>
      </c>
      <c r="N783" t="str">
        <f>+HLOOKUP(A783,'HY Financials'!$4:$4,1,0)</f>
        <v>LBF</v>
      </c>
    </row>
    <row r="784" spans="1:14" hidden="1">
      <c r="A784" t="s">
        <v>210</v>
      </c>
      <c r="B784" s="105">
        <v>110202</v>
      </c>
      <c r="C784" s="105" t="s">
        <v>905</v>
      </c>
      <c r="D784" s="106">
        <v>10600000</v>
      </c>
      <c r="E784" s="106">
        <v>10600000</v>
      </c>
      <c r="F784" s="67">
        <f t="shared" si="36"/>
        <v>0</v>
      </c>
      <c r="G784" s="68" t="str">
        <f>+VLOOKUP(B784,Mapping!A:C,3,0)</f>
        <v>Net Assets</v>
      </c>
      <c r="H784" s="68" t="str">
        <f t="shared" si="37"/>
        <v>LBFNet Assets</v>
      </c>
      <c r="I784" s="69">
        <f t="shared" si="38"/>
        <v>0</v>
      </c>
      <c r="N784" t="str">
        <f>+HLOOKUP(A784,'HY Financials'!$4:$4,1,0)</f>
        <v>LBF</v>
      </c>
    </row>
    <row r="785" spans="1:14" hidden="1">
      <c r="A785" t="s">
        <v>210</v>
      </c>
      <c r="B785" s="105" t="s">
        <v>768</v>
      </c>
      <c r="C785" s="105" t="s">
        <v>769</v>
      </c>
      <c r="D785" s="106">
        <v>11098141947</v>
      </c>
      <c r="E785" s="106">
        <v>11098141947</v>
      </c>
      <c r="F785" s="67">
        <f t="shared" si="36"/>
        <v>0</v>
      </c>
      <c r="G785" s="68" t="str">
        <f>+VLOOKUP(B785,Mapping!A:C,3,0)</f>
        <v>Net Assets</v>
      </c>
      <c r="H785" s="68" t="str">
        <f t="shared" si="37"/>
        <v>LBFNet Assets</v>
      </c>
      <c r="I785" s="69">
        <f t="shared" si="38"/>
        <v>0</v>
      </c>
      <c r="N785" t="str">
        <f>+HLOOKUP(A785,'HY Financials'!$4:$4,1,0)</f>
        <v>LBF</v>
      </c>
    </row>
    <row r="786" spans="1:14" hidden="1">
      <c r="A786" t="s">
        <v>210</v>
      </c>
      <c r="B786" s="105" t="s">
        <v>698</v>
      </c>
      <c r="C786" s="105" t="s">
        <v>699</v>
      </c>
      <c r="D786" s="106">
        <v>3845000000</v>
      </c>
      <c r="E786" s="106">
        <v>3845000000</v>
      </c>
      <c r="F786" s="67">
        <f t="shared" si="36"/>
        <v>0</v>
      </c>
      <c r="G786" s="68" t="str">
        <f>+VLOOKUP(B786,Mapping!A:C,3,0)</f>
        <v>Net Assets</v>
      </c>
      <c r="H786" s="68" t="str">
        <f t="shared" si="37"/>
        <v>LBFNet Assets</v>
      </c>
      <c r="I786" s="69">
        <f t="shared" si="38"/>
        <v>0</v>
      </c>
      <c r="N786" t="str">
        <f>+HLOOKUP(A786,'HY Financials'!$4:$4,1,0)</f>
        <v>LBF</v>
      </c>
    </row>
    <row r="787" spans="1:14" hidden="1">
      <c r="A787" t="s">
        <v>210</v>
      </c>
      <c r="B787" s="105" t="s">
        <v>700</v>
      </c>
      <c r="C787" s="105" t="s">
        <v>701</v>
      </c>
      <c r="D787" s="106">
        <v>5530000000</v>
      </c>
      <c r="E787" s="106">
        <v>5530000000</v>
      </c>
      <c r="F787" s="67">
        <f t="shared" si="36"/>
        <v>0</v>
      </c>
      <c r="G787" s="68" t="str">
        <f>+VLOOKUP(B787,Mapping!A:C,3,0)</f>
        <v>Net Assets</v>
      </c>
      <c r="H787" s="68" t="str">
        <f t="shared" si="37"/>
        <v>LBFNet Assets</v>
      </c>
      <c r="I787" s="69">
        <f t="shared" si="38"/>
        <v>0</v>
      </c>
      <c r="N787" t="str">
        <f>+HLOOKUP(A787,'HY Financials'!$4:$4,1,0)</f>
        <v>LBF</v>
      </c>
    </row>
    <row r="788" spans="1:14" hidden="1">
      <c r="A788" t="s">
        <v>210</v>
      </c>
      <c r="B788" s="105" t="s">
        <v>991</v>
      </c>
      <c r="C788" s="105" t="s">
        <v>992</v>
      </c>
      <c r="D788" s="106">
        <v>7500000</v>
      </c>
      <c r="E788" s="106">
        <v>7500000</v>
      </c>
      <c r="F788" s="67">
        <f t="shared" si="36"/>
        <v>0</v>
      </c>
      <c r="G788" s="68" t="str">
        <f>+VLOOKUP(B788,Mapping!A:C,3,0)</f>
        <v>Net Assets</v>
      </c>
      <c r="H788" s="68" t="str">
        <f t="shared" si="37"/>
        <v>LBFNet Assets</v>
      </c>
      <c r="I788" s="69">
        <f t="shared" si="38"/>
        <v>0</v>
      </c>
      <c r="N788" t="str">
        <f>+HLOOKUP(A788,'HY Financials'!$4:$4,1,0)</f>
        <v>LBF</v>
      </c>
    </row>
    <row r="789" spans="1:14" hidden="1">
      <c r="A789" t="s">
        <v>210</v>
      </c>
      <c r="B789" s="105">
        <v>110800</v>
      </c>
      <c r="C789" s="105" t="s">
        <v>308</v>
      </c>
      <c r="D789" s="106">
        <v>4066443328.5799999</v>
      </c>
      <c r="E789" s="106">
        <v>4068311060.54</v>
      </c>
      <c r="F789" s="67">
        <f t="shared" si="36"/>
        <v>1867731.9600000381</v>
      </c>
      <c r="G789" s="68" t="str">
        <f>+VLOOKUP(B789,Mapping!A:C,3,0)</f>
        <v>Net Assets</v>
      </c>
      <c r="H789" s="68" t="str">
        <f t="shared" si="37"/>
        <v>LBFNet Assets</v>
      </c>
      <c r="I789" s="69">
        <f t="shared" si="38"/>
        <v>0.1867731960000038</v>
      </c>
      <c r="N789" t="str">
        <f>+HLOOKUP(A789,'HY Financials'!$4:$4,1,0)</f>
        <v>LBF</v>
      </c>
    </row>
    <row r="790" spans="1:14" hidden="1">
      <c r="A790" t="s">
        <v>210</v>
      </c>
      <c r="B790" s="105" t="s">
        <v>311</v>
      </c>
      <c r="C790" s="105" t="s">
        <v>312</v>
      </c>
      <c r="D790" s="106">
        <v>188414794.50999999</v>
      </c>
      <c r="E790" s="106">
        <v>188234301.36000001</v>
      </c>
      <c r="F790" s="67">
        <f t="shared" si="36"/>
        <v>-180493.14999997616</v>
      </c>
      <c r="G790" s="68" t="str">
        <f>+VLOOKUP(B790,Mapping!A:C,3,0)</f>
        <v>Net Assets</v>
      </c>
      <c r="H790" s="68" t="str">
        <f t="shared" si="37"/>
        <v>LBFNet Assets</v>
      </c>
      <c r="I790" s="69">
        <f t="shared" si="38"/>
        <v>-1.8049314999997616E-2</v>
      </c>
      <c r="N790" t="str">
        <f>+HLOOKUP(A790,'HY Financials'!$4:$4,1,0)</f>
        <v>LBF</v>
      </c>
    </row>
    <row r="791" spans="1:14" hidden="1">
      <c r="A791" t="s">
        <v>210</v>
      </c>
      <c r="B791" s="105" t="s">
        <v>770</v>
      </c>
      <c r="C791" s="105" t="s">
        <v>771</v>
      </c>
      <c r="D791" s="106">
        <v>3747746.33</v>
      </c>
      <c r="E791" s="106">
        <v>3723056.87</v>
      </c>
      <c r="F791" s="67">
        <f t="shared" si="36"/>
        <v>-24689.459999999963</v>
      </c>
      <c r="G791" s="68" t="str">
        <f>+VLOOKUP(B791,Mapping!A:C,3,0)</f>
        <v>Net Assets</v>
      </c>
      <c r="H791" s="68" t="str">
        <f t="shared" si="37"/>
        <v>LBFNet Assets</v>
      </c>
      <c r="I791" s="69">
        <f t="shared" si="38"/>
        <v>-2.4689459999999962E-3</v>
      </c>
      <c r="N791" t="str">
        <f>+HLOOKUP(A791,'HY Financials'!$4:$4,1,0)</f>
        <v>LBF</v>
      </c>
    </row>
    <row r="792" spans="1:14" ht="22.5" hidden="1">
      <c r="A792" t="s">
        <v>210</v>
      </c>
      <c r="B792" s="105" t="s">
        <v>441</v>
      </c>
      <c r="C792" s="105" t="s">
        <v>442</v>
      </c>
      <c r="D792" s="106">
        <v>48731051.549999997</v>
      </c>
      <c r="E792" s="106">
        <v>38877946.579999998</v>
      </c>
      <c r="F792" s="67">
        <f t="shared" si="36"/>
        <v>-9853104.9699999988</v>
      </c>
      <c r="G792" s="68" t="str">
        <f>+VLOOKUP(B792,Mapping!A:C,3,0)</f>
        <v>Net Assets</v>
      </c>
      <c r="H792" s="68" t="str">
        <f t="shared" si="37"/>
        <v>LBFNet Assets</v>
      </c>
      <c r="I792" s="69">
        <f t="shared" si="38"/>
        <v>-0.98531049699999984</v>
      </c>
      <c r="N792" t="str">
        <f>+HLOOKUP(A792,'HY Financials'!$4:$4,1,0)</f>
        <v>LBF</v>
      </c>
    </row>
    <row r="793" spans="1:14" hidden="1">
      <c r="A793" t="s">
        <v>210</v>
      </c>
      <c r="B793" s="105" t="s">
        <v>443</v>
      </c>
      <c r="C793" s="105" t="s">
        <v>444</v>
      </c>
      <c r="D793" s="106">
        <v>98984764.530000001</v>
      </c>
      <c r="E793" s="106">
        <v>98408322.430000007</v>
      </c>
      <c r="F793" s="67">
        <f t="shared" si="36"/>
        <v>-576442.09999999404</v>
      </c>
      <c r="G793" s="68" t="str">
        <f>+VLOOKUP(B793,Mapping!A:C,3,0)</f>
        <v>Net Assets</v>
      </c>
      <c r="H793" s="68" t="str">
        <f t="shared" si="37"/>
        <v>LBFNet Assets</v>
      </c>
      <c r="I793" s="69">
        <f t="shared" si="38"/>
        <v>-5.7644209999999405E-2</v>
      </c>
      <c r="N793" t="str">
        <f>+HLOOKUP(A793,'HY Financials'!$4:$4,1,0)</f>
        <v>LBF</v>
      </c>
    </row>
    <row r="794" spans="1:14" hidden="1">
      <c r="A794" t="s">
        <v>210</v>
      </c>
      <c r="B794" s="105" t="s">
        <v>1068</v>
      </c>
      <c r="C794" s="105" t="s">
        <v>1069</v>
      </c>
      <c r="D794" s="106">
        <v>60220680</v>
      </c>
      <c r="E794" s="106">
        <v>60220680</v>
      </c>
      <c r="F794" s="67">
        <f t="shared" si="36"/>
        <v>0</v>
      </c>
      <c r="G794" s="68" t="str">
        <f>+VLOOKUP(B794,Mapping!A:C,3,0)</f>
        <v>Net Assets</v>
      </c>
      <c r="H794" s="68" t="str">
        <f t="shared" si="37"/>
        <v>LBFNet Assets</v>
      </c>
      <c r="I794" s="69">
        <f t="shared" si="38"/>
        <v>0</v>
      </c>
      <c r="N794" t="str">
        <f>+HLOOKUP(A794,'HY Financials'!$4:$4,1,0)</f>
        <v>LBF</v>
      </c>
    </row>
    <row r="795" spans="1:14" hidden="1">
      <c r="A795" t="s">
        <v>210</v>
      </c>
      <c r="B795" s="105" t="s">
        <v>779</v>
      </c>
      <c r="C795" s="105" t="s">
        <v>780</v>
      </c>
      <c r="D795" s="106">
        <v>102612.68</v>
      </c>
      <c r="E795" s="106">
        <v>98282.5</v>
      </c>
      <c r="F795" s="67">
        <f t="shared" si="36"/>
        <v>-4330.179999999993</v>
      </c>
      <c r="G795" s="68" t="str">
        <f>+VLOOKUP(B795,Mapping!A:C,3,0)</f>
        <v>Net Assets</v>
      </c>
      <c r="H795" s="68" t="str">
        <f t="shared" si="37"/>
        <v>LBFNet Assets</v>
      </c>
      <c r="I795" s="69">
        <f t="shared" si="38"/>
        <v>-4.3301799999999932E-4</v>
      </c>
      <c r="N795" t="str">
        <f>+HLOOKUP(A795,'HY Financials'!$4:$4,1,0)</f>
        <v>LBF</v>
      </c>
    </row>
    <row r="796" spans="1:14" hidden="1">
      <c r="A796" t="s">
        <v>210</v>
      </c>
      <c r="B796" s="105">
        <v>112000</v>
      </c>
      <c r="C796" s="105" t="s">
        <v>314</v>
      </c>
      <c r="D796" s="106">
        <v>1101462.71</v>
      </c>
      <c r="E796" s="106">
        <v>1101468.07</v>
      </c>
      <c r="F796" s="67">
        <f t="shared" si="36"/>
        <v>5.3600000001024455</v>
      </c>
      <c r="G796" s="68" t="str">
        <f>+VLOOKUP(B796,Mapping!A:C,3,0)</f>
        <v>Net Assets</v>
      </c>
      <c r="H796" s="68" t="str">
        <f t="shared" si="37"/>
        <v>LBFNet Assets</v>
      </c>
      <c r="I796" s="69">
        <f t="shared" si="38"/>
        <v>5.3600000001024458E-7</v>
      </c>
      <c r="N796" t="str">
        <f>+HLOOKUP(A796,'HY Financials'!$4:$4,1,0)</f>
        <v>LBF</v>
      </c>
    </row>
    <row r="797" spans="1:14" hidden="1">
      <c r="A797" t="s">
        <v>210</v>
      </c>
      <c r="B797" s="105">
        <v>112021</v>
      </c>
      <c r="C797" s="105" t="s">
        <v>478</v>
      </c>
      <c r="D797" s="106">
        <v>206.47</v>
      </c>
      <c r="E797" s="106">
        <v>232.36</v>
      </c>
      <c r="F797" s="67">
        <f t="shared" si="36"/>
        <v>25.890000000000015</v>
      </c>
      <c r="G797" s="68" t="str">
        <f>+VLOOKUP(B797,Mapping!A:C,3,0)</f>
        <v>Net Assets</v>
      </c>
      <c r="H797" s="68" t="str">
        <f t="shared" si="37"/>
        <v>LBFNet Assets</v>
      </c>
      <c r="I797" s="69">
        <f t="shared" si="38"/>
        <v>2.5890000000000014E-6</v>
      </c>
      <c r="N797" t="str">
        <f>+HLOOKUP(A797,'HY Financials'!$4:$4,1,0)</f>
        <v>LBF</v>
      </c>
    </row>
    <row r="798" spans="1:14" hidden="1">
      <c r="A798" t="s">
        <v>210</v>
      </c>
      <c r="B798" s="105">
        <v>112062</v>
      </c>
      <c r="C798" s="105" t="s">
        <v>988</v>
      </c>
      <c r="D798" s="106">
        <v>0</v>
      </c>
      <c r="E798" s="106">
        <v>588.98</v>
      </c>
      <c r="F798" s="67">
        <f t="shared" si="36"/>
        <v>588.98</v>
      </c>
      <c r="G798" s="68" t="str">
        <f>+VLOOKUP(B798,Mapping!A:C,3,0)</f>
        <v>Net Assets</v>
      </c>
      <c r="H798" s="68" t="str">
        <f t="shared" si="37"/>
        <v>LBFNet Assets</v>
      </c>
      <c r="I798" s="69">
        <f t="shared" si="38"/>
        <v>5.8898000000000004E-5</v>
      </c>
      <c r="N798" t="str">
        <f>+HLOOKUP(A798,'HY Financials'!$4:$4,1,0)</f>
        <v>LBF</v>
      </c>
    </row>
    <row r="799" spans="1:14" hidden="1">
      <c r="A799" t="s">
        <v>210</v>
      </c>
      <c r="B799" s="105">
        <v>210100</v>
      </c>
      <c r="C799" s="105" t="s">
        <v>424</v>
      </c>
      <c r="D799" s="106">
        <v>29822347745.189999</v>
      </c>
      <c r="E799" s="106">
        <v>29822347745.189999</v>
      </c>
      <c r="F799" s="67">
        <f t="shared" si="36"/>
        <v>0</v>
      </c>
      <c r="G799" s="68" t="str">
        <f>+VLOOKUP(B799,Mapping!A:C,3,0)</f>
        <v>Net Assets</v>
      </c>
      <c r="H799" s="68" t="str">
        <f t="shared" si="37"/>
        <v>LBFNet Assets</v>
      </c>
      <c r="I799" s="69">
        <f t="shared" si="38"/>
        <v>0</v>
      </c>
      <c r="N799" t="str">
        <f>+HLOOKUP(A799,'HY Financials'!$4:$4,1,0)</f>
        <v>LBF</v>
      </c>
    </row>
    <row r="800" spans="1:14" hidden="1">
      <c r="A800" t="s">
        <v>210</v>
      </c>
      <c r="B800" s="105">
        <v>210800</v>
      </c>
      <c r="C800" s="105" t="s">
        <v>317</v>
      </c>
      <c r="D800" s="106">
        <v>3097652687.0700002</v>
      </c>
      <c r="E800" s="106">
        <v>3097857805.3699999</v>
      </c>
      <c r="F800" s="67">
        <f t="shared" si="36"/>
        <v>205118.2999997139</v>
      </c>
      <c r="G800" s="68" t="str">
        <f>+VLOOKUP(B800,Mapping!A:C,3,0)</f>
        <v>Net Assets</v>
      </c>
      <c r="H800" s="68" t="str">
        <f t="shared" si="37"/>
        <v>LBFNet Assets</v>
      </c>
      <c r="I800" s="69">
        <f t="shared" si="38"/>
        <v>2.0511829999971389E-2</v>
      </c>
      <c r="N800" t="str">
        <f>+HLOOKUP(A800,'HY Financials'!$4:$4,1,0)</f>
        <v>LBF</v>
      </c>
    </row>
    <row r="801" spans="1:14" hidden="1">
      <c r="A801" t="s">
        <v>210</v>
      </c>
      <c r="B801" s="105">
        <v>211002</v>
      </c>
      <c r="C801" s="105" t="s">
        <v>460</v>
      </c>
      <c r="D801" s="106">
        <v>4980896.01</v>
      </c>
      <c r="E801" s="106">
        <v>530017.4</v>
      </c>
      <c r="F801" s="67">
        <f t="shared" si="36"/>
        <v>-4450878.6099999994</v>
      </c>
      <c r="G801" s="68" t="str">
        <f>+VLOOKUP(B801,Mapping!A:C,3,0)</f>
        <v>Net Assets</v>
      </c>
      <c r="H801" s="68" t="str">
        <f t="shared" si="37"/>
        <v>LBFNet Assets</v>
      </c>
      <c r="I801" s="69">
        <f t="shared" si="38"/>
        <v>-0.44508786099999992</v>
      </c>
      <c r="N801" t="str">
        <f>+HLOOKUP(A801,'HY Financials'!$4:$4,1,0)</f>
        <v>LBF</v>
      </c>
    </row>
    <row r="802" spans="1:14" hidden="1">
      <c r="A802" t="s">
        <v>210</v>
      </c>
      <c r="B802" s="105">
        <v>211010</v>
      </c>
      <c r="C802" s="105" t="s">
        <v>321</v>
      </c>
      <c r="D802" s="106">
        <v>28224.22</v>
      </c>
      <c r="E802" s="106">
        <v>14112.11</v>
      </c>
      <c r="F802" s="67">
        <f t="shared" si="36"/>
        <v>-14112.11</v>
      </c>
      <c r="G802" s="68" t="str">
        <f>+VLOOKUP(B802,Mapping!A:C,3,0)</f>
        <v>Net Assets</v>
      </c>
      <c r="H802" s="68" t="str">
        <f t="shared" si="37"/>
        <v>LBFNet Assets</v>
      </c>
      <c r="I802" s="69">
        <f t="shared" si="38"/>
        <v>-1.4112110000000001E-3</v>
      </c>
      <c r="N802" t="str">
        <f>+HLOOKUP(A802,'HY Financials'!$4:$4,1,0)</f>
        <v>LBF</v>
      </c>
    </row>
    <row r="803" spans="1:14" hidden="1">
      <c r="A803" t="s">
        <v>210</v>
      </c>
      <c r="B803" s="105">
        <v>211014</v>
      </c>
      <c r="C803" s="105" t="s">
        <v>498</v>
      </c>
      <c r="D803" s="106">
        <v>13454136</v>
      </c>
      <c r="E803" s="106">
        <v>13454136</v>
      </c>
      <c r="F803" s="67">
        <f t="shared" si="36"/>
        <v>0</v>
      </c>
      <c r="G803" s="68" t="str">
        <f>+VLOOKUP(B803,Mapping!A:C,3,0)</f>
        <v>Net Assets</v>
      </c>
      <c r="H803" s="68" t="str">
        <f t="shared" si="37"/>
        <v>LBFNet Assets</v>
      </c>
      <c r="I803" s="69">
        <f t="shared" si="38"/>
        <v>0</v>
      </c>
      <c r="N803" t="str">
        <f>+HLOOKUP(A803,'HY Financials'!$4:$4,1,0)</f>
        <v>LBF</v>
      </c>
    </row>
    <row r="804" spans="1:14" hidden="1">
      <c r="A804" t="s">
        <v>210</v>
      </c>
      <c r="B804" s="105">
        <v>211024</v>
      </c>
      <c r="C804" s="105" t="s">
        <v>325</v>
      </c>
      <c r="D804" s="106">
        <v>31565.05</v>
      </c>
      <c r="E804" s="106">
        <v>4813.37</v>
      </c>
      <c r="F804" s="67">
        <f t="shared" si="36"/>
        <v>-26751.68</v>
      </c>
      <c r="G804" s="68" t="str">
        <f>+VLOOKUP(B804,Mapping!A:C,3,0)</f>
        <v>Net Assets</v>
      </c>
      <c r="H804" s="68" t="str">
        <f t="shared" si="37"/>
        <v>LBFNet Assets</v>
      </c>
      <c r="I804" s="69">
        <f t="shared" si="38"/>
        <v>-2.6751679999999999E-3</v>
      </c>
      <c r="N804" t="str">
        <f>+HLOOKUP(A804,'HY Financials'!$4:$4,1,0)</f>
        <v>LBF</v>
      </c>
    </row>
    <row r="805" spans="1:14" hidden="1">
      <c r="A805" t="s">
        <v>210</v>
      </c>
      <c r="B805" s="105">
        <v>211028</v>
      </c>
      <c r="C805" s="105" t="s">
        <v>329</v>
      </c>
      <c r="D805" s="106">
        <v>0</v>
      </c>
      <c r="E805" s="106">
        <v>0</v>
      </c>
      <c r="F805" s="67">
        <f t="shared" si="36"/>
        <v>0</v>
      </c>
      <c r="G805" s="68" t="str">
        <f>+VLOOKUP(B805,Mapping!A:C,3,0)</f>
        <v>Net Assets</v>
      </c>
      <c r="H805" s="68" t="str">
        <f t="shared" si="37"/>
        <v>LBFNet Assets</v>
      </c>
      <c r="I805" s="69">
        <f t="shared" si="38"/>
        <v>0</v>
      </c>
      <c r="N805" t="str">
        <f>+HLOOKUP(A805,'HY Financials'!$4:$4,1,0)</f>
        <v>LBF</v>
      </c>
    </row>
    <row r="806" spans="1:14" hidden="1">
      <c r="A806" t="s">
        <v>210</v>
      </c>
      <c r="B806" s="105">
        <v>211032</v>
      </c>
      <c r="C806" s="105" t="s">
        <v>331</v>
      </c>
      <c r="D806" s="106">
        <v>67049.08</v>
      </c>
      <c r="E806" s="106">
        <v>6.87</v>
      </c>
      <c r="F806" s="67">
        <f t="shared" si="36"/>
        <v>-67042.210000000006</v>
      </c>
      <c r="G806" s="68" t="str">
        <f>+VLOOKUP(B806,Mapping!A:C,3,0)</f>
        <v>Net Assets</v>
      </c>
      <c r="H806" s="68" t="str">
        <f t="shared" si="37"/>
        <v>LBFNet Assets</v>
      </c>
      <c r="I806" s="69">
        <f t="shared" si="38"/>
        <v>-6.7042210000000007E-3</v>
      </c>
      <c r="N806" t="str">
        <f>+HLOOKUP(A806,'HY Financials'!$4:$4,1,0)</f>
        <v>LBF</v>
      </c>
    </row>
    <row r="807" spans="1:14" s="108" customFormat="1" hidden="1">
      <c r="A807" t="s">
        <v>210</v>
      </c>
      <c r="B807" s="105">
        <v>211035</v>
      </c>
      <c r="C807" s="105" t="s">
        <v>333</v>
      </c>
      <c r="D807" s="106">
        <v>122952</v>
      </c>
      <c r="E807" s="106">
        <v>195182</v>
      </c>
      <c r="F807" s="67">
        <f t="shared" si="36"/>
        <v>72230</v>
      </c>
      <c r="G807" s="68" t="str">
        <f>+VLOOKUP(B807,Mapping!A:C,3,0)</f>
        <v>Net Assets</v>
      </c>
      <c r="H807" s="68" t="str">
        <f t="shared" si="37"/>
        <v>LBFNet Assets</v>
      </c>
      <c r="I807" s="69">
        <f t="shared" si="38"/>
        <v>7.2230000000000003E-3</v>
      </c>
      <c r="N807" t="str">
        <f>+HLOOKUP(A807,'HY Financials'!$4:$4,1,0)</f>
        <v>LBF</v>
      </c>
    </row>
    <row r="808" spans="1:14" s="108" customFormat="1" hidden="1">
      <c r="A808" t="s">
        <v>210</v>
      </c>
      <c r="B808" s="105">
        <v>211037</v>
      </c>
      <c r="C808" s="105" t="s">
        <v>901</v>
      </c>
      <c r="D808" s="106">
        <v>1224471.83</v>
      </c>
      <c r="E808" s="106">
        <v>2168908.64</v>
      </c>
      <c r="F808" s="67">
        <f t="shared" si="36"/>
        <v>944436.81</v>
      </c>
      <c r="G808" s="68" t="str">
        <f>+VLOOKUP(B808,Mapping!A:C,3,0)</f>
        <v>Net Assets</v>
      </c>
      <c r="H808" s="68" t="str">
        <f t="shared" si="37"/>
        <v>LBFNet Assets</v>
      </c>
      <c r="I808" s="69">
        <f t="shared" si="38"/>
        <v>9.4443681000000002E-2</v>
      </c>
      <c r="N808" t="str">
        <f>+HLOOKUP(A808,'HY Financials'!$4:$4,1,0)</f>
        <v>LBF</v>
      </c>
    </row>
    <row r="809" spans="1:14" s="108" customFormat="1" hidden="1">
      <c r="A809" t="s">
        <v>210</v>
      </c>
      <c r="B809" s="105">
        <v>211040</v>
      </c>
      <c r="C809" s="105" t="s">
        <v>1046</v>
      </c>
      <c r="D809" s="106">
        <v>2912.44</v>
      </c>
      <c r="E809" s="106">
        <v>2912.44</v>
      </c>
      <c r="F809" s="67">
        <f t="shared" si="36"/>
        <v>0</v>
      </c>
      <c r="G809" s="68" t="str">
        <f>+VLOOKUP(B809,Mapping!A:C,3,0)</f>
        <v>Dummy</v>
      </c>
      <c r="H809" s="68" t="str">
        <f t="shared" si="37"/>
        <v>LBFDummy</v>
      </c>
      <c r="I809" s="69">
        <f t="shared" si="38"/>
        <v>0</v>
      </c>
      <c r="K809"/>
      <c r="N809" s="108" t="str">
        <f>+HLOOKUP(A809,'HY Financials'!$4:$4,1,0)</f>
        <v>LBF</v>
      </c>
    </row>
    <row r="810" spans="1:14" hidden="1">
      <c r="A810" t="s">
        <v>210</v>
      </c>
      <c r="B810" s="105">
        <v>211070</v>
      </c>
      <c r="C810" s="105" t="s">
        <v>902</v>
      </c>
      <c r="D810" s="106">
        <v>3141.51</v>
      </c>
      <c r="E810" s="106">
        <v>3425.35</v>
      </c>
      <c r="F810" s="67">
        <f t="shared" si="36"/>
        <v>283.83999999999969</v>
      </c>
      <c r="G810" s="68" t="str">
        <f>+VLOOKUP(B810,Mapping!A:C,3,0)</f>
        <v>Net Assets</v>
      </c>
      <c r="H810" s="68" t="str">
        <f t="shared" si="37"/>
        <v>LBFNet Assets</v>
      </c>
      <c r="I810" s="69">
        <f t="shared" si="38"/>
        <v>2.8383999999999967E-5</v>
      </c>
      <c r="N810" t="str">
        <f>+HLOOKUP(A810,'HY Financials'!$4:$4,1,0)</f>
        <v>LBF</v>
      </c>
    </row>
    <row r="811" spans="1:14" hidden="1">
      <c r="A811" t="s">
        <v>210</v>
      </c>
      <c r="B811" s="105">
        <v>211078</v>
      </c>
      <c r="C811" s="105" t="s">
        <v>1047</v>
      </c>
      <c r="D811" s="106">
        <v>559.66999999999996</v>
      </c>
      <c r="E811" s="106">
        <v>559.66999999999996</v>
      </c>
      <c r="F811" s="67">
        <f t="shared" si="36"/>
        <v>0</v>
      </c>
      <c r="G811" s="68" t="str">
        <f>+VLOOKUP(B811,Mapping!A:C,3,0)</f>
        <v>Dummy</v>
      </c>
      <c r="H811" s="68" t="str">
        <f t="shared" si="37"/>
        <v>LBFDummy</v>
      </c>
      <c r="I811" s="69">
        <f t="shared" si="38"/>
        <v>0</v>
      </c>
      <c r="N811" t="str">
        <f>+HLOOKUP(A811,'HY Financials'!$4:$4,1,0)</f>
        <v>LBF</v>
      </c>
    </row>
    <row r="812" spans="1:14" hidden="1">
      <c r="A812" t="s">
        <v>210</v>
      </c>
      <c r="B812" s="105">
        <v>212010</v>
      </c>
      <c r="C812" s="105" t="s">
        <v>336</v>
      </c>
      <c r="D812" s="106">
        <v>5515551.5700000003</v>
      </c>
      <c r="E812" s="106">
        <v>6105967.0099999998</v>
      </c>
      <c r="F812" s="67">
        <f t="shared" si="36"/>
        <v>590415.43999999948</v>
      </c>
      <c r="G812" s="68" t="str">
        <f>+VLOOKUP(B812,Mapping!A:C,3,0)</f>
        <v>Net Assets</v>
      </c>
      <c r="H812" s="68" t="str">
        <f t="shared" si="37"/>
        <v>LBFNet Assets</v>
      </c>
      <c r="I812" s="69">
        <f t="shared" si="38"/>
        <v>5.9041543999999946E-2</v>
      </c>
      <c r="N812" t="str">
        <f>+HLOOKUP(A812,'HY Financials'!$4:$4,1,0)</f>
        <v>LBF</v>
      </c>
    </row>
    <row r="813" spans="1:14" hidden="1">
      <c r="A813" t="s">
        <v>210</v>
      </c>
      <c r="B813" s="105">
        <v>212026</v>
      </c>
      <c r="C813" s="105" t="s">
        <v>339</v>
      </c>
      <c r="D813" s="106">
        <v>174931.39</v>
      </c>
      <c r="E813" s="106">
        <v>3962001.54</v>
      </c>
      <c r="F813" s="67">
        <f t="shared" si="36"/>
        <v>3787070.15</v>
      </c>
      <c r="G813" s="68" t="str">
        <f>+VLOOKUP(B813,Mapping!A:C,3,0)</f>
        <v>Net Assets</v>
      </c>
      <c r="H813" s="68" t="str">
        <f t="shared" si="37"/>
        <v>LBFNet Assets</v>
      </c>
      <c r="I813" s="69">
        <f t="shared" si="38"/>
        <v>0.37870701499999998</v>
      </c>
      <c r="N813" t="str">
        <f>+HLOOKUP(A813,'HY Financials'!$4:$4,1,0)</f>
        <v>LBF</v>
      </c>
    </row>
    <row r="814" spans="1:14" hidden="1">
      <c r="A814" t="s">
        <v>210</v>
      </c>
      <c r="B814" s="105">
        <v>212027</v>
      </c>
      <c r="C814" s="105" t="s">
        <v>340</v>
      </c>
      <c r="D814" s="106">
        <v>5699</v>
      </c>
      <c r="E814" s="106">
        <v>5931</v>
      </c>
      <c r="F814" s="67">
        <f t="shared" si="36"/>
        <v>232</v>
      </c>
      <c r="G814" s="68" t="str">
        <f>+VLOOKUP(B814,Mapping!A:C,3,0)</f>
        <v>Net Assets</v>
      </c>
      <c r="H814" s="68" t="str">
        <f t="shared" si="37"/>
        <v>LBFNet Assets</v>
      </c>
      <c r="I814" s="69">
        <f t="shared" si="38"/>
        <v>2.3200000000000001E-5</v>
      </c>
      <c r="N814" t="str">
        <f>+HLOOKUP(A814,'HY Financials'!$4:$4,1,0)</f>
        <v>LBF</v>
      </c>
    </row>
    <row r="815" spans="1:14" hidden="1">
      <c r="A815" t="s">
        <v>210</v>
      </c>
      <c r="B815" s="105">
        <v>212029</v>
      </c>
      <c r="C815" s="105" t="s">
        <v>341</v>
      </c>
      <c r="D815" s="106">
        <v>42.79</v>
      </c>
      <c r="E815" s="106">
        <v>42.79</v>
      </c>
      <c r="F815" s="67">
        <f t="shared" si="36"/>
        <v>0</v>
      </c>
      <c r="G815" s="68" t="str">
        <f>+VLOOKUP(B815,Mapping!A:C,3,0)</f>
        <v>Net Assets</v>
      </c>
      <c r="H815" s="68" t="str">
        <f t="shared" si="37"/>
        <v>LBFNet Assets</v>
      </c>
      <c r="I815" s="69">
        <f t="shared" si="38"/>
        <v>0</v>
      </c>
      <c r="N815" t="str">
        <f>+HLOOKUP(A815,'HY Financials'!$4:$4,1,0)</f>
        <v>LBF</v>
      </c>
    </row>
    <row r="816" spans="1:14" hidden="1">
      <c r="A816" t="s">
        <v>210</v>
      </c>
      <c r="B816" s="105">
        <v>212030</v>
      </c>
      <c r="C816" s="105" t="s">
        <v>1048</v>
      </c>
      <c r="D816" s="106">
        <v>23442.73</v>
      </c>
      <c r="E816" s="106">
        <v>23442.73</v>
      </c>
      <c r="F816" s="67">
        <f t="shared" si="36"/>
        <v>0</v>
      </c>
      <c r="G816" s="68" t="str">
        <f>+VLOOKUP(B816,Mapping!A:C,3,0)</f>
        <v>Dummy</v>
      </c>
      <c r="H816" s="68" t="str">
        <f t="shared" si="37"/>
        <v>LBFDummy</v>
      </c>
      <c r="I816" s="69">
        <f t="shared" si="38"/>
        <v>0</v>
      </c>
      <c r="N816" t="str">
        <f>+HLOOKUP(A816,'HY Financials'!$4:$4,1,0)</f>
        <v>LBF</v>
      </c>
    </row>
    <row r="817" spans="1:14" hidden="1">
      <c r="A817" t="s">
        <v>210</v>
      </c>
      <c r="B817" s="105">
        <v>212039</v>
      </c>
      <c r="C817" s="105" t="s">
        <v>906</v>
      </c>
      <c r="D817" s="106">
        <v>1066.8599999999999</v>
      </c>
      <c r="E817" s="106">
        <v>1066.8599999999999</v>
      </c>
      <c r="F817" s="67">
        <f t="shared" si="36"/>
        <v>0</v>
      </c>
      <c r="G817" s="68" t="str">
        <f>+VLOOKUP(B817,Mapping!A:C,3,0)</f>
        <v>Net Assets</v>
      </c>
      <c r="H817" s="68" t="str">
        <f t="shared" si="37"/>
        <v>LBFNet Assets</v>
      </c>
      <c r="I817" s="69">
        <f t="shared" si="38"/>
        <v>0</v>
      </c>
      <c r="N817" t="str">
        <f>+HLOOKUP(A817,'HY Financials'!$4:$4,1,0)</f>
        <v>LBF</v>
      </c>
    </row>
    <row r="818" spans="1:14" hidden="1">
      <c r="A818" t="s">
        <v>210</v>
      </c>
      <c r="B818" s="105">
        <v>212080</v>
      </c>
      <c r="C818" s="105" t="s">
        <v>1049</v>
      </c>
      <c r="D818" s="106">
        <v>13058.21</v>
      </c>
      <c r="E818" s="106">
        <v>318628.95</v>
      </c>
      <c r="F818" s="67">
        <f t="shared" si="36"/>
        <v>305570.74</v>
      </c>
      <c r="G818" s="68" t="str">
        <f>+VLOOKUP(B818,Mapping!A:C,3,0)</f>
        <v>Dummy</v>
      </c>
      <c r="H818" s="68" t="str">
        <f t="shared" si="37"/>
        <v>LBFDummy</v>
      </c>
      <c r="I818" s="69">
        <f t="shared" si="38"/>
        <v>3.0557074E-2</v>
      </c>
      <c r="N818" t="str">
        <f>+HLOOKUP(A818,'HY Financials'!$4:$4,1,0)</f>
        <v>LBF</v>
      </c>
    </row>
    <row r="819" spans="1:14" hidden="1">
      <c r="A819" t="s">
        <v>210</v>
      </c>
      <c r="B819" s="105">
        <v>212085</v>
      </c>
      <c r="C819" s="105" t="s">
        <v>342</v>
      </c>
      <c r="D819" s="106">
        <v>1613979823.1700001</v>
      </c>
      <c r="E819" s="106">
        <v>1613874421.3</v>
      </c>
      <c r="F819" s="67">
        <f t="shared" si="36"/>
        <v>-105401.87000012398</v>
      </c>
      <c r="G819" s="68" t="str">
        <f>+VLOOKUP(B819,Mapping!A:C,3,0)</f>
        <v>Net Assets</v>
      </c>
      <c r="H819" s="68" t="str">
        <f t="shared" si="37"/>
        <v>LBFNet Assets</v>
      </c>
      <c r="I819" s="69">
        <f t="shared" si="38"/>
        <v>-1.0540187000012398E-2</v>
      </c>
      <c r="N819" t="str">
        <f>+HLOOKUP(A819,'HY Financials'!$4:$4,1,0)</f>
        <v>LBF</v>
      </c>
    </row>
    <row r="820" spans="1:14" hidden="1">
      <c r="A820" t="s">
        <v>210</v>
      </c>
      <c r="B820" s="105">
        <v>212086</v>
      </c>
      <c r="C820" s="105" t="s">
        <v>343</v>
      </c>
      <c r="D820" s="106">
        <v>568303783.49000001</v>
      </c>
      <c r="E820" s="106">
        <v>568240113.72000003</v>
      </c>
      <c r="F820" s="67">
        <f t="shared" si="36"/>
        <v>-63669.769999980927</v>
      </c>
      <c r="G820" s="68" t="str">
        <f>+VLOOKUP(B820,Mapping!A:C,3,0)</f>
        <v>Net Assets</v>
      </c>
      <c r="H820" s="68" t="str">
        <f t="shared" si="37"/>
        <v>LBFNet Assets</v>
      </c>
      <c r="I820" s="69">
        <f t="shared" si="38"/>
        <v>-6.3669769999980929E-3</v>
      </c>
      <c r="N820" t="str">
        <f>+HLOOKUP(A820,'HY Financials'!$4:$4,1,0)</f>
        <v>LBF</v>
      </c>
    </row>
    <row r="821" spans="1:14" hidden="1">
      <c r="A821" t="s">
        <v>210</v>
      </c>
      <c r="B821" s="105">
        <v>213100</v>
      </c>
      <c r="C821" s="105" t="s">
        <v>499</v>
      </c>
      <c r="D821" s="106">
        <v>63236355.329999998</v>
      </c>
      <c r="E821" s="106">
        <v>63241729.710000001</v>
      </c>
      <c r="F821" s="67">
        <f t="shared" si="36"/>
        <v>5374.3800000026822</v>
      </c>
      <c r="G821" s="68" t="str">
        <f>+VLOOKUP(B821,Mapping!A:C,3,0)</f>
        <v>Net Assets</v>
      </c>
      <c r="H821" s="68" t="str">
        <f t="shared" si="37"/>
        <v>LBFNet Assets</v>
      </c>
      <c r="I821" s="69">
        <f t="shared" si="38"/>
        <v>5.3743800000026823E-4</v>
      </c>
      <c r="N821" t="str">
        <f>+HLOOKUP(A821,'HY Financials'!$4:$4,1,0)</f>
        <v>LBF</v>
      </c>
    </row>
    <row r="822" spans="1:14" hidden="1">
      <c r="A822" t="s">
        <v>210</v>
      </c>
      <c r="B822" s="105" t="s">
        <v>344</v>
      </c>
      <c r="C822" s="105" t="s">
        <v>345</v>
      </c>
      <c r="D822" s="106">
        <v>2264573388.1300001</v>
      </c>
      <c r="E822" s="106">
        <v>2221639917.1300001</v>
      </c>
      <c r="F822" s="67">
        <f t="shared" si="36"/>
        <v>-42933471</v>
      </c>
      <c r="G822" s="68" t="str">
        <f>+VLOOKUP(B822,Mapping!A:C,3,0)</f>
        <v>Unit Capital at the end of the period</v>
      </c>
      <c r="H822" s="68" t="str">
        <f t="shared" si="37"/>
        <v>LBFUnit Capital at the end of the period</v>
      </c>
      <c r="I822" s="69">
        <f t="shared" si="38"/>
        <v>-4.2933471000000001</v>
      </c>
      <c r="N822" t="str">
        <f>+HLOOKUP(A822,'HY Financials'!$4:$4,1,0)</f>
        <v>LBF</v>
      </c>
    </row>
    <row r="823" spans="1:14" hidden="1">
      <c r="A823" t="s">
        <v>210</v>
      </c>
      <c r="B823" s="105" t="s">
        <v>346</v>
      </c>
      <c r="C823" s="105" t="s">
        <v>347</v>
      </c>
      <c r="D823" s="106">
        <v>4155950568.3400002</v>
      </c>
      <c r="E823" s="106">
        <v>4436663821.3400002</v>
      </c>
      <c r="F823" s="67">
        <f t="shared" si="36"/>
        <v>280713253</v>
      </c>
      <c r="G823" s="68" t="str">
        <f>+VLOOKUP(B823,Mapping!A:C,3,0)</f>
        <v>Unit Capital at the end of the period</v>
      </c>
      <c r="H823" s="68" t="str">
        <f t="shared" si="37"/>
        <v>LBFUnit Capital at the end of the period</v>
      </c>
      <c r="I823" s="69">
        <f t="shared" si="38"/>
        <v>28.071325300000002</v>
      </c>
      <c r="N823" t="str">
        <f>+HLOOKUP(A823,'HY Financials'!$4:$4,1,0)</f>
        <v>LBF</v>
      </c>
    </row>
    <row r="824" spans="1:14" hidden="1">
      <c r="A824" t="s">
        <v>210</v>
      </c>
      <c r="B824" s="105" t="s">
        <v>1050</v>
      </c>
      <c r="C824" s="105" t="s">
        <v>1051</v>
      </c>
      <c r="D824" s="106">
        <v>235457549.34</v>
      </c>
      <c r="E824" s="106">
        <v>413916631.33999997</v>
      </c>
      <c r="F824" s="67">
        <f t="shared" si="36"/>
        <v>178459081.99999997</v>
      </c>
      <c r="G824" s="68" t="str">
        <f>+VLOOKUP(B824,Mapping!A:C,3,0)</f>
        <v>Unit Capital at the end of the period</v>
      </c>
      <c r="H824" s="68" t="str">
        <f t="shared" si="37"/>
        <v>LBFUnit Capital at the end of the period</v>
      </c>
      <c r="I824" s="69">
        <f t="shared" si="38"/>
        <v>17.845908199999997</v>
      </c>
      <c r="N824" t="str">
        <f>+HLOOKUP(A824,'HY Financials'!$4:$4,1,0)</f>
        <v>LBF</v>
      </c>
    </row>
    <row r="825" spans="1:14" hidden="1">
      <c r="A825" t="s">
        <v>210</v>
      </c>
      <c r="B825" s="105" t="s">
        <v>1052</v>
      </c>
      <c r="C825" s="105" t="s">
        <v>1053</v>
      </c>
      <c r="D825" s="106">
        <v>779578043.55999994</v>
      </c>
      <c r="E825" s="106">
        <v>850912095.55999994</v>
      </c>
      <c r="F825" s="67">
        <f t="shared" si="36"/>
        <v>71334052</v>
      </c>
      <c r="G825" s="68" t="str">
        <f>+VLOOKUP(B825,Mapping!A:C,3,0)</f>
        <v>Unit Capital at the end of the period</v>
      </c>
      <c r="H825" s="68" t="str">
        <f t="shared" si="37"/>
        <v>LBFUnit Capital at the end of the period</v>
      </c>
      <c r="I825" s="69">
        <f t="shared" si="38"/>
        <v>7.1334052000000003</v>
      </c>
      <c r="N825" t="str">
        <f>+HLOOKUP(A825,'HY Financials'!$4:$4,1,0)</f>
        <v>LBF</v>
      </c>
    </row>
    <row r="826" spans="1:14" hidden="1">
      <c r="A826" t="s">
        <v>210</v>
      </c>
      <c r="B826" s="105" t="s">
        <v>348</v>
      </c>
      <c r="C826" s="105" t="s">
        <v>349</v>
      </c>
      <c r="D826" s="106">
        <v>1188552650.6099999</v>
      </c>
      <c r="E826" s="106">
        <v>1094136081.1199999</v>
      </c>
      <c r="F826" s="67">
        <f t="shared" si="36"/>
        <v>-94416569.49000001</v>
      </c>
      <c r="G826" s="68" t="str">
        <f>+VLOOKUP(B826,Mapping!A:C,3,0)</f>
        <v>Dummy</v>
      </c>
      <c r="H826" s="68" t="str">
        <f t="shared" si="37"/>
        <v>LBFDummy</v>
      </c>
      <c r="I826" s="69">
        <f t="shared" si="38"/>
        <v>-9.4416569490000004</v>
      </c>
      <c r="N826" t="str">
        <f>+HLOOKUP(A826,'HY Financials'!$4:$4,1,0)</f>
        <v>LBF</v>
      </c>
    </row>
    <row r="827" spans="1:14" hidden="1">
      <c r="A827" t="s">
        <v>210</v>
      </c>
      <c r="B827" s="105" t="s">
        <v>350</v>
      </c>
      <c r="C827" s="105" t="s">
        <v>351</v>
      </c>
      <c r="D827" s="106">
        <v>2561595401.6399999</v>
      </c>
      <c r="E827" s="106">
        <v>2525752646.5</v>
      </c>
      <c r="F827" s="67">
        <f t="shared" si="36"/>
        <v>-35842755.139999866</v>
      </c>
      <c r="G827" s="68" t="str">
        <f>+VLOOKUP(B827,Mapping!A:C,3,0)</f>
        <v>Dummy</v>
      </c>
      <c r="H827" s="68" t="str">
        <f t="shared" si="37"/>
        <v>LBFDummy</v>
      </c>
      <c r="I827" s="69">
        <f t="shared" si="38"/>
        <v>-3.5842755139999865</v>
      </c>
      <c r="N827" t="str">
        <f>+HLOOKUP(A827,'HY Financials'!$4:$4,1,0)</f>
        <v>LBF</v>
      </c>
    </row>
    <row r="828" spans="1:14" hidden="1">
      <c r="A828" t="s">
        <v>210</v>
      </c>
      <c r="B828" s="105" t="s">
        <v>1054</v>
      </c>
      <c r="C828" s="105" t="s">
        <v>1055</v>
      </c>
      <c r="D828" s="106">
        <v>169235414.72999999</v>
      </c>
      <c r="E828" s="106">
        <v>167087787.44</v>
      </c>
      <c r="F828" s="67">
        <f t="shared" si="36"/>
        <v>-2147627.2899999917</v>
      </c>
      <c r="G828" s="68" t="str">
        <f>+VLOOKUP(B828,Mapping!A:C,3,0)</f>
        <v>Dummy</v>
      </c>
      <c r="H828" s="68" t="str">
        <f t="shared" si="37"/>
        <v>LBFDummy</v>
      </c>
      <c r="I828" s="69">
        <f t="shared" si="38"/>
        <v>-0.21476272899999915</v>
      </c>
      <c r="N828" t="str">
        <f>+HLOOKUP(A828,'HY Financials'!$4:$4,1,0)</f>
        <v>LBF</v>
      </c>
    </row>
    <row r="829" spans="1:14" hidden="1">
      <c r="A829" t="s">
        <v>210</v>
      </c>
      <c r="B829" s="105" t="s">
        <v>1056</v>
      </c>
      <c r="C829" s="105" t="s">
        <v>1057</v>
      </c>
      <c r="D829" s="106">
        <v>543378997.50999999</v>
      </c>
      <c r="E829" s="106">
        <v>542936632.05999994</v>
      </c>
      <c r="F829" s="67">
        <f t="shared" si="36"/>
        <v>-442365.45000004768</v>
      </c>
      <c r="G829" s="68" t="str">
        <f>+VLOOKUP(B829,Mapping!A:C,3,0)</f>
        <v>Dummy</v>
      </c>
      <c r="H829" s="68" t="str">
        <f t="shared" si="37"/>
        <v>LBFDummy</v>
      </c>
      <c r="I829" s="69">
        <f t="shared" si="38"/>
        <v>-4.4236545000004769E-2</v>
      </c>
      <c r="N829" t="str">
        <f>+HLOOKUP(A829,'HY Financials'!$4:$4,1,0)</f>
        <v>LBF</v>
      </c>
    </row>
    <row r="830" spans="1:14" hidden="1">
      <c r="A830" t="s">
        <v>210</v>
      </c>
      <c r="B830" s="105" t="s">
        <v>352</v>
      </c>
      <c r="C830" s="105" t="s">
        <v>353</v>
      </c>
      <c r="D830" s="106">
        <v>528187334.54000002</v>
      </c>
      <c r="E830" s="106">
        <v>599054484.05999994</v>
      </c>
      <c r="F830" s="67">
        <f t="shared" si="36"/>
        <v>70867149.519999921</v>
      </c>
      <c r="G830" s="68" t="str">
        <f>+VLOOKUP(B830,Mapping!A:C,3,0)</f>
        <v>Dummy</v>
      </c>
      <c r="H830" s="68" t="str">
        <f t="shared" si="37"/>
        <v>LBFDummy</v>
      </c>
      <c r="I830" s="69">
        <f t="shared" si="38"/>
        <v>7.0867149519999924</v>
      </c>
      <c r="N830" t="str">
        <f>+HLOOKUP(A830,'HY Financials'!$4:$4,1,0)</f>
        <v>LBF</v>
      </c>
    </row>
    <row r="831" spans="1:14" hidden="1">
      <c r="A831" t="s">
        <v>210</v>
      </c>
      <c r="B831" s="105" t="s">
        <v>354</v>
      </c>
      <c r="C831" s="105" t="s">
        <v>355</v>
      </c>
      <c r="D831" s="106">
        <v>980553605.55999994</v>
      </c>
      <c r="E831" s="106">
        <v>1257954843.24</v>
      </c>
      <c r="F831" s="67">
        <f t="shared" si="36"/>
        <v>277401237.68000007</v>
      </c>
      <c r="G831" s="68" t="str">
        <f>+VLOOKUP(B831,Mapping!A:C,3,0)</f>
        <v>Dummy</v>
      </c>
      <c r="H831" s="68" t="str">
        <f t="shared" si="37"/>
        <v>LBFDummy</v>
      </c>
      <c r="I831" s="69">
        <f t="shared" si="38"/>
        <v>27.740123768000007</v>
      </c>
      <c r="N831" t="str">
        <f>+HLOOKUP(A831,'HY Financials'!$4:$4,1,0)</f>
        <v>LBF</v>
      </c>
    </row>
    <row r="832" spans="1:14" hidden="1">
      <c r="A832" t="s">
        <v>210</v>
      </c>
      <c r="B832" s="105" t="s">
        <v>1058</v>
      </c>
      <c r="C832" s="105" t="s">
        <v>1059</v>
      </c>
      <c r="D832" s="106">
        <v>36183227.68</v>
      </c>
      <c r="E832" s="106">
        <v>133149812.15000001</v>
      </c>
      <c r="F832" s="67">
        <f t="shared" si="36"/>
        <v>96966584.469999999</v>
      </c>
      <c r="G832" s="68" t="str">
        <f>+VLOOKUP(B832,Mapping!A:C,3,0)</f>
        <v>Dummy</v>
      </c>
      <c r="H832" s="68" t="str">
        <f t="shared" si="37"/>
        <v>LBFDummy</v>
      </c>
      <c r="I832" s="69">
        <f t="shared" si="38"/>
        <v>9.696658446999999</v>
      </c>
      <c r="N832" t="str">
        <f>+HLOOKUP(A832,'HY Financials'!$4:$4,1,0)</f>
        <v>LBF</v>
      </c>
    </row>
    <row r="833" spans="1:14" hidden="1">
      <c r="A833" t="s">
        <v>210</v>
      </c>
      <c r="B833" s="105" t="s">
        <v>1060</v>
      </c>
      <c r="C833" s="105" t="s">
        <v>1061</v>
      </c>
      <c r="D833" s="106">
        <v>237501361.13</v>
      </c>
      <c r="E833" s="106">
        <v>303518323.88</v>
      </c>
      <c r="F833" s="67">
        <f t="shared" si="36"/>
        <v>66016962.75</v>
      </c>
      <c r="G833" s="68" t="str">
        <f>+VLOOKUP(B833,Mapping!A:C,3,0)</f>
        <v>Dummy</v>
      </c>
      <c r="H833" s="68" t="str">
        <f t="shared" si="37"/>
        <v>LBFDummy</v>
      </c>
      <c r="I833" s="69">
        <f t="shared" si="38"/>
        <v>6.6016962750000001</v>
      </c>
      <c r="N833" t="str">
        <f>+HLOOKUP(A833,'HY Financials'!$4:$4,1,0)</f>
        <v>LBF</v>
      </c>
    </row>
    <row r="834" spans="1:14" hidden="1">
      <c r="A834" t="s">
        <v>210</v>
      </c>
      <c r="B834" s="105">
        <v>310200</v>
      </c>
      <c r="C834" s="105" t="s">
        <v>356</v>
      </c>
      <c r="D834" s="106">
        <v>0</v>
      </c>
      <c r="E834" s="106">
        <v>0</v>
      </c>
      <c r="F834" s="67">
        <f t="shared" si="36"/>
        <v>0</v>
      </c>
      <c r="G834" s="68" t="str">
        <f>+VLOOKUP(B834,Mapping!A:C,3,0)</f>
        <v>Dummy</v>
      </c>
      <c r="H834" s="68" t="str">
        <f t="shared" si="37"/>
        <v>LBFDummy</v>
      </c>
      <c r="I834" s="69">
        <f t="shared" si="38"/>
        <v>0</v>
      </c>
      <c r="N834" t="str">
        <f>+HLOOKUP(A834,'HY Financials'!$4:$4,1,0)</f>
        <v>LBF</v>
      </c>
    </row>
    <row r="835" spans="1:14" hidden="1">
      <c r="A835" t="s">
        <v>210</v>
      </c>
      <c r="B835" s="105" t="s">
        <v>500</v>
      </c>
      <c r="C835" s="105" t="s">
        <v>501</v>
      </c>
      <c r="D835" s="106">
        <v>44430185.409999996</v>
      </c>
      <c r="E835" s="106">
        <v>7434709.75</v>
      </c>
      <c r="F835" s="67">
        <f t="shared" si="36"/>
        <v>-36995475.659999996</v>
      </c>
      <c r="G835" s="68" t="str">
        <f>+VLOOKUP(B835,Mapping!A:C,3,0)</f>
        <v>Dummy</v>
      </c>
      <c r="H835" s="68" t="str">
        <f t="shared" si="37"/>
        <v>LBFDummy</v>
      </c>
      <c r="I835" s="69">
        <f t="shared" si="38"/>
        <v>-3.6995475659999997</v>
      </c>
      <c r="N835" t="str">
        <f>+HLOOKUP(A835,'HY Financials'!$4:$4,1,0)</f>
        <v>LBF</v>
      </c>
    </row>
    <row r="836" spans="1:14" hidden="1">
      <c r="A836" t="s">
        <v>210</v>
      </c>
      <c r="B836" s="105" t="s">
        <v>1064</v>
      </c>
      <c r="C836" s="105" t="s">
        <v>1065</v>
      </c>
      <c r="D836" s="106">
        <v>1235484.18</v>
      </c>
      <c r="E836" s="106">
        <v>588417.1</v>
      </c>
      <c r="F836" s="67">
        <f t="shared" ref="F836:F899" si="39">+E836-D836</f>
        <v>-647067.07999999996</v>
      </c>
      <c r="G836" s="68" t="str">
        <f>+VLOOKUP(B836,Mapping!A:C,3,0)</f>
        <v>Dummy</v>
      </c>
      <c r="H836" s="68" t="str">
        <f t="shared" ref="H836:H899" si="40">+A836&amp;G836</f>
        <v>LBFDummy</v>
      </c>
      <c r="I836" s="69">
        <f t="shared" ref="I836:I899" si="41">+F836/10000000</f>
        <v>-6.4706708000000002E-2</v>
      </c>
      <c r="N836" t="str">
        <f>+HLOOKUP(A836,'HY Financials'!$4:$4,1,0)</f>
        <v>LBF</v>
      </c>
    </row>
    <row r="837" spans="1:14" hidden="1">
      <c r="A837" t="s">
        <v>210</v>
      </c>
      <c r="B837" s="105" t="s">
        <v>502</v>
      </c>
      <c r="C837" s="105" t="s">
        <v>503</v>
      </c>
      <c r="D837" s="106">
        <v>13071690</v>
      </c>
      <c r="E837" s="106">
        <v>2238385</v>
      </c>
      <c r="F837" s="67">
        <f t="shared" si="39"/>
        <v>-10833305</v>
      </c>
      <c r="G837" s="68" t="str">
        <f>+VLOOKUP(B837,Mapping!A:C,3,0)</f>
        <v>Dummy</v>
      </c>
      <c r="H837" s="68" t="str">
        <f t="shared" si="40"/>
        <v>LBFDummy</v>
      </c>
      <c r="I837" s="69">
        <f t="shared" si="41"/>
        <v>-1.0833305</v>
      </c>
      <c r="N837" t="str">
        <f>+HLOOKUP(A837,'HY Financials'!$4:$4,1,0)</f>
        <v>LBF</v>
      </c>
    </row>
    <row r="838" spans="1:14" hidden="1">
      <c r="A838" t="s">
        <v>210</v>
      </c>
      <c r="B838" s="105" t="s">
        <v>1066</v>
      </c>
      <c r="C838" s="105" t="s">
        <v>1067</v>
      </c>
      <c r="D838" s="106">
        <v>382446</v>
      </c>
      <c r="E838" s="106">
        <v>187207</v>
      </c>
      <c r="F838" s="67">
        <f t="shared" si="39"/>
        <v>-195239</v>
      </c>
      <c r="G838" s="68" t="str">
        <f>+VLOOKUP(B838,Mapping!A:C,3,0)</f>
        <v>Dummy</v>
      </c>
      <c r="H838" s="68" t="str">
        <f t="shared" si="40"/>
        <v>LBFDummy</v>
      </c>
      <c r="I838" s="69">
        <f t="shared" si="41"/>
        <v>-1.95239E-2</v>
      </c>
      <c r="N838" t="str">
        <f>+HLOOKUP(A838,'HY Financials'!$4:$4,1,0)</f>
        <v>LBF</v>
      </c>
    </row>
    <row r="839" spans="1:14" hidden="1">
      <c r="A839" t="s">
        <v>210</v>
      </c>
      <c r="B839" s="105" t="s">
        <v>445</v>
      </c>
      <c r="C839" s="105" t="s">
        <v>446</v>
      </c>
      <c r="D839" s="106">
        <v>144006.51</v>
      </c>
      <c r="E839" s="106">
        <v>0</v>
      </c>
      <c r="F839" s="67">
        <f t="shared" si="39"/>
        <v>-144006.51</v>
      </c>
      <c r="G839" s="68" t="str">
        <f>+VLOOKUP(B839,Mapping!A:C,3,0)</f>
        <v>Dummy</v>
      </c>
      <c r="H839" s="68" t="str">
        <f t="shared" si="40"/>
        <v>LBFDummy</v>
      </c>
      <c r="I839" s="69">
        <f t="shared" si="41"/>
        <v>-1.4400651E-2</v>
      </c>
      <c r="N839" t="str">
        <f>+HLOOKUP(A839,'HY Financials'!$4:$4,1,0)</f>
        <v>LBF</v>
      </c>
    </row>
    <row r="840" spans="1:14" hidden="1">
      <c r="A840" t="s">
        <v>210</v>
      </c>
      <c r="B840" s="105" t="s">
        <v>447</v>
      </c>
      <c r="C840" s="105" t="s">
        <v>448</v>
      </c>
      <c r="D840" s="106">
        <v>62776.1</v>
      </c>
      <c r="E840" s="106">
        <v>0</v>
      </c>
      <c r="F840" s="67">
        <f t="shared" si="39"/>
        <v>-62776.1</v>
      </c>
      <c r="G840" s="68" t="str">
        <f>+VLOOKUP(B840,Mapping!A:C,3,0)</f>
        <v>Dummy</v>
      </c>
      <c r="H840" s="68" t="str">
        <f t="shared" si="40"/>
        <v>LBFDummy</v>
      </c>
      <c r="I840" s="69">
        <f t="shared" si="41"/>
        <v>-6.2776099999999994E-3</v>
      </c>
      <c r="N840" t="str">
        <f>+HLOOKUP(A840,'HY Financials'!$4:$4,1,0)</f>
        <v>LBF</v>
      </c>
    </row>
    <row r="841" spans="1:14" hidden="1">
      <c r="A841" t="s">
        <v>210</v>
      </c>
      <c r="B841" s="105" t="s">
        <v>481</v>
      </c>
      <c r="C841" s="105" t="s">
        <v>482</v>
      </c>
      <c r="D841" s="106">
        <v>396388.4</v>
      </c>
      <c r="E841" s="106">
        <v>0</v>
      </c>
      <c r="F841" s="67">
        <f t="shared" si="39"/>
        <v>-396388.4</v>
      </c>
      <c r="G841" s="68" t="str">
        <f>+VLOOKUP(B841,Mapping!A:C,3,0)</f>
        <v>Dummy</v>
      </c>
      <c r="H841" s="68" t="str">
        <f t="shared" si="40"/>
        <v>LBFDummy</v>
      </c>
      <c r="I841" s="69">
        <f t="shared" si="41"/>
        <v>-3.9638840000000002E-2</v>
      </c>
      <c r="N841" t="str">
        <f>+HLOOKUP(A841,'HY Financials'!$4:$4,1,0)</f>
        <v>LBF</v>
      </c>
    </row>
    <row r="842" spans="1:14" hidden="1">
      <c r="A842" t="s">
        <v>210</v>
      </c>
      <c r="B842" s="105" t="s">
        <v>781</v>
      </c>
      <c r="C842" s="105" t="s">
        <v>782</v>
      </c>
      <c r="D842" s="106">
        <v>0</v>
      </c>
      <c r="E842" s="106">
        <v>978.27</v>
      </c>
      <c r="F842" s="67">
        <f t="shared" si="39"/>
        <v>978.27</v>
      </c>
      <c r="G842" s="68" t="str">
        <f>+VLOOKUP(B842,Mapping!A:C,3,0)</f>
        <v>Net Assets</v>
      </c>
      <c r="H842" s="68" t="str">
        <f t="shared" si="40"/>
        <v>LBFNet Assets</v>
      </c>
      <c r="I842" s="69">
        <f t="shared" si="41"/>
        <v>9.7826999999999997E-5</v>
      </c>
      <c r="N842" t="str">
        <f>+HLOOKUP(A842,'HY Financials'!$4:$4,1,0)</f>
        <v>LBF</v>
      </c>
    </row>
    <row r="843" spans="1:14" hidden="1">
      <c r="A843" t="s">
        <v>210</v>
      </c>
      <c r="B843" s="105" t="s">
        <v>361</v>
      </c>
      <c r="C843" s="105" t="s">
        <v>362</v>
      </c>
      <c r="D843" s="106">
        <v>188715616.43000001</v>
      </c>
      <c r="E843" s="106">
        <v>191095452.03999999</v>
      </c>
      <c r="F843" s="67">
        <f t="shared" si="39"/>
        <v>2379835.6099999845</v>
      </c>
      <c r="G843" s="68" t="str">
        <f>+VLOOKUP(B843,Mapping!A:C,3,0)</f>
        <v>Interest</v>
      </c>
      <c r="H843" s="68" t="str">
        <f t="shared" si="40"/>
        <v>LBFInterest</v>
      </c>
      <c r="I843" s="69">
        <f t="shared" si="41"/>
        <v>0.23798356099999846</v>
      </c>
      <c r="N843" t="str">
        <f>+HLOOKUP(A843,'HY Financials'!$4:$4,1,0)</f>
        <v>LBF</v>
      </c>
    </row>
    <row r="844" spans="1:14" hidden="1">
      <c r="A844" t="s">
        <v>210</v>
      </c>
      <c r="B844" s="105" t="s">
        <v>569</v>
      </c>
      <c r="C844" s="105" t="s">
        <v>570</v>
      </c>
      <c r="D844" s="106">
        <v>0</v>
      </c>
      <c r="E844" s="106">
        <v>321962.12</v>
      </c>
      <c r="F844" s="67">
        <f t="shared" si="39"/>
        <v>321962.12</v>
      </c>
      <c r="G844" s="68" t="str">
        <f>+VLOOKUP(B844,Mapping!A:C,3,0)</f>
        <v>Profit/(Loss) on sale /redemption of investments (other than inter scheme transfer/sale)</v>
      </c>
      <c r="H844" s="68" t="str">
        <f t="shared" si="40"/>
        <v>LBFProfit/(Loss) on sale /redemption of investments (other than inter scheme transfer/sale)</v>
      </c>
      <c r="I844" s="69">
        <f t="shared" si="41"/>
        <v>3.2196212000000002E-2</v>
      </c>
      <c r="N844" t="str">
        <f>+HLOOKUP(A844,'HY Financials'!$4:$4,1,0)</f>
        <v>LBF</v>
      </c>
    </row>
    <row r="845" spans="1:14" hidden="1">
      <c r="A845" t="s">
        <v>210</v>
      </c>
      <c r="B845" s="105" t="s">
        <v>485</v>
      </c>
      <c r="C845" s="105" t="s">
        <v>486</v>
      </c>
      <c r="D845" s="106">
        <v>0</v>
      </c>
      <c r="E845" s="106">
        <v>20.72</v>
      </c>
      <c r="F845" s="67">
        <f t="shared" si="39"/>
        <v>20.72</v>
      </c>
      <c r="G845" s="68" t="str">
        <f>+VLOOKUP(B845,Mapping!A:C,3,0)</f>
        <v>Profit/(Loss) on sale /redemption of investments (other than inter scheme transfer/sale)</v>
      </c>
      <c r="H845" s="68" t="str">
        <f t="shared" si="40"/>
        <v>LBFProfit/(Loss) on sale /redemption of investments (other than inter scheme transfer/sale)</v>
      </c>
      <c r="I845" s="69">
        <f t="shared" si="41"/>
        <v>2.0719999999999998E-6</v>
      </c>
      <c r="N845" t="str">
        <f>+HLOOKUP(A845,'HY Financials'!$4:$4,1,0)</f>
        <v>LBF</v>
      </c>
    </row>
    <row r="846" spans="1:14" hidden="1">
      <c r="A846" t="s">
        <v>210</v>
      </c>
      <c r="B846" s="105" t="s">
        <v>487</v>
      </c>
      <c r="C846" s="105" t="s">
        <v>488</v>
      </c>
      <c r="D846" s="106">
        <v>0</v>
      </c>
      <c r="E846" s="106">
        <v>13251.58</v>
      </c>
      <c r="F846" s="67">
        <f t="shared" si="39"/>
        <v>13251.58</v>
      </c>
      <c r="G846" s="68" t="str">
        <f>+VLOOKUP(B846,Mapping!A:C,3,0)</f>
        <v>Profit/(Loss) on inter scheme transfer/sale of investments</v>
      </c>
      <c r="H846" s="68" t="str">
        <f t="shared" si="40"/>
        <v>LBFProfit/(Loss) on inter scheme transfer/sale of investments</v>
      </c>
      <c r="I846" s="69">
        <f t="shared" si="41"/>
        <v>1.3251579999999999E-3</v>
      </c>
      <c r="N846" t="str">
        <f>+HLOOKUP(A846,'HY Financials'!$4:$4,1,0)</f>
        <v>LBF</v>
      </c>
    </row>
    <row r="847" spans="1:14" hidden="1">
      <c r="A847" t="s">
        <v>210</v>
      </c>
      <c r="B847" s="105" t="s">
        <v>461</v>
      </c>
      <c r="C847" s="105" t="s">
        <v>462</v>
      </c>
      <c r="D847" s="106">
        <v>0</v>
      </c>
      <c r="E847" s="106">
        <v>15917.85</v>
      </c>
      <c r="F847" s="67">
        <f t="shared" si="39"/>
        <v>15917.85</v>
      </c>
      <c r="G847" s="68" t="str">
        <f>+VLOOKUP(B847,Mapping!A:C,3,0)</f>
        <v>Profit/(Loss) on inter scheme transfer/sale of investments</v>
      </c>
      <c r="H847" s="68" t="str">
        <f t="shared" si="40"/>
        <v>LBFProfit/(Loss) on inter scheme transfer/sale of investments</v>
      </c>
      <c r="I847" s="69">
        <f t="shared" si="41"/>
        <v>1.5917850000000001E-3</v>
      </c>
      <c r="N847" t="str">
        <f>+HLOOKUP(A847,'HY Financials'!$4:$4,1,0)</f>
        <v>LBF</v>
      </c>
    </row>
    <row r="848" spans="1:14" hidden="1">
      <c r="A848" t="s">
        <v>210</v>
      </c>
      <c r="B848" s="105" t="s">
        <v>613</v>
      </c>
      <c r="C848" s="105" t="s">
        <v>614</v>
      </c>
      <c r="D848" s="106">
        <v>0</v>
      </c>
      <c r="E848" s="106">
        <v>356900</v>
      </c>
      <c r="F848" s="67">
        <f t="shared" si="39"/>
        <v>356900</v>
      </c>
      <c r="G848" s="68" t="str">
        <f>+VLOOKUP(B848,Mapping!A:C,3,0)</f>
        <v>Profit/(Loss) on inter scheme transfer/sale of investments</v>
      </c>
      <c r="H848" s="68" t="str">
        <f t="shared" si="40"/>
        <v>LBFProfit/(Loss) on inter scheme transfer/sale of investments</v>
      </c>
      <c r="I848" s="69">
        <f t="shared" si="41"/>
        <v>3.569E-2</v>
      </c>
      <c r="N848" t="str">
        <f>+HLOOKUP(A848,'HY Financials'!$4:$4,1,0)</f>
        <v>LBF</v>
      </c>
    </row>
    <row r="849" spans="1:14" hidden="1">
      <c r="A849" t="s">
        <v>210</v>
      </c>
      <c r="B849" s="105" t="s">
        <v>869</v>
      </c>
      <c r="C849" s="105" t="s">
        <v>874</v>
      </c>
      <c r="D849" s="106">
        <v>0</v>
      </c>
      <c r="E849" s="106">
        <v>0.01</v>
      </c>
      <c r="F849" s="67">
        <f t="shared" si="39"/>
        <v>0.01</v>
      </c>
      <c r="G849" s="68" t="str">
        <f>+VLOOKUP(B849,Mapping!A:C,3,0)</f>
        <v>Profit/(Loss) on sale /redemption of investments (other than inter scheme transfer/sale)</v>
      </c>
      <c r="H849" s="68" t="str">
        <f t="shared" si="40"/>
        <v>LBFProfit/(Loss) on sale /redemption of investments (other than inter scheme transfer/sale)</v>
      </c>
      <c r="I849" s="69">
        <f t="shared" si="41"/>
        <v>1.0000000000000001E-9</v>
      </c>
      <c r="N849" t="str">
        <f>+HLOOKUP(A849,'HY Financials'!$4:$4,1,0)</f>
        <v>LBF</v>
      </c>
    </row>
    <row r="850" spans="1:14" hidden="1">
      <c r="A850" t="s">
        <v>210</v>
      </c>
      <c r="B850" s="105" t="s">
        <v>724</v>
      </c>
      <c r="C850" s="105" t="s">
        <v>725</v>
      </c>
      <c r="D850" s="106">
        <v>91297.26</v>
      </c>
      <c r="E850" s="106">
        <v>3747746.33</v>
      </c>
      <c r="F850" s="67">
        <f t="shared" si="39"/>
        <v>3656449.0700000003</v>
      </c>
      <c r="G850" s="68" t="str">
        <f>+VLOOKUP(B850,Mapping!A:C,3,0)</f>
        <v>Interest</v>
      </c>
      <c r="H850" s="68" t="str">
        <f t="shared" si="40"/>
        <v>LBFInterest</v>
      </c>
      <c r="I850" s="69">
        <f t="shared" si="41"/>
        <v>0.36564490700000002</v>
      </c>
      <c r="N850" t="str">
        <f>+HLOOKUP(A850,'HY Financials'!$4:$4,1,0)</f>
        <v>LBF</v>
      </c>
    </row>
    <row r="851" spans="1:14" hidden="1">
      <c r="A851" t="s">
        <v>210</v>
      </c>
      <c r="B851" s="105" t="s">
        <v>368</v>
      </c>
      <c r="C851" s="105" t="s">
        <v>369</v>
      </c>
      <c r="D851" s="106">
        <v>0</v>
      </c>
      <c r="E851" s="106">
        <v>48731051.549999997</v>
      </c>
      <c r="F851" s="67">
        <f t="shared" si="39"/>
        <v>48731051.549999997</v>
      </c>
      <c r="G851" s="68" t="str">
        <f>+VLOOKUP(B851,Mapping!A:C,3,0)</f>
        <v>Interest</v>
      </c>
      <c r="H851" s="68" t="str">
        <f t="shared" si="40"/>
        <v>LBFInterest</v>
      </c>
      <c r="I851" s="69">
        <f t="shared" si="41"/>
        <v>4.8731051549999993</v>
      </c>
      <c r="N851" t="str">
        <f>+HLOOKUP(A851,'HY Financials'!$4:$4,1,0)</f>
        <v>LBF</v>
      </c>
    </row>
    <row r="852" spans="1:14" hidden="1">
      <c r="A852" t="s">
        <v>210</v>
      </c>
      <c r="B852" s="105" t="s">
        <v>449</v>
      </c>
      <c r="C852" s="105" t="s">
        <v>450</v>
      </c>
      <c r="D852" s="106">
        <v>33305.089999999997</v>
      </c>
      <c r="E852" s="106">
        <v>98984764.530000001</v>
      </c>
      <c r="F852" s="67">
        <f t="shared" si="39"/>
        <v>98951459.439999998</v>
      </c>
      <c r="G852" s="68" t="str">
        <f>+VLOOKUP(B852,Mapping!A:C,3,0)</f>
        <v>Interest</v>
      </c>
      <c r="H852" s="68" t="str">
        <f t="shared" si="40"/>
        <v>LBFInterest</v>
      </c>
      <c r="I852" s="69">
        <f t="shared" si="41"/>
        <v>9.8951459439999994</v>
      </c>
      <c r="N852" t="str">
        <f>+HLOOKUP(A852,'HY Financials'!$4:$4,1,0)</f>
        <v>LBF</v>
      </c>
    </row>
    <row r="853" spans="1:14" hidden="1">
      <c r="A853" t="s">
        <v>210</v>
      </c>
      <c r="B853" s="105" t="s">
        <v>787</v>
      </c>
      <c r="C853" s="105" t="s">
        <v>788</v>
      </c>
      <c r="D853" s="106">
        <v>0</v>
      </c>
      <c r="E853" s="106">
        <v>102612.68</v>
      </c>
      <c r="F853" s="67">
        <f t="shared" si="39"/>
        <v>102612.68</v>
      </c>
      <c r="G853" s="68" t="str">
        <f>+VLOOKUP(B853,Mapping!A:C,3,0)</f>
        <v>Interest</v>
      </c>
      <c r="H853" s="68" t="str">
        <f t="shared" si="40"/>
        <v>LBFInterest</v>
      </c>
      <c r="I853" s="69">
        <f t="shared" si="41"/>
        <v>1.0261267999999999E-2</v>
      </c>
      <c r="N853" t="str">
        <f>+HLOOKUP(A853,'HY Financials'!$4:$4,1,0)</f>
        <v>LBF</v>
      </c>
    </row>
    <row r="854" spans="1:14" hidden="1">
      <c r="A854" t="s">
        <v>210</v>
      </c>
      <c r="B854" s="105" t="s">
        <v>489</v>
      </c>
      <c r="C854" s="105" t="s">
        <v>490</v>
      </c>
      <c r="D854" s="106">
        <v>0</v>
      </c>
      <c r="E854" s="106">
        <v>0</v>
      </c>
      <c r="F854" s="67">
        <f t="shared" si="39"/>
        <v>0</v>
      </c>
      <c r="G854" s="68" t="str">
        <f>+VLOOKUP(B854,Mapping!A:C,3,0)</f>
        <v>Interest</v>
      </c>
      <c r="H854" s="68" t="str">
        <f t="shared" si="40"/>
        <v>LBFInterest</v>
      </c>
      <c r="I854" s="69">
        <f t="shared" si="41"/>
        <v>0</v>
      </c>
      <c r="N854" t="str">
        <f>+HLOOKUP(A854,'HY Financials'!$4:$4,1,0)</f>
        <v>LBF</v>
      </c>
    </row>
    <row r="855" spans="1:14" s="108" customFormat="1" hidden="1">
      <c r="A855" t="s">
        <v>210</v>
      </c>
      <c r="B855" s="105">
        <v>620002</v>
      </c>
      <c r="C855" s="105" t="s">
        <v>753</v>
      </c>
      <c r="D855" s="106">
        <v>1.08</v>
      </c>
      <c r="E855" s="106">
        <v>4662.46</v>
      </c>
      <c r="F855" s="67">
        <f t="shared" si="39"/>
        <v>4661.38</v>
      </c>
      <c r="G855" s="68" t="str">
        <f>+VLOOKUP(B855,Mapping!A:C,3,0)</f>
        <v>Other income  @</v>
      </c>
      <c r="H855" s="68" t="str">
        <f t="shared" si="40"/>
        <v>LBFOther income  @</v>
      </c>
      <c r="I855" s="69">
        <f t="shared" si="41"/>
        <v>4.66138E-4</v>
      </c>
      <c r="N855" t="str">
        <f>+HLOOKUP(A855,'HY Financials'!$4:$4,1,0)</f>
        <v>LBF</v>
      </c>
    </row>
    <row r="856" spans="1:14" s="108" customFormat="1">
      <c r="A856" t="s">
        <v>210</v>
      </c>
      <c r="B856" s="105">
        <v>620006</v>
      </c>
      <c r="C856" s="105" t="s">
        <v>871</v>
      </c>
      <c r="D856" s="106">
        <v>369702.95</v>
      </c>
      <c r="E856" s="106">
        <v>441062.67</v>
      </c>
      <c r="F856" s="67">
        <f t="shared" si="39"/>
        <v>71359.719999999972</v>
      </c>
      <c r="G856" s="68" t="str">
        <f>+VLOOKUP(B856,Mapping!A:C,3,0)</f>
        <v>Total Recurring Expenses (including 6.1 and 6.2)</v>
      </c>
      <c r="H856" s="68" t="str">
        <f t="shared" si="40"/>
        <v>LBFTotal Recurring Expenses (including 6.1 and 6.2)</v>
      </c>
      <c r="I856" s="69">
        <f t="shared" si="41"/>
        <v>7.1359719999999974E-3</v>
      </c>
      <c r="N856" t="str">
        <f>+HLOOKUP(A856,'HY Financials'!$4:$4,1,0)</f>
        <v>LBF</v>
      </c>
    </row>
    <row r="857" spans="1:14" s="108" customFormat="1" hidden="1">
      <c r="A857" t="s">
        <v>210</v>
      </c>
      <c r="B857" s="105" t="s">
        <v>510</v>
      </c>
      <c r="C857" s="105" t="s">
        <v>511</v>
      </c>
      <c r="D857" s="106">
        <v>35163.57</v>
      </c>
      <c r="E857" s="106">
        <v>0</v>
      </c>
      <c r="F857" s="67">
        <f t="shared" si="39"/>
        <v>-35163.57</v>
      </c>
      <c r="G857" s="68" t="str">
        <f>+VLOOKUP(B857,Mapping!A:C,3,0)</f>
        <v>Profit/(Loss) on sale /redemption of investments (other than inter scheme transfer/sale)</v>
      </c>
      <c r="H857" s="68" t="str">
        <f t="shared" si="40"/>
        <v>LBFProfit/(Loss) on sale /redemption of investments (other than inter scheme transfer/sale)</v>
      </c>
      <c r="I857" s="69">
        <f t="shared" si="41"/>
        <v>-3.5163569999999999E-3</v>
      </c>
      <c r="N857" s="108" t="str">
        <f>+HLOOKUP(A857,'HY Financials'!$4:$4,1,0)</f>
        <v>LBF</v>
      </c>
    </row>
    <row r="858" spans="1:14" hidden="1">
      <c r="A858" t="s">
        <v>210</v>
      </c>
      <c r="B858" s="105" t="s">
        <v>491</v>
      </c>
      <c r="C858" s="105" t="s">
        <v>492</v>
      </c>
      <c r="D858" s="106">
        <v>50.01</v>
      </c>
      <c r="E858" s="106">
        <v>0</v>
      </c>
      <c r="F858" s="67">
        <f t="shared" si="39"/>
        <v>-50.01</v>
      </c>
      <c r="G858" s="68" t="str">
        <f>+VLOOKUP(B858,Mapping!A:C,3,0)</f>
        <v>Profit/(Loss) on sale /redemption of investments (other than inter scheme transfer/sale)</v>
      </c>
      <c r="H858" s="68" t="str">
        <f t="shared" si="40"/>
        <v>LBFProfit/(Loss) on sale /redemption of investments (other than inter scheme transfer/sale)</v>
      </c>
      <c r="I858" s="69">
        <f t="shared" si="41"/>
        <v>-5.0010000000000001E-6</v>
      </c>
      <c r="N858" t="str">
        <f>+HLOOKUP(A858,'HY Financials'!$4:$4,1,0)</f>
        <v>LBF</v>
      </c>
    </row>
    <row r="859" spans="1:14" hidden="1">
      <c r="A859" t="s">
        <v>210</v>
      </c>
      <c r="B859" s="105" t="s">
        <v>374</v>
      </c>
      <c r="C859" s="105" t="s">
        <v>375</v>
      </c>
      <c r="D859" s="106">
        <v>19188.05</v>
      </c>
      <c r="E859" s="106">
        <v>0</v>
      </c>
      <c r="F859" s="67">
        <f t="shared" si="39"/>
        <v>-19188.05</v>
      </c>
      <c r="G859" s="68" t="str">
        <f>+VLOOKUP(B859,Mapping!A:C,3,0)</f>
        <v>Profit/(Loss) on inter scheme transfer/sale of investments</v>
      </c>
      <c r="H859" s="68" t="str">
        <f t="shared" si="40"/>
        <v>LBFProfit/(Loss) on inter scheme transfer/sale of investments</v>
      </c>
      <c r="I859" s="69">
        <f t="shared" si="41"/>
        <v>-1.918805E-3</v>
      </c>
      <c r="N859" t="str">
        <f>+HLOOKUP(A859,'HY Financials'!$4:$4,1,0)</f>
        <v>LBF</v>
      </c>
    </row>
    <row r="860" spans="1:14" hidden="1">
      <c r="A860" t="s">
        <v>210</v>
      </c>
      <c r="B860" s="105" t="s">
        <v>463</v>
      </c>
      <c r="C860" s="105" t="s">
        <v>464</v>
      </c>
      <c r="D860" s="106">
        <v>7560.9</v>
      </c>
      <c r="E860" s="106">
        <v>0</v>
      </c>
      <c r="F860" s="67">
        <f t="shared" si="39"/>
        <v>-7560.9</v>
      </c>
      <c r="G860" s="68" t="str">
        <f>+VLOOKUP(B860,Mapping!A:C,3,0)</f>
        <v>Profit/(Loss) on inter scheme transfer/sale of investments</v>
      </c>
      <c r="H860" s="68" t="str">
        <f t="shared" si="40"/>
        <v>LBFProfit/(Loss) on inter scheme transfer/sale of investments</v>
      </c>
      <c r="I860" s="69">
        <f t="shared" si="41"/>
        <v>-7.5608999999999995E-4</v>
      </c>
      <c r="N860" t="str">
        <f>+HLOOKUP(A860,'HY Financials'!$4:$4,1,0)</f>
        <v>LBF</v>
      </c>
    </row>
    <row r="861" spans="1:14" hidden="1">
      <c r="A861" t="s">
        <v>210</v>
      </c>
      <c r="B861" s="105" t="s">
        <v>708</v>
      </c>
      <c r="C861" s="105" t="s">
        <v>709</v>
      </c>
      <c r="D861" s="106">
        <v>0</v>
      </c>
      <c r="E861" s="106">
        <v>0</v>
      </c>
      <c r="F861" s="67">
        <f t="shared" si="39"/>
        <v>0</v>
      </c>
      <c r="G861" s="68" t="str">
        <f>+VLOOKUP(B861,Mapping!A:C,3,0)</f>
        <v>Profit/(Loss) on inter scheme transfer/sale of investments</v>
      </c>
      <c r="H861" s="68" t="str">
        <f t="shared" si="40"/>
        <v>LBFProfit/(Loss) on inter scheme transfer/sale of investments</v>
      </c>
      <c r="I861" s="69">
        <f t="shared" si="41"/>
        <v>0</v>
      </c>
      <c r="N861" t="str">
        <f>+HLOOKUP(A861,'HY Financials'!$4:$4,1,0)</f>
        <v>LBF</v>
      </c>
    </row>
    <row r="862" spans="1:14" hidden="1">
      <c r="A862" t="s">
        <v>210</v>
      </c>
      <c r="B862" s="105">
        <v>810300</v>
      </c>
      <c r="C862" s="105" t="s">
        <v>378</v>
      </c>
      <c r="D862" s="106">
        <v>5345663.1399999997</v>
      </c>
      <c r="E862" s="106">
        <v>273795.65999999997</v>
      </c>
      <c r="F862" s="67">
        <f t="shared" si="39"/>
        <v>-5071867.4799999995</v>
      </c>
      <c r="G862" s="68" t="str">
        <f>+VLOOKUP(B862,Mapping!A:C,3,0)</f>
        <v>Management Fees</v>
      </c>
      <c r="H862" s="68" t="str">
        <f t="shared" si="40"/>
        <v>LBFManagement Fees</v>
      </c>
      <c r="I862" s="69">
        <f t="shared" si="41"/>
        <v>-0.50718674799999997</v>
      </c>
      <c r="N862" t="str">
        <f>+HLOOKUP(A862,'HY Financials'!$4:$4,1,0)</f>
        <v>LBF</v>
      </c>
    </row>
    <row r="863" spans="1:14">
      <c r="A863" t="s">
        <v>210</v>
      </c>
      <c r="B863" s="105">
        <v>810325</v>
      </c>
      <c r="C863" s="105" t="s">
        <v>379</v>
      </c>
      <c r="D863" s="106">
        <v>3962001.54</v>
      </c>
      <c r="E863" s="106">
        <v>174931.39</v>
      </c>
      <c r="F863" s="67">
        <f t="shared" si="39"/>
        <v>-3787070.15</v>
      </c>
      <c r="G863" s="68" t="str">
        <f>+VLOOKUP(B863,Mapping!A:C,3,0)</f>
        <v>Total Recurring Expenses (including 6.1 and 6.2)</v>
      </c>
      <c r="H863" s="68" t="str">
        <f t="shared" si="40"/>
        <v>LBFTotal Recurring Expenses (including 6.1 and 6.2)</v>
      </c>
      <c r="I863" s="69">
        <f t="shared" si="41"/>
        <v>-0.37870701499999998</v>
      </c>
      <c r="N863" t="str">
        <f>+HLOOKUP(A863,'HY Financials'!$4:$4,1,0)</f>
        <v>LBF</v>
      </c>
    </row>
    <row r="864" spans="1:14">
      <c r="A864" t="s">
        <v>210</v>
      </c>
      <c r="B864" s="105">
        <v>810701</v>
      </c>
      <c r="C864" s="105" t="s">
        <v>381</v>
      </c>
      <c r="D864" s="106">
        <v>660723.92000000004</v>
      </c>
      <c r="E864" s="106">
        <v>33841.14</v>
      </c>
      <c r="F864" s="67">
        <f t="shared" si="39"/>
        <v>-626882.78</v>
      </c>
      <c r="G864" s="68" t="str">
        <f>+VLOOKUP(B864,Mapping!A:C,3,0)</f>
        <v>Total Recurring Expenses (including 6.1 and 6.2)</v>
      </c>
      <c r="H864" s="68" t="str">
        <f t="shared" si="40"/>
        <v>LBFTotal Recurring Expenses (including 6.1 and 6.2)</v>
      </c>
      <c r="I864" s="69">
        <f t="shared" si="41"/>
        <v>-6.2688278E-2</v>
      </c>
      <c r="N864" t="str">
        <f>+HLOOKUP(A864,'HY Financials'!$4:$4,1,0)</f>
        <v>LBF</v>
      </c>
    </row>
    <row r="865" spans="1:14">
      <c r="A865" t="s">
        <v>210</v>
      </c>
      <c r="B865" s="105">
        <v>816000</v>
      </c>
      <c r="C865" s="105" t="s">
        <v>466</v>
      </c>
      <c r="D865" s="106">
        <v>561141.69999999995</v>
      </c>
      <c r="E865" s="106">
        <v>5012020.3099999996</v>
      </c>
      <c r="F865" s="67">
        <f t="shared" si="39"/>
        <v>4450878.6099999994</v>
      </c>
      <c r="G865" s="68" t="str">
        <f>+VLOOKUP(B865,Mapping!A:C,3,0)</f>
        <v>Total Recurring Expenses (including 6.1 and 6.2)</v>
      </c>
      <c r="H865" s="68" t="str">
        <f t="shared" si="40"/>
        <v>LBFTotal Recurring Expenses (including 6.1 and 6.2)</v>
      </c>
      <c r="I865" s="69">
        <f t="shared" si="41"/>
        <v>0.44508786099999992</v>
      </c>
      <c r="N865" t="str">
        <f>+HLOOKUP(A865,'HY Financials'!$4:$4,1,0)</f>
        <v>LBF</v>
      </c>
    </row>
    <row r="866" spans="1:14">
      <c r="A866" t="s">
        <v>210</v>
      </c>
      <c r="B866" s="105">
        <v>816001</v>
      </c>
      <c r="C866" s="105" t="s">
        <v>428</v>
      </c>
      <c r="D866" s="106">
        <v>2434827.64</v>
      </c>
      <c r="E866" s="106">
        <v>30000</v>
      </c>
      <c r="F866" s="67">
        <f t="shared" si="39"/>
        <v>-2404827.64</v>
      </c>
      <c r="G866" s="68" t="str">
        <f>+VLOOKUP(B866,Mapping!A:C,3,0)</f>
        <v>Total Recurring Expenses (including 6.1 and 6.2)</v>
      </c>
      <c r="H866" s="68" t="str">
        <f t="shared" si="40"/>
        <v>LBFTotal Recurring Expenses (including 6.1 and 6.2)</v>
      </c>
      <c r="I866" s="69">
        <f t="shared" si="41"/>
        <v>-0.24048276400000002</v>
      </c>
      <c r="N866" t="str">
        <f>+HLOOKUP(A866,'HY Financials'!$4:$4,1,0)</f>
        <v>LBF</v>
      </c>
    </row>
    <row r="867" spans="1:14">
      <c r="A867" t="s">
        <v>210</v>
      </c>
      <c r="B867" s="105">
        <v>816003</v>
      </c>
      <c r="C867" s="105" t="s">
        <v>383</v>
      </c>
      <c r="D867" s="106">
        <v>1305159.1399999999</v>
      </c>
      <c r="E867" s="106">
        <v>0</v>
      </c>
      <c r="F867" s="67">
        <f t="shared" si="39"/>
        <v>-1305159.1399999999</v>
      </c>
      <c r="G867" s="68" t="str">
        <f>+VLOOKUP(B867,Mapping!A:C,3,0)</f>
        <v>Total Recurring Expenses (including 6.1 and 6.2)</v>
      </c>
      <c r="H867" s="68" t="str">
        <f t="shared" si="40"/>
        <v>LBFTotal Recurring Expenses (including 6.1 and 6.2)</v>
      </c>
      <c r="I867" s="69">
        <f t="shared" si="41"/>
        <v>-0.13051591399999998</v>
      </c>
      <c r="N867" t="str">
        <f>+HLOOKUP(A867,'HY Financials'!$4:$4,1,0)</f>
        <v>LBF</v>
      </c>
    </row>
    <row r="868" spans="1:14">
      <c r="A868" t="s">
        <v>210</v>
      </c>
      <c r="B868" s="105">
        <v>816005</v>
      </c>
      <c r="C868" s="105" t="s">
        <v>693</v>
      </c>
      <c r="D868" s="106">
        <v>73034</v>
      </c>
      <c r="E868" s="106">
        <v>0</v>
      </c>
      <c r="F868" s="67">
        <f t="shared" si="39"/>
        <v>-73034</v>
      </c>
      <c r="G868" s="68" t="str">
        <f>+VLOOKUP(B868,Mapping!A:C,3,0)</f>
        <v>Total Recurring Expenses (including 6.1 and 6.2)</v>
      </c>
      <c r="H868" s="68" t="str">
        <f t="shared" si="40"/>
        <v>LBFTotal Recurring Expenses (including 6.1 and 6.2)</v>
      </c>
      <c r="I868" s="69">
        <f t="shared" si="41"/>
        <v>-7.3033999999999998E-3</v>
      </c>
      <c r="N868" t="str">
        <f>+HLOOKUP(A868,'HY Financials'!$4:$4,1,0)</f>
        <v>LBF</v>
      </c>
    </row>
    <row r="869" spans="1:14">
      <c r="A869" t="s">
        <v>210</v>
      </c>
      <c r="B869" s="105">
        <v>816007</v>
      </c>
      <c r="C869" s="105" t="s">
        <v>385</v>
      </c>
      <c r="D869" s="106">
        <v>4739.91</v>
      </c>
      <c r="E869" s="106">
        <v>0</v>
      </c>
      <c r="F869" s="67">
        <f t="shared" si="39"/>
        <v>-4739.91</v>
      </c>
      <c r="G869" s="68" t="str">
        <f>+VLOOKUP(B869,Mapping!A:C,3,0)</f>
        <v>Total Recurring Expenses (including 6.1 and 6.2)</v>
      </c>
      <c r="H869" s="68" t="str">
        <f t="shared" si="40"/>
        <v>LBFTotal Recurring Expenses (including 6.1 and 6.2)</v>
      </c>
      <c r="I869" s="69">
        <f t="shared" si="41"/>
        <v>-4.73991E-4</v>
      </c>
      <c r="N869" t="str">
        <f>+HLOOKUP(A869,'HY Financials'!$4:$4,1,0)</f>
        <v>LBF</v>
      </c>
    </row>
    <row r="870" spans="1:14">
      <c r="A870" t="s">
        <v>210</v>
      </c>
      <c r="B870" s="105">
        <v>816008</v>
      </c>
      <c r="C870" s="105" t="s">
        <v>387</v>
      </c>
      <c r="D870" s="106">
        <v>353765.5</v>
      </c>
      <c r="E870" s="106">
        <v>0</v>
      </c>
      <c r="F870" s="67">
        <f t="shared" si="39"/>
        <v>-353765.5</v>
      </c>
      <c r="G870" s="68" t="str">
        <f>+VLOOKUP(B870,Mapping!A:C,3,0)</f>
        <v>Total Recurring Expenses (including 6.1 and 6.2)</v>
      </c>
      <c r="H870" s="68" t="str">
        <f t="shared" si="40"/>
        <v>LBFTotal Recurring Expenses (including 6.1 and 6.2)</v>
      </c>
      <c r="I870" s="69">
        <f t="shared" si="41"/>
        <v>-3.537655E-2</v>
      </c>
      <c r="N870" t="str">
        <f>+HLOOKUP(A870,'HY Financials'!$4:$4,1,0)</f>
        <v>LBF</v>
      </c>
    </row>
    <row r="871" spans="1:14">
      <c r="A871" t="s">
        <v>210</v>
      </c>
      <c r="B871" s="105">
        <v>816012</v>
      </c>
      <c r="C871" s="105" t="s">
        <v>389</v>
      </c>
      <c r="D871" s="106">
        <v>1003.54</v>
      </c>
      <c r="E871" s="106">
        <v>192.86</v>
      </c>
      <c r="F871" s="67">
        <f t="shared" si="39"/>
        <v>-810.68</v>
      </c>
      <c r="G871" s="68" t="str">
        <f>+VLOOKUP(B871,Mapping!A:C,3,0)</f>
        <v>Total Recurring Expenses (including 6.1 and 6.2)</v>
      </c>
      <c r="H871" s="68" t="str">
        <f t="shared" si="40"/>
        <v>LBFTotal Recurring Expenses (including 6.1 and 6.2)</v>
      </c>
      <c r="I871" s="69">
        <f t="shared" si="41"/>
        <v>-8.106799999999999E-5</v>
      </c>
      <c r="N871" t="str">
        <f>+HLOOKUP(A871,'HY Financials'!$4:$4,1,0)</f>
        <v>LBF</v>
      </c>
    </row>
    <row r="872" spans="1:14">
      <c r="A872" t="s">
        <v>210</v>
      </c>
      <c r="B872" s="105">
        <v>816013</v>
      </c>
      <c r="C872" s="105" t="s">
        <v>391</v>
      </c>
      <c r="D872" s="106">
        <v>2401.12</v>
      </c>
      <c r="E872" s="106">
        <v>410.09</v>
      </c>
      <c r="F872" s="67">
        <f t="shared" si="39"/>
        <v>-1991.03</v>
      </c>
      <c r="G872" s="68" t="str">
        <f>+VLOOKUP(B872,Mapping!A:C,3,0)</f>
        <v>Total Recurring Expenses (including 6.1 and 6.2)</v>
      </c>
      <c r="H872" s="68" t="str">
        <f t="shared" si="40"/>
        <v>LBFTotal Recurring Expenses (including 6.1 and 6.2)</v>
      </c>
      <c r="I872" s="69">
        <f t="shared" si="41"/>
        <v>-1.9910300000000001E-4</v>
      </c>
      <c r="N872" t="str">
        <f>+HLOOKUP(A872,'HY Financials'!$4:$4,1,0)</f>
        <v>LBF</v>
      </c>
    </row>
    <row r="873" spans="1:14">
      <c r="A873" t="s">
        <v>210</v>
      </c>
      <c r="B873" s="105">
        <v>816015</v>
      </c>
      <c r="C873" s="105" t="s">
        <v>393</v>
      </c>
      <c r="D873" s="106">
        <v>9015.19</v>
      </c>
      <c r="E873" s="106">
        <v>6.87</v>
      </c>
      <c r="F873" s="67">
        <f t="shared" si="39"/>
        <v>-9008.32</v>
      </c>
      <c r="G873" s="68" t="str">
        <f>+VLOOKUP(B873,Mapping!A:C,3,0)</f>
        <v>Total Recurring Expenses (including 6.1 and 6.2)</v>
      </c>
      <c r="H873" s="68" t="str">
        <f t="shared" si="40"/>
        <v>LBFTotal Recurring Expenses (including 6.1 and 6.2)</v>
      </c>
      <c r="I873" s="69">
        <f t="shared" si="41"/>
        <v>-9.0083199999999996E-4</v>
      </c>
      <c r="N873" t="str">
        <f>+HLOOKUP(A873,'HY Financials'!$4:$4,1,0)</f>
        <v>LBF</v>
      </c>
    </row>
    <row r="874" spans="1:14">
      <c r="A874" t="s">
        <v>210</v>
      </c>
      <c r="B874" s="105">
        <v>816016</v>
      </c>
      <c r="C874" s="105" t="s">
        <v>395</v>
      </c>
      <c r="D874" s="106">
        <v>9853.18</v>
      </c>
      <c r="E874" s="106">
        <v>6673.77</v>
      </c>
      <c r="F874" s="67">
        <f t="shared" si="39"/>
        <v>-3179.41</v>
      </c>
      <c r="G874" s="68" t="str">
        <f>+VLOOKUP(B874,Mapping!A:C,3,0)</f>
        <v>Total Recurring Expenses (including 6.1 and 6.2)</v>
      </c>
      <c r="H874" s="68" t="str">
        <f t="shared" si="40"/>
        <v>LBFTotal Recurring Expenses (including 6.1 and 6.2)</v>
      </c>
      <c r="I874" s="69">
        <f t="shared" si="41"/>
        <v>-3.1794099999999997E-4</v>
      </c>
      <c r="N874" t="str">
        <f>+HLOOKUP(A874,'HY Financials'!$4:$4,1,0)</f>
        <v>LBF</v>
      </c>
    </row>
    <row r="875" spans="1:14">
      <c r="A875" t="s">
        <v>210</v>
      </c>
      <c r="B875" s="105">
        <v>816017</v>
      </c>
      <c r="C875" s="105" t="s">
        <v>397</v>
      </c>
      <c r="D875" s="106">
        <v>109.3</v>
      </c>
      <c r="E875" s="106">
        <v>20180.73</v>
      </c>
      <c r="F875" s="67">
        <f t="shared" si="39"/>
        <v>20071.43</v>
      </c>
      <c r="G875" s="68" t="str">
        <f>+VLOOKUP(B875,Mapping!A:C,3,0)</f>
        <v>Total Recurring Expenses (including 6.1 and 6.2)</v>
      </c>
      <c r="H875" s="68" t="str">
        <f t="shared" si="40"/>
        <v>LBFTotal Recurring Expenses (including 6.1 and 6.2)</v>
      </c>
      <c r="I875" s="69">
        <f t="shared" si="41"/>
        <v>2.0071429999999999E-3</v>
      </c>
      <c r="N875" t="str">
        <f>+HLOOKUP(A875,'HY Financials'!$4:$4,1,0)</f>
        <v>LBF</v>
      </c>
    </row>
    <row r="876" spans="1:14" hidden="1">
      <c r="A876" t="s">
        <v>210</v>
      </c>
      <c r="B876" s="105">
        <v>816021</v>
      </c>
      <c r="C876" s="105" t="s">
        <v>399</v>
      </c>
      <c r="D876" s="106">
        <v>0</v>
      </c>
      <c r="E876" s="106">
        <v>0</v>
      </c>
      <c r="F876" s="67">
        <f t="shared" si="39"/>
        <v>0</v>
      </c>
      <c r="G876" s="68" t="str">
        <f>+VLOOKUP(B876,Mapping!A:C,3,0)</f>
        <v>Trustee Fees #</v>
      </c>
      <c r="H876" s="68" t="str">
        <f t="shared" si="40"/>
        <v>LBFTrustee Fees #</v>
      </c>
      <c r="I876" s="69">
        <f t="shared" si="41"/>
        <v>0</v>
      </c>
      <c r="N876" t="str">
        <f>+HLOOKUP(A876,'HY Financials'!$4:$4,1,0)</f>
        <v>LBF</v>
      </c>
    </row>
    <row r="877" spans="1:14">
      <c r="A877" t="s">
        <v>210</v>
      </c>
      <c r="B877" s="105">
        <v>816033</v>
      </c>
      <c r="C877" s="105" t="s">
        <v>405</v>
      </c>
      <c r="D877" s="106">
        <v>0</v>
      </c>
      <c r="E877" s="106">
        <v>0</v>
      </c>
      <c r="F877" s="67">
        <f t="shared" si="39"/>
        <v>0</v>
      </c>
      <c r="G877" s="68" t="str">
        <f>+VLOOKUP(B877,Mapping!A:C,3,0)</f>
        <v>Total Recurring Expenses (including 6.1 and 6.2)</v>
      </c>
      <c r="H877" s="68" t="str">
        <f t="shared" si="40"/>
        <v>LBFTotal Recurring Expenses (including 6.1 and 6.2)</v>
      </c>
      <c r="I877" s="69">
        <f t="shared" si="41"/>
        <v>0</v>
      </c>
      <c r="N877" t="str">
        <f>+HLOOKUP(A877,'HY Financials'!$4:$4,1,0)</f>
        <v>LBF</v>
      </c>
    </row>
    <row r="878" spans="1:14">
      <c r="A878" t="s">
        <v>210</v>
      </c>
      <c r="B878" s="105">
        <v>816034</v>
      </c>
      <c r="C878" s="105" t="s">
        <v>407</v>
      </c>
      <c r="D878" s="106">
        <v>53072.98</v>
      </c>
      <c r="E878" s="106">
        <v>18.02</v>
      </c>
      <c r="F878" s="67">
        <f t="shared" si="39"/>
        <v>-53054.960000000006</v>
      </c>
      <c r="G878" s="68" t="str">
        <f>+VLOOKUP(B878,Mapping!A:C,3,0)</f>
        <v>Total Recurring Expenses (including 6.1 and 6.2)</v>
      </c>
      <c r="H878" s="68" t="str">
        <f t="shared" si="40"/>
        <v>LBFTotal Recurring Expenses (including 6.1 and 6.2)</v>
      </c>
      <c r="I878" s="69">
        <f t="shared" si="41"/>
        <v>-5.3054960000000007E-3</v>
      </c>
      <c r="N878" t="str">
        <f>+HLOOKUP(A878,'HY Financials'!$4:$4,1,0)</f>
        <v>LBF</v>
      </c>
    </row>
    <row r="879" spans="1:14">
      <c r="A879" t="s">
        <v>210</v>
      </c>
      <c r="B879" s="105">
        <v>816036</v>
      </c>
      <c r="C879" s="105" t="s">
        <v>695</v>
      </c>
      <c r="D879" s="106">
        <v>25677.46</v>
      </c>
      <c r="E879" s="106">
        <v>916.61</v>
      </c>
      <c r="F879" s="67">
        <f t="shared" si="39"/>
        <v>-24760.85</v>
      </c>
      <c r="G879" s="68" t="str">
        <f>+VLOOKUP(B879,Mapping!A:C,3,0)</f>
        <v>Total Recurring Expenses (including 6.1 and 6.2)</v>
      </c>
      <c r="H879" s="68" t="str">
        <f t="shared" si="40"/>
        <v>LBFTotal Recurring Expenses (including 6.1 and 6.2)</v>
      </c>
      <c r="I879" s="69">
        <f t="shared" si="41"/>
        <v>-2.4760849999999998E-3</v>
      </c>
      <c r="N879" t="str">
        <f>+HLOOKUP(A879,'HY Financials'!$4:$4,1,0)</f>
        <v>LBF</v>
      </c>
    </row>
    <row r="880" spans="1:14">
      <c r="A880" t="s">
        <v>210</v>
      </c>
      <c r="B880" s="105">
        <v>816039</v>
      </c>
      <c r="C880" s="105" t="s">
        <v>411</v>
      </c>
      <c r="D880" s="106">
        <v>2903.4</v>
      </c>
      <c r="E880" s="106">
        <v>766.3</v>
      </c>
      <c r="F880" s="67">
        <f t="shared" si="39"/>
        <v>-2137.1000000000004</v>
      </c>
      <c r="G880" s="68" t="str">
        <f>+VLOOKUP(B880,Mapping!A:C,3,0)</f>
        <v>Total Recurring Expenses (including 6.1 and 6.2)</v>
      </c>
      <c r="H880" s="68" t="str">
        <f t="shared" si="40"/>
        <v>LBFTotal Recurring Expenses (including 6.1 and 6.2)</v>
      </c>
      <c r="I880" s="69">
        <f t="shared" si="41"/>
        <v>-2.1371000000000004E-4</v>
      </c>
      <c r="N880" t="str">
        <f>+HLOOKUP(A880,'HY Financials'!$4:$4,1,0)</f>
        <v>LBF</v>
      </c>
    </row>
    <row r="881" spans="1:14">
      <c r="A881" t="s">
        <v>210</v>
      </c>
      <c r="B881" s="105">
        <v>816042</v>
      </c>
      <c r="C881" s="105" t="s">
        <v>697</v>
      </c>
      <c r="D881" s="106">
        <v>295.05</v>
      </c>
      <c r="E881" s="106">
        <v>24.57</v>
      </c>
      <c r="F881" s="67">
        <f t="shared" si="39"/>
        <v>-270.48</v>
      </c>
      <c r="G881" s="68" t="str">
        <f>+VLOOKUP(B881,Mapping!A:C,3,0)</f>
        <v>Total Recurring Expenses (including 6.1 and 6.2)</v>
      </c>
      <c r="H881" s="68" t="str">
        <f t="shared" si="40"/>
        <v>LBFTotal Recurring Expenses (including 6.1 and 6.2)</v>
      </c>
      <c r="I881" s="69">
        <f t="shared" si="41"/>
        <v>-2.7048000000000003E-5</v>
      </c>
      <c r="N881" t="str">
        <f>+HLOOKUP(A881,'HY Financials'!$4:$4,1,0)</f>
        <v>LBF</v>
      </c>
    </row>
    <row r="882" spans="1:14">
      <c r="A882" t="s">
        <v>210</v>
      </c>
      <c r="B882" s="105">
        <v>816047</v>
      </c>
      <c r="C882" s="105" t="s">
        <v>1062</v>
      </c>
      <c r="D882" s="106">
        <v>23442.73</v>
      </c>
      <c r="E882" s="106">
        <v>23442.73</v>
      </c>
      <c r="F882" s="67">
        <f t="shared" si="39"/>
        <v>0</v>
      </c>
      <c r="G882" s="68" t="str">
        <f>+VLOOKUP(B882,Mapping!A:C,3,0)</f>
        <v>Total Recurring Expenses (including 6.1 and 6.2)</v>
      </c>
      <c r="H882" s="68" t="str">
        <f t="shared" si="40"/>
        <v>LBFTotal Recurring Expenses (including 6.1 and 6.2)</v>
      </c>
      <c r="I882" s="69">
        <f t="shared" si="41"/>
        <v>0</v>
      </c>
      <c r="N882" t="str">
        <f>+HLOOKUP(A882,'HY Financials'!$4:$4,1,0)</f>
        <v>LBF</v>
      </c>
    </row>
    <row r="883" spans="1:14">
      <c r="A883" t="s">
        <v>210</v>
      </c>
      <c r="B883" s="105">
        <v>816061</v>
      </c>
      <c r="C883" s="105" t="s">
        <v>903</v>
      </c>
      <c r="D883" s="106">
        <v>47831</v>
      </c>
      <c r="E883" s="106">
        <v>47831</v>
      </c>
      <c r="F883" s="67">
        <f t="shared" si="39"/>
        <v>0</v>
      </c>
      <c r="G883" s="68" t="str">
        <f>+VLOOKUP(B883,Mapping!A:C,3,0)</f>
        <v>Total Recurring Expenses (including 6.1 and 6.2)</v>
      </c>
      <c r="H883" s="68" t="str">
        <f t="shared" si="40"/>
        <v>LBFTotal Recurring Expenses (including 6.1 and 6.2)</v>
      </c>
      <c r="I883" s="69">
        <f t="shared" si="41"/>
        <v>0</v>
      </c>
      <c r="N883" t="str">
        <f>+HLOOKUP(A883,'HY Financials'!$4:$4,1,0)</f>
        <v>LBF</v>
      </c>
    </row>
    <row r="884" spans="1:14">
      <c r="A884" t="s">
        <v>210</v>
      </c>
      <c r="B884" s="105">
        <v>816080</v>
      </c>
      <c r="C884" s="105" t="s">
        <v>1063</v>
      </c>
      <c r="D884" s="106">
        <v>318628.95</v>
      </c>
      <c r="E884" s="106">
        <v>13058.21</v>
      </c>
      <c r="F884" s="67">
        <f t="shared" si="39"/>
        <v>-305570.74</v>
      </c>
      <c r="G884" s="68" t="str">
        <f>+VLOOKUP(B884,Mapping!A:C,3,0)</f>
        <v>Total Recurring Expenses (including 6.1 and 6.2)</v>
      </c>
      <c r="H884" s="68" t="str">
        <f t="shared" si="40"/>
        <v>LBFTotal Recurring Expenses (including 6.1 and 6.2)</v>
      </c>
      <c r="I884" s="69">
        <f t="shared" si="41"/>
        <v>-3.0557074E-2</v>
      </c>
      <c r="N884" t="str">
        <f>+HLOOKUP(A884,'HY Financials'!$4:$4,1,0)</f>
        <v>LBF</v>
      </c>
    </row>
    <row r="885" spans="1:14" hidden="1">
      <c r="A885" t="s">
        <v>214</v>
      </c>
      <c r="B885" s="105" t="s">
        <v>766</v>
      </c>
      <c r="C885" s="105" t="s">
        <v>767</v>
      </c>
      <c r="D885" s="106">
        <v>22320275.02</v>
      </c>
      <c r="E885" s="106">
        <v>21542461.91</v>
      </c>
      <c r="F885" s="67">
        <f t="shared" si="39"/>
        <v>-777813.1099999994</v>
      </c>
      <c r="G885" s="68" t="str">
        <f>+VLOOKUP(B885,Mapping!A:C,3,0)</f>
        <v>Net Assets</v>
      </c>
      <c r="H885" s="68" t="str">
        <f t="shared" si="40"/>
        <v>LGFNet Assets</v>
      </c>
      <c r="I885" s="69">
        <f t="shared" si="41"/>
        <v>-7.7781310999999936E-2</v>
      </c>
      <c r="N885" t="str">
        <f>+HLOOKUP(A885,'HY Financials'!$4:$4,1,0)</f>
        <v>LGF</v>
      </c>
    </row>
    <row r="886" spans="1:14" hidden="1">
      <c r="A886" t="s">
        <v>214</v>
      </c>
      <c r="B886" s="105">
        <v>110014</v>
      </c>
      <c r="C886" s="105" t="s">
        <v>289</v>
      </c>
      <c r="D886" s="106">
        <v>16434.7</v>
      </c>
      <c r="E886" s="106">
        <v>16434.7</v>
      </c>
      <c r="F886" s="67">
        <f t="shared" si="39"/>
        <v>0</v>
      </c>
      <c r="G886" s="68" t="str">
        <f>+VLOOKUP(B886,Mapping!A:C,3,0)</f>
        <v>Net Assets</v>
      </c>
      <c r="H886" s="68" t="str">
        <f t="shared" si="40"/>
        <v>LGFNet Assets</v>
      </c>
      <c r="I886" s="69">
        <f t="shared" si="41"/>
        <v>0</v>
      </c>
      <c r="N886" t="str">
        <f>+HLOOKUP(A886,'HY Financials'!$4:$4,1,0)</f>
        <v>LGF</v>
      </c>
    </row>
    <row r="887" spans="1:14" hidden="1">
      <c r="A887" t="s">
        <v>214</v>
      </c>
      <c r="B887" s="105">
        <v>110047</v>
      </c>
      <c r="C887" s="105" t="s">
        <v>293</v>
      </c>
      <c r="D887" s="106">
        <v>22508725.390000001</v>
      </c>
      <c r="E887" s="106">
        <v>22507728.719999999</v>
      </c>
      <c r="F887" s="67">
        <f t="shared" si="39"/>
        <v>-996.67000000178814</v>
      </c>
      <c r="G887" s="68" t="str">
        <f>+VLOOKUP(B887,Mapping!A:C,3,0)</f>
        <v>Net Assets</v>
      </c>
      <c r="H887" s="68" t="str">
        <f t="shared" si="40"/>
        <v>LGFNet Assets</v>
      </c>
      <c r="I887" s="69">
        <f t="shared" si="41"/>
        <v>-9.9667000000178818E-5</v>
      </c>
      <c r="N887" t="str">
        <f>+HLOOKUP(A887,'HY Financials'!$4:$4,1,0)</f>
        <v>LGF</v>
      </c>
    </row>
    <row r="888" spans="1:14" hidden="1">
      <c r="A888" t="s">
        <v>214</v>
      </c>
      <c r="B888" s="105">
        <v>110052</v>
      </c>
      <c r="C888" s="105" t="s">
        <v>297</v>
      </c>
      <c r="D888" s="106">
        <v>192.45</v>
      </c>
      <c r="E888" s="106">
        <v>156.36000000000001</v>
      </c>
      <c r="F888" s="67">
        <f t="shared" si="39"/>
        <v>-36.089999999999975</v>
      </c>
      <c r="G888" s="68" t="str">
        <f>+VLOOKUP(B888,Mapping!A:C,3,0)</f>
        <v>Net Assets</v>
      </c>
      <c r="H888" s="68" t="str">
        <f t="shared" si="40"/>
        <v>LGFNet Assets</v>
      </c>
      <c r="I888" s="69">
        <f t="shared" si="41"/>
        <v>-3.6089999999999975E-6</v>
      </c>
      <c r="N888" t="str">
        <f>+HLOOKUP(A888,'HY Financials'!$4:$4,1,0)</f>
        <v>LGF</v>
      </c>
    </row>
    <row r="889" spans="1:14" hidden="1">
      <c r="A889" t="s">
        <v>214</v>
      </c>
      <c r="B889" s="105">
        <v>110074</v>
      </c>
      <c r="C889" s="105" t="s">
        <v>301</v>
      </c>
      <c r="D889" s="106">
        <v>6000</v>
      </c>
      <c r="E889" s="106">
        <v>7000</v>
      </c>
      <c r="F889" s="67">
        <f t="shared" si="39"/>
        <v>1000</v>
      </c>
      <c r="G889" s="68" t="str">
        <f>+VLOOKUP(B889,Mapping!A:C,3,0)</f>
        <v>Net Assets</v>
      </c>
      <c r="H889" s="68" t="str">
        <f t="shared" si="40"/>
        <v>LGFNet Assets</v>
      </c>
      <c r="I889" s="69">
        <f t="shared" si="41"/>
        <v>1E-4</v>
      </c>
      <c r="N889" t="str">
        <f>+HLOOKUP(A889,'HY Financials'!$4:$4,1,0)</f>
        <v>LGF</v>
      </c>
    </row>
    <row r="890" spans="1:14" hidden="1">
      <c r="A890" t="s">
        <v>214</v>
      </c>
      <c r="B890" s="105">
        <v>110120</v>
      </c>
      <c r="C890" s="105" t="s">
        <v>304</v>
      </c>
      <c r="D890" s="106">
        <v>11.24</v>
      </c>
      <c r="E890" s="106">
        <v>11.24</v>
      </c>
      <c r="F890" s="67">
        <f t="shared" si="39"/>
        <v>0</v>
      </c>
      <c r="G890" s="68" t="str">
        <f>+VLOOKUP(B890,Mapping!A:C,3,0)</f>
        <v>Net Assets</v>
      </c>
      <c r="H890" s="68" t="str">
        <f t="shared" si="40"/>
        <v>LGFNet Assets</v>
      </c>
      <c r="I890" s="69">
        <f t="shared" si="41"/>
        <v>0</v>
      </c>
      <c r="N890" t="str">
        <f>+HLOOKUP(A890,'HY Financials'!$4:$4,1,0)</f>
        <v>LGF</v>
      </c>
    </row>
    <row r="891" spans="1:14" hidden="1">
      <c r="A891" t="s">
        <v>214</v>
      </c>
      <c r="B891" s="105">
        <v>110156</v>
      </c>
      <c r="C891" s="105" t="s">
        <v>685</v>
      </c>
      <c r="D891" s="106">
        <v>12133.94</v>
      </c>
      <c r="E891" s="106">
        <v>17521.97</v>
      </c>
      <c r="F891" s="67">
        <f t="shared" si="39"/>
        <v>5388.0300000000007</v>
      </c>
      <c r="G891" s="68" t="str">
        <f>+VLOOKUP(B891,Mapping!A:C,3,0)</f>
        <v>Net Assets</v>
      </c>
      <c r="H891" s="68" t="str">
        <f t="shared" si="40"/>
        <v>LGFNet Assets</v>
      </c>
      <c r="I891" s="69">
        <f t="shared" si="41"/>
        <v>5.3880300000000002E-4</v>
      </c>
      <c r="N891" t="str">
        <f>+HLOOKUP(A891,'HY Financials'!$4:$4,1,0)</f>
        <v>LGF</v>
      </c>
    </row>
    <row r="892" spans="1:14" hidden="1">
      <c r="A892" t="s">
        <v>214</v>
      </c>
      <c r="B892" s="105" t="s">
        <v>768</v>
      </c>
      <c r="C892" s="105" t="s">
        <v>769</v>
      </c>
      <c r="D892" s="106">
        <v>21116026</v>
      </c>
      <c r="E892" s="106">
        <v>21116026</v>
      </c>
      <c r="F892" s="67">
        <f t="shared" si="39"/>
        <v>0</v>
      </c>
      <c r="G892" s="68" t="str">
        <f>+VLOOKUP(B892,Mapping!A:C,3,0)</f>
        <v>Net Assets</v>
      </c>
      <c r="H892" s="68" t="str">
        <f t="shared" si="40"/>
        <v>LGFNet Assets</v>
      </c>
      <c r="I892" s="69">
        <f t="shared" si="41"/>
        <v>0</v>
      </c>
      <c r="N892" t="str">
        <f>+HLOOKUP(A892,'HY Financials'!$4:$4,1,0)</f>
        <v>LGF</v>
      </c>
    </row>
    <row r="893" spans="1:14" hidden="1">
      <c r="A893" t="s">
        <v>214</v>
      </c>
      <c r="B893" s="105">
        <v>110800</v>
      </c>
      <c r="C893" s="105" t="s">
        <v>308</v>
      </c>
      <c r="D893" s="106">
        <v>8000</v>
      </c>
      <c r="E893" s="106">
        <v>8000</v>
      </c>
      <c r="F893" s="67">
        <f t="shared" si="39"/>
        <v>0</v>
      </c>
      <c r="G893" s="68" t="str">
        <f>+VLOOKUP(B893,Mapping!A:C,3,0)</f>
        <v>Net Assets</v>
      </c>
      <c r="H893" s="68" t="str">
        <f t="shared" si="40"/>
        <v>LGFNet Assets</v>
      </c>
      <c r="I893" s="69">
        <f t="shared" si="41"/>
        <v>0</v>
      </c>
      <c r="N893" t="str">
        <f>+HLOOKUP(A893,'HY Financials'!$4:$4,1,0)</f>
        <v>LGF</v>
      </c>
    </row>
    <row r="894" spans="1:14" hidden="1">
      <c r="A894" t="s">
        <v>214</v>
      </c>
      <c r="B894" s="105" t="s">
        <v>770</v>
      </c>
      <c r="C894" s="105" t="s">
        <v>771</v>
      </c>
      <c r="D894" s="106">
        <v>8617.32</v>
      </c>
      <c r="E894" s="106">
        <v>7102.89</v>
      </c>
      <c r="F894" s="67">
        <f t="shared" si="39"/>
        <v>-1514.4299999999994</v>
      </c>
      <c r="G894" s="68" t="str">
        <f>+VLOOKUP(B894,Mapping!A:C,3,0)</f>
        <v>Net Assets</v>
      </c>
      <c r="H894" s="68" t="str">
        <f t="shared" si="40"/>
        <v>LGFNet Assets</v>
      </c>
      <c r="I894" s="69">
        <f t="shared" si="41"/>
        <v>-1.5144299999999994E-4</v>
      </c>
      <c r="N894" t="str">
        <f>+HLOOKUP(A894,'HY Financials'!$4:$4,1,0)</f>
        <v>LGF</v>
      </c>
    </row>
    <row r="895" spans="1:14" hidden="1">
      <c r="A895" t="s">
        <v>214</v>
      </c>
      <c r="B895" s="105">
        <v>112000</v>
      </c>
      <c r="C895" s="105" t="s">
        <v>314</v>
      </c>
      <c r="D895" s="106">
        <v>2249.3000000000002</v>
      </c>
      <c r="E895" s="106">
        <v>2249.29</v>
      </c>
      <c r="F895" s="67">
        <f t="shared" si="39"/>
        <v>-1.0000000000218279E-2</v>
      </c>
      <c r="G895" s="68" t="str">
        <f>+VLOOKUP(B895,Mapping!A:C,3,0)</f>
        <v>Net Assets</v>
      </c>
      <c r="H895" s="68" t="str">
        <f t="shared" si="40"/>
        <v>LGFNet Assets</v>
      </c>
      <c r="I895" s="69">
        <f t="shared" si="41"/>
        <v>-1.0000000000218279E-9</v>
      </c>
      <c r="N895" t="str">
        <f>+HLOOKUP(A895,'HY Financials'!$4:$4,1,0)</f>
        <v>LGF</v>
      </c>
    </row>
    <row r="896" spans="1:14" hidden="1">
      <c r="A896" t="s">
        <v>214</v>
      </c>
      <c r="B896" s="105">
        <v>112021</v>
      </c>
      <c r="C896" s="105" t="s">
        <v>478</v>
      </c>
      <c r="D896" s="106">
        <v>9.5</v>
      </c>
      <c r="E896" s="106">
        <v>11.46</v>
      </c>
      <c r="F896" s="67">
        <f t="shared" si="39"/>
        <v>1.9600000000000009</v>
      </c>
      <c r="G896" s="68" t="str">
        <f>+VLOOKUP(B896,Mapping!A:C,3,0)</f>
        <v>Net Assets</v>
      </c>
      <c r="H896" s="68" t="str">
        <f t="shared" si="40"/>
        <v>LGFNet Assets</v>
      </c>
      <c r="I896" s="69">
        <f t="shared" si="41"/>
        <v>1.9600000000000009E-7</v>
      </c>
      <c r="N896" t="str">
        <f>+HLOOKUP(A896,'HY Financials'!$4:$4,1,0)</f>
        <v>LGF</v>
      </c>
    </row>
    <row r="897" spans="1:14" hidden="1">
      <c r="A897" t="s">
        <v>214</v>
      </c>
      <c r="B897" s="105">
        <v>112062</v>
      </c>
      <c r="C897" s="105" t="s">
        <v>988</v>
      </c>
      <c r="D897" s="106">
        <v>10</v>
      </c>
      <c r="E897" s="106">
        <v>10</v>
      </c>
      <c r="F897" s="67">
        <f t="shared" si="39"/>
        <v>0</v>
      </c>
      <c r="G897" s="68" t="str">
        <f>+VLOOKUP(B897,Mapping!A:C,3,0)</f>
        <v>Net Assets</v>
      </c>
      <c r="H897" s="68" t="str">
        <f t="shared" si="40"/>
        <v>LGFNet Assets</v>
      </c>
      <c r="I897" s="69">
        <f t="shared" si="41"/>
        <v>0</v>
      </c>
      <c r="N897" t="str">
        <f>+HLOOKUP(A897,'HY Financials'!$4:$4,1,0)</f>
        <v>LGF</v>
      </c>
    </row>
    <row r="898" spans="1:14" hidden="1">
      <c r="A898" t="s">
        <v>214</v>
      </c>
      <c r="B898" s="105">
        <v>210100</v>
      </c>
      <c r="C898" s="105" t="s">
        <v>424</v>
      </c>
      <c r="D898" s="106">
        <v>22753623.02</v>
      </c>
      <c r="E898" s="106">
        <v>22753623.02</v>
      </c>
      <c r="F898" s="67">
        <f t="shared" si="39"/>
        <v>0</v>
      </c>
      <c r="G898" s="68" t="str">
        <f>+VLOOKUP(B898,Mapping!A:C,3,0)</f>
        <v>Net Assets</v>
      </c>
      <c r="H898" s="68" t="str">
        <f t="shared" si="40"/>
        <v>LGFNet Assets</v>
      </c>
      <c r="I898" s="69">
        <f t="shared" si="41"/>
        <v>0</v>
      </c>
      <c r="N898" t="str">
        <f>+HLOOKUP(A898,'HY Financials'!$4:$4,1,0)</f>
        <v>LGF</v>
      </c>
    </row>
    <row r="899" spans="1:14" s="108" customFormat="1" hidden="1">
      <c r="A899" t="s">
        <v>214</v>
      </c>
      <c r="B899" s="105">
        <v>210800</v>
      </c>
      <c r="C899" s="105" t="s">
        <v>317</v>
      </c>
      <c r="D899" s="106">
        <v>16587.740000000002</v>
      </c>
      <c r="E899" s="106">
        <v>16587.740000000002</v>
      </c>
      <c r="F899" s="67">
        <f t="shared" si="39"/>
        <v>0</v>
      </c>
      <c r="G899" s="68" t="str">
        <f>+VLOOKUP(B899,Mapping!A:C,3,0)</f>
        <v>Net Assets</v>
      </c>
      <c r="H899" s="68" t="str">
        <f t="shared" si="40"/>
        <v>LGFNet Assets</v>
      </c>
      <c r="I899" s="69">
        <f t="shared" si="41"/>
        <v>0</v>
      </c>
      <c r="K899"/>
      <c r="N899" t="str">
        <f>+HLOOKUP(A899,'HY Financials'!$4:$4,1,0)</f>
        <v>LGF</v>
      </c>
    </row>
    <row r="900" spans="1:14" s="108" customFormat="1" hidden="1">
      <c r="A900" t="s">
        <v>214</v>
      </c>
      <c r="B900" s="105">
        <v>211002</v>
      </c>
      <c r="C900" s="105" t="s">
        <v>460</v>
      </c>
      <c r="D900" s="106">
        <v>7623.54</v>
      </c>
      <c r="E900" s="106">
        <v>2822.68</v>
      </c>
      <c r="F900" s="67">
        <f t="shared" ref="F900:F963" si="42">+E900-D900</f>
        <v>-4800.8600000000006</v>
      </c>
      <c r="G900" s="68" t="str">
        <f>+VLOOKUP(B900,Mapping!A:C,3,0)</f>
        <v>Net Assets</v>
      </c>
      <c r="H900" s="68" t="str">
        <f t="shared" ref="H900:H963" si="43">+A900&amp;G900</f>
        <v>LGFNet Assets</v>
      </c>
      <c r="I900" s="69">
        <f t="shared" ref="I900:I963" si="44">+F900/10000000</f>
        <v>-4.8008600000000007E-4</v>
      </c>
      <c r="N900" t="str">
        <f>+HLOOKUP(A900,'HY Financials'!$4:$4,1,0)</f>
        <v>LGF</v>
      </c>
    </row>
    <row r="901" spans="1:14" s="108" customFormat="1" hidden="1">
      <c r="A901" t="s">
        <v>214</v>
      </c>
      <c r="B901" s="105">
        <v>211024</v>
      </c>
      <c r="C901" s="105" t="s">
        <v>325</v>
      </c>
      <c r="D901" s="106">
        <v>4123.1400000000003</v>
      </c>
      <c r="E901" s="106">
        <v>1657.62</v>
      </c>
      <c r="F901" s="67">
        <f t="shared" si="42"/>
        <v>-2465.5200000000004</v>
      </c>
      <c r="G901" s="68" t="str">
        <f>+VLOOKUP(B901,Mapping!A:C,3,0)</f>
        <v>Net Assets</v>
      </c>
      <c r="H901" s="68" t="str">
        <f t="shared" si="43"/>
        <v>LGFNet Assets</v>
      </c>
      <c r="I901" s="69">
        <f t="shared" si="44"/>
        <v>-2.4655200000000003E-4</v>
      </c>
      <c r="N901" t="str">
        <f>+HLOOKUP(A901,'HY Financials'!$4:$4,1,0)</f>
        <v>LGF</v>
      </c>
    </row>
    <row r="902" spans="1:14" s="108" customFormat="1" hidden="1">
      <c r="A902" t="s">
        <v>214</v>
      </c>
      <c r="B902" s="105">
        <v>211028</v>
      </c>
      <c r="C902" s="105" t="s">
        <v>329</v>
      </c>
      <c r="D902" s="106">
        <v>0</v>
      </c>
      <c r="E902" s="106">
        <v>0</v>
      </c>
      <c r="F902" s="67">
        <f t="shared" si="42"/>
        <v>0</v>
      </c>
      <c r="G902" s="68" t="str">
        <f>+VLOOKUP(B902,Mapping!A:C,3,0)</f>
        <v>Net Assets</v>
      </c>
      <c r="H902" s="68" t="str">
        <f t="shared" si="43"/>
        <v>LGFNet Assets</v>
      </c>
      <c r="I902" s="69">
        <f t="shared" si="44"/>
        <v>0</v>
      </c>
      <c r="N902" s="108" t="str">
        <f>+HLOOKUP(A902,'HY Financials'!$4:$4,1,0)</f>
        <v>LGF</v>
      </c>
    </row>
    <row r="903" spans="1:14" hidden="1">
      <c r="A903" t="s">
        <v>214</v>
      </c>
      <c r="B903" s="105">
        <v>211032</v>
      </c>
      <c r="C903" s="105" t="s">
        <v>331</v>
      </c>
      <c r="D903" s="106">
        <v>10220.85</v>
      </c>
      <c r="E903" s="106">
        <v>0.54</v>
      </c>
      <c r="F903" s="67">
        <f t="shared" si="42"/>
        <v>-10220.31</v>
      </c>
      <c r="G903" s="68" t="str">
        <f>+VLOOKUP(B903,Mapping!A:C,3,0)</f>
        <v>Net Assets</v>
      </c>
      <c r="H903" s="68" t="str">
        <f t="shared" si="43"/>
        <v>LGFNet Assets</v>
      </c>
      <c r="I903" s="69">
        <f t="shared" si="44"/>
        <v>-1.0220309999999999E-3</v>
      </c>
      <c r="N903" t="str">
        <f>+HLOOKUP(A903,'HY Financials'!$4:$4,1,0)</f>
        <v>LGF</v>
      </c>
    </row>
    <row r="904" spans="1:14" hidden="1">
      <c r="A904" t="s">
        <v>214</v>
      </c>
      <c r="B904" s="105">
        <v>211035</v>
      </c>
      <c r="C904" s="105" t="s">
        <v>333</v>
      </c>
      <c r="D904" s="106">
        <v>69</v>
      </c>
      <c r="E904" s="106">
        <v>656</v>
      </c>
      <c r="F904" s="67">
        <f t="shared" si="42"/>
        <v>587</v>
      </c>
      <c r="G904" s="68" t="str">
        <f>+VLOOKUP(B904,Mapping!A:C,3,0)</f>
        <v>Net Assets</v>
      </c>
      <c r="H904" s="68" t="str">
        <f t="shared" si="43"/>
        <v>LGFNet Assets</v>
      </c>
      <c r="I904" s="69">
        <f t="shared" si="44"/>
        <v>5.8699999999999997E-5</v>
      </c>
      <c r="N904" t="str">
        <f>+HLOOKUP(A904,'HY Financials'!$4:$4,1,0)</f>
        <v>LGF</v>
      </c>
    </row>
    <row r="905" spans="1:14" hidden="1">
      <c r="A905" t="s">
        <v>214</v>
      </c>
      <c r="B905" s="105">
        <v>211037</v>
      </c>
      <c r="C905" s="105" t="s">
        <v>901</v>
      </c>
      <c r="D905" s="106">
        <v>156.36000000000001</v>
      </c>
      <c r="E905" s="106">
        <v>267.04000000000002</v>
      </c>
      <c r="F905" s="67">
        <f t="shared" si="42"/>
        <v>110.68</v>
      </c>
      <c r="G905" s="68" t="str">
        <f>+VLOOKUP(B905,Mapping!A:C,3,0)</f>
        <v>Net Assets</v>
      </c>
      <c r="H905" s="68" t="str">
        <f t="shared" si="43"/>
        <v>LGFNet Assets</v>
      </c>
      <c r="I905" s="69">
        <f t="shared" si="44"/>
        <v>1.1068000000000001E-5</v>
      </c>
      <c r="N905" t="str">
        <f>+HLOOKUP(A905,'HY Financials'!$4:$4,1,0)</f>
        <v>LGF</v>
      </c>
    </row>
    <row r="906" spans="1:14" hidden="1">
      <c r="A906" t="s">
        <v>214</v>
      </c>
      <c r="B906" s="105">
        <v>211040</v>
      </c>
      <c r="C906" s="105" t="s">
        <v>1046</v>
      </c>
      <c r="D906" s="106">
        <v>1.1000000000000001</v>
      </c>
      <c r="E906" s="106">
        <v>1.1000000000000001</v>
      </c>
      <c r="F906" s="67">
        <f t="shared" si="42"/>
        <v>0</v>
      </c>
      <c r="G906" s="68" t="str">
        <f>+VLOOKUP(B906,Mapping!A:C,3,0)</f>
        <v>Dummy</v>
      </c>
      <c r="H906" s="68" t="str">
        <f t="shared" si="43"/>
        <v>LGFDummy</v>
      </c>
      <c r="I906" s="69">
        <f t="shared" si="44"/>
        <v>0</v>
      </c>
      <c r="N906" t="str">
        <f>+HLOOKUP(A906,'HY Financials'!$4:$4,1,0)</f>
        <v>LGF</v>
      </c>
    </row>
    <row r="907" spans="1:14" hidden="1">
      <c r="A907" t="s">
        <v>214</v>
      </c>
      <c r="B907" s="105">
        <v>211056</v>
      </c>
      <c r="C907" s="105" t="s">
        <v>711</v>
      </c>
      <c r="D907" s="106">
        <v>0</v>
      </c>
      <c r="E907" s="106">
        <v>0</v>
      </c>
      <c r="F907" s="67">
        <f t="shared" si="42"/>
        <v>0</v>
      </c>
      <c r="G907" s="68" t="str">
        <f>+VLOOKUP(B907,Mapping!A:C,3,0)</f>
        <v>Net Assets</v>
      </c>
      <c r="H907" s="68" t="str">
        <f t="shared" si="43"/>
        <v>LGFNet Assets</v>
      </c>
      <c r="I907" s="69">
        <f t="shared" si="44"/>
        <v>0</v>
      </c>
      <c r="N907" t="str">
        <f>+HLOOKUP(A907,'HY Financials'!$4:$4,1,0)</f>
        <v>LGF</v>
      </c>
    </row>
    <row r="908" spans="1:14" hidden="1">
      <c r="A908" t="s">
        <v>214</v>
      </c>
      <c r="B908" s="105">
        <v>211070</v>
      </c>
      <c r="C908" s="105" t="s">
        <v>902</v>
      </c>
      <c r="D908" s="106">
        <v>0</v>
      </c>
      <c r="E908" s="106">
        <v>0</v>
      </c>
      <c r="F908" s="67">
        <f t="shared" si="42"/>
        <v>0</v>
      </c>
      <c r="G908" s="68" t="str">
        <f>+VLOOKUP(B908,Mapping!A:C,3,0)</f>
        <v>Net Assets</v>
      </c>
      <c r="H908" s="68" t="str">
        <f t="shared" si="43"/>
        <v>LGFNet Assets</v>
      </c>
      <c r="I908" s="69">
        <f t="shared" si="44"/>
        <v>0</v>
      </c>
      <c r="N908" t="str">
        <f>+HLOOKUP(A908,'HY Financials'!$4:$4,1,0)</f>
        <v>LGF</v>
      </c>
    </row>
    <row r="909" spans="1:14" hidden="1">
      <c r="A909" t="s">
        <v>214</v>
      </c>
      <c r="B909" s="105">
        <v>211078</v>
      </c>
      <c r="C909" s="105" t="s">
        <v>1047</v>
      </c>
      <c r="D909" s="106">
        <v>169.08</v>
      </c>
      <c r="E909" s="106">
        <v>169.08</v>
      </c>
      <c r="F909" s="67">
        <f t="shared" si="42"/>
        <v>0</v>
      </c>
      <c r="G909" s="68" t="str">
        <f>+VLOOKUP(B909,Mapping!A:C,3,0)</f>
        <v>Dummy</v>
      </c>
      <c r="H909" s="68" t="str">
        <f t="shared" si="43"/>
        <v>LGFDummy</v>
      </c>
      <c r="I909" s="69">
        <f t="shared" si="44"/>
        <v>0</v>
      </c>
      <c r="N909" t="str">
        <f>+HLOOKUP(A909,'HY Financials'!$4:$4,1,0)</f>
        <v>LGF</v>
      </c>
    </row>
    <row r="910" spans="1:14" hidden="1">
      <c r="A910" t="s">
        <v>214</v>
      </c>
      <c r="B910" s="105">
        <v>212010</v>
      </c>
      <c r="C910" s="105" t="s">
        <v>336</v>
      </c>
      <c r="D910" s="106">
        <v>716.14</v>
      </c>
      <c r="E910" s="106">
        <v>674.48</v>
      </c>
      <c r="F910" s="67">
        <f t="shared" si="42"/>
        <v>-41.659999999999968</v>
      </c>
      <c r="G910" s="68" t="str">
        <f>+VLOOKUP(B910,Mapping!A:C,3,0)</f>
        <v>Net Assets</v>
      </c>
      <c r="H910" s="68" t="str">
        <f t="shared" si="43"/>
        <v>LGFNet Assets</v>
      </c>
      <c r="I910" s="69">
        <f t="shared" si="44"/>
        <v>-4.165999999999997E-6</v>
      </c>
      <c r="N910" t="str">
        <f>+HLOOKUP(A910,'HY Financials'!$4:$4,1,0)</f>
        <v>LGF</v>
      </c>
    </row>
    <row r="911" spans="1:14" hidden="1">
      <c r="A911" t="s">
        <v>214</v>
      </c>
      <c r="B911" s="105">
        <v>212026</v>
      </c>
      <c r="C911" s="105" t="s">
        <v>339</v>
      </c>
      <c r="D911" s="106">
        <v>54.05</v>
      </c>
      <c r="E911" s="106">
        <v>1349.23</v>
      </c>
      <c r="F911" s="67">
        <f t="shared" si="42"/>
        <v>1295.18</v>
      </c>
      <c r="G911" s="68" t="str">
        <f>+VLOOKUP(B911,Mapping!A:C,3,0)</f>
        <v>Net Assets</v>
      </c>
      <c r="H911" s="68" t="str">
        <f t="shared" si="43"/>
        <v>LGFNet Assets</v>
      </c>
      <c r="I911" s="69">
        <f t="shared" si="44"/>
        <v>1.2951800000000002E-4</v>
      </c>
      <c r="N911" t="str">
        <f>+HLOOKUP(A911,'HY Financials'!$4:$4,1,0)</f>
        <v>LGF</v>
      </c>
    </row>
    <row r="912" spans="1:14" hidden="1">
      <c r="A912" t="s">
        <v>214</v>
      </c>
      <c r="B912" s="105">
        <v>212027</v>
      </c>
      <c r="C912" s="105" t="s">
        <v>340</v>
      </c>
      <c r="D912" s="106">
        <v>73</v>
      </c>
      <c r="E912" s="106">
        <v>63</v>
      </c>
      <c r="F912" s="67">
        <f t="shared" si="42"/>
        <v>-10</v>
      </c>
      <c r="G912" s="68" t="str">
        <f>+VLOOKUP(B912,Mapping!A:C,3,0)</f>
        <v>Net Assets</v>
      </c>
      <c r="H912" s="68" t="str">
        <f t="shared" si="43"/>
        <v>LGFNet Assets</v>
      </c>
      <c r="I912" s="69">
        <f t="shared" si="44"/>
        <v>-9.9999999999999995E-7</v>
      </c>
      <c r="N912" t="str">
        <f>+HLOOKUP(A912,'HY Financials'!$4:$4,1,0)</f>
        <v>LGF</v>
      </c>
    </row>
    <row r="913" spans="1:14" hidden="1">
      <c r="A913" t="s">
        <v>214</v>
      </c>
      <c r="B913" s="105">
        <v>212029</v>
      </c>
      <c r="C913" s="105" t="s">
        <v>341</v>
      </c>
      <c r="D913" s="106">
        <v>257.45</v>
      </c>
      <c r="E913" s="106">
        <v>172.45</v>
      </c>
      <c r="F913" s="67">
        <f t="shared" si="42"/>
        <v>-85</v>
      </c>
      <c r="G913" s="68" t="str">
        <f>+VLOOKUP(B913,Mapping!A:C,3,0)</f>
        <v>Net Assets</v>
      </c>
      <c r="H913" s="68" t="str">
        <f t="shared" si="43"/>
        <v>LGFNet Assets</v>
      </c>
      <c r="I913" s="69">
        <f t="shared" si="44"/>
        <v>-8.4999999999999999E-6</v>
      </c>
      <c r="N913" t="str">
        <f>+HLOOKUP(A913,'HY Financials'!$4:$4,1,0)</f>
        <v>LGF</v>
      </c>
    </row>
    <row r="914" spans="1:14" hidden="1">
      <c r="A914" t="s">
        <v>214</v>
      </c>
      <c r="B914" s="105">
        <v>212030</v>
      </c>
      <c r="C914" s="105" t="s">
        <v>1048</v>
      </c>
      <c r="D914" s="106">
        <v>5.87</v>
      </c>
      <c r="E914" s="106">
        <v>5.87</v>
      </c>
      <c r="F914" s="67">
        <f t="shared" si="42"/>
        <v>0</v>
      </c>
      <c r="G914" s="68" t="str">
        <f>+VLOOKUP(B914,Mapping!A:C,3,0)</f>
        <v>Dummy</v>
      </c>
      <c r="H914" s="68" t="str">
        <f t="shared" si="43"/>
        <v>LGFDummy</v>
      </c>
      <c r="I914" s="69">
        <f t="shared" si="44"/>
        <v>0</v>
      </c>
      <c r="N914" t="str">
        <f>+HLOOKUP(A914,'HY Financials'!$4:$4,1,0)</f>
        <v>LGF</v>
      </c>
    </row>
    <row r="915" spans="1:14" hidden="1">
      <c r="A915" t="s">
        <v>214</v>
      </c>
      <c r="B915" s="105">
        <v>212080</v>
      </c>
      <c r="C915" s="105" t="s">
        <v>1049</v>
      </c>
      <c r="D915" s="106">
        <v>0.66</v>
      </c>
      <c r="E915" s="106">
        <v>25.67</v>
      </c>
      <c r="F915" s="67">
        <f t="shared" si="42"/>
        <v>25.01</v>
      </c>
      <c r="G915" s="68" t="str">
        <f>+VLOOKUP(B915,Mapping!A:C,3,0)</f>
        <v>Dummy</v>
      </c>
      <c r="H915" s="68" t="str">
        <f t="shared" si="43"/>
        <v>LGFDummy</v>
      </c>
      <c r="I915" s="69">
        <f t="shared" si="44"/>
        <v>2.5010000000000003E-6</v>
      </c>
      <c r="N915" t="str">
        <f>+HLOOKUP(A915,'HY Financials'!$4:$4,1,0)</f>
        <v>LGF</v>
      </c>
    </row>
    <row r="916" spans="1:14" hidden="1">
      <c r="A916" t="s">
        <v>214</v>
      </c>
      <c r="B916" s="105">
        <v>212085</v>
      </c>
      <c r="C916" s="105" t="s">
        <v>342</v>
      </c>
      <c r="D916" s="106">
        <v>979852.16</v>
      </c>
      <c r="E916" s="106">
        <v>979852.16</v>
      </c>
      <c r="F916" s="67">
        <f t="shared" si="42"/>
        <v>0</v>
      </c>
      <c r="G916" s="68" t="str">
        <f>+VLOOKUP(B916,Mapping!A:C,3,0)</f>
        <v>Net Assets</v>
      </c>
      <c r="H916" s="68" t="str">
        <f t="shared" si="43"/>
        <v>LGFNet Assets</v>
      </c>
      <c r="I916" s="69">
        <f t="shared" si="44"/>
        <v>0</v>
      </c>
      <c r="N916" t="str">
        <f>+HLOOKUP(A916,'HY Financials'!$4:$4,1,0)</f>
        <v>LGF</v>
      </c>
    </row>
    <row r="917" spans="1:14" hidden="1">
      <c r="A917" t="s">
        <v>214</v>
      </c>
      <c r="B917" s="105">
        <v>212086</v>
      </c>
      <c r="C917" s="105" t="s">
        <v>343</v>
      </c>
      <c r="D917" s="106">
        <v>159739.69</v>
      </c>
      <c r="E917" s="106">
        <v>156739.67000000001</v>
      </c>
      <c r="F917" s="67">
        <f t="shared" si="42"/>
        <v>-3000.0199999999895</v>
      </c>
      <c r="G917" s="68" t="str">
        <f>+VLOOKUP(B917,Mapping!A:C,3,0)</f>
        <v>Net Assets</v>
      </c>
      <c r="H917" s="68" t="str">
        <f t="shared" si="43"/>
        <v>LGFNet Assets</v>
      </c>
      <c r="I917" s="69">
        <f t="shared" si="44"/>
        <v>-3.0000199999999898E-4</v>
      </c>
      <c r="N917" t="str">
        <f>+HLOOKUP(A917,'HY Financials'!$4:$4,1,0)</f>
        <v>LGF</v>
      </c>
    </row>
    <row r="918" spans="1:14" hidden="1">
      <c r="A918" t="s">
        <v>214</v>
      </c>
      <c r="B918" s="105" t="s">
        <v>344</v>
      </c>
      <c r="C918" s="105" t="s">
        <v>345</v>
      </c>
      <c r="D918" s="106">
        <v>0</v>
      </c>
      <c r="E918" s="106">
        <v>0</v>
      </c>
      <c r="F918" s="67">
        <f t="shared" si="42"/>
        <v>0</v>
      </c>
      <c r="G918" s="68" t="str">
        <f>+VLOOKUP(B918,Mapping!A:C,3,0)</f>
        <v>Unit Capital at the end of the period</v>
      </c>
      <c r="H918" s="68" t="str">
        <f t="shared" si="43"/>
        <v>LGFUnit Capital at the end of the period</v>
      </c>
      <c r="I918" s="69">
        <f t="shared" si="44"/>
        <v>0</v>
      </c>
      <c r="N918" t="str">
        <f>+HLOOKUP(A918,'HY Financials'!$4:$4,1,0)</f>
        <v>LGF</v>
      </c>
    </row>
    <row r="919" spans="1:14" hidden="1">
      <c r="A919" t="s">
        <v>214</v>
      </c>
      <c r="B919" s="105" t="s">
        <v>346</v>
      </c>
      <c r="C919" s="105" t="s">
        <v>347</v>
      </c>
      <c r="D919" s="106">
        <v>561831.68000000005</v>
      </c>
      <c r="E919" s="106">
        <v>1030974.29</v>
      </c>
      <c r="F919" s="67">
        <f t="shared" si="42"/>
        <v>469142.61</v>
      </c>
      <c r="G919" s="68" t="str">
        <f>+VLOOKUP(B919,Mapping!A:C,3,0)</f>
        <v>Unit Capital at the end of the period</v>
      </c>
      <c r="H919" s="68" t="str">
        <f t="shared" si="43"/>
        <v>LGFUnit Capital at the end of the period</v>
      </c>
      <c r="I919" s="69">
        <f t="shared" si="44"/>
        <v>4.6914260999999999E-2</v>
      </c>
      <c r="N919" t="str">
        <f>+HLOOKUP(A919,'HY Financials'!$4:$4,1,0)</f>
        <v>LGF</v>
      </c>
    </row>
    <row r="920" spans="1:14" hidden="1">
      <c r="A920" t="s">
        <v>214</v>
      </c>
      <c r="B920" s="105" t="s">
        <v>1050</v>
      </c>
      <c r="C920" s="105" t="s">
        <v>1051</v>
      </c>
      <c r="D920" s="106">
        <v>5637.12</v>
      </c>
      <c r="E920" s="106">
        <v>15859.1</v>
      </c>
      <c r="F920" s="67">
        <f t="shared" si="42"/>
        <v>10221.98</v>
      </c>
      <c r="G920" s="68" t="str">
        <f>+VLOOKUP(B920,Mapping!A:C,3,0)</f>
        <v>Unit Capital at the end of the period</v>
      </c>
      <c r="H920" s="68" t="str">
        <f t="shared" si="43"/>
        <v>LGFUnit Capital at the end of the period</v>
      </c>
      <c r="I920" s="69">
        <f t="shared" si="44"/>
        <v>1.022198E-3</v>
      </c>
      <c r="N920" t="str">
        <f>+HLOOKUP(A920,'HY Financials'!$4:$4,1,0)</f>
        <v>LGF</v>
      </c>
    </row>
    <row r="921" spans="1:14" hidden="1">
      <c r="A921" t="s">
        <v>214</v>
      </c>
      <c r="B921" s="105" t="s">
        <v>1052</v>
      </c>
      <c r="C921" s="105" t="s">
        <v>1053</v>
      </c>
      <c r="D921" s="106">
        <v>4467.49</v>
      </c>
      <c r="E921" s="106">
        <v>12092.36</v>
      </c>
      <c r="F921" s="67">
        <f t="shared" si="42"/>
        <v>7624.8700000000008</v>
      </c>
      <c r="G921" s="68" t="str">
        <f>+VLOOKUP(B921,Mapping!A:C,3,0)</f>
        <v>Unit Capital at the end of the period</v>
      </c>
      <c r="H921" s="68" t="str">
        <f t="shared" si="43"/>
        <v>LGFUnit Capital at the end of the period</v>
      </c>
      <c r="I921" s="69">
        <f t="shared" si="44"/>
        <v>7.6248700000000006E-4</v>
      </c>
      <c r="N921" t="str">
        <f>+HLOOKUP(A921,'HY Financials'!$4:$4,1,0)</f>
        <v>LGF</v>
      </c>
    </row>
    <row r="922" spans="1:14" hidden="1">
      <c r="A922" t="s">
        <v>214</v>
      </c>
      <c r="B922" s="105" t="s">
        <v>348</v>
      </c>
      <c r="C922" s="105" t="s">
        <v>349</v>
      </c>
      <c r="D922" s="106">
        <v>0</v>
      </c>
      <c r="E922" s="106">
        <v>1815.9</v>
      </c>
      <c r="F922" s="67">
        <f t="shared" si="42"/>
        <v>1815.9</v>
      </c>
      <c r="G922" s="68" t="str">
        <f>+VLOOKUP(B922,Mapping!A:C,3,0)</f>
        <v>Dummy</v>
      </c>
      <c r="H922" s="68" t="str">
        <f t="shared" si="43"/>
        <v>LGFDummy</v>
      </c>
      <c r="I922" s="69">
        <f t="shared" si="44"/>
        <v>1.8159E-4</v>
      </c>
      <c r="N922" t="str">
        <f>+HLOOKUP(A922,'HY Financials'!$4:$4,1,0)</f>
        <v>LGF</v>
      </c>
    </row>
    <row r="923" spans="1:14" hidden="1">
      <c r="A923" t="s">
        <v>214</v>
      </c>
      <c r="B923" s="105" t="s">
        <v>350</v>
      </c>
      <c r="C923" s="105" t="s">
        <v>351</v>
      </c>
      <c r="D923" s="106">
        <v>526733.6</v>
      </c>
      <c r="E923" s="106">
        <v>434842.5</v>
      </c>
      <c r="F923" s="67">
        <f t="shared" si="42"/>
        <v>-91891.099999999977</v>
      </c>
      <c r="G923" s="68" t="str">
        <f>+VLOOKUP(B923,Mapping!A:C,3,0)</f>
        <v>Dummy</v>
      </c>
      <c r="H923" s="68" t="str">
        <f t="shared" si="43"/>
        <v>LGFDummy</v>
      </c>
      <c r="I923" s="69">
        <f t="shared" si="44"/>
        <v>-9.1891099999999969E-3</v>
      </c>
      <c r="N923" t="str">
        <f>+HLOOKUP(A923,'HY Financials'!$4:$4,1,0)</f>
        <v>LGF</v>
      </c>
    </row>
    <row r="924" spans="1:14" hidden="1">
      <c r="A924" t="s">
        <v>214</v>
      </c>
      <c r="B924" s="105" t="s">
        <v>1054</v>
      </c>
      <c r="C924" s="105" t="s">
        <v>1055</v>
      </c>
      <c r="D924" s="106">
        <v>4595.82</v>
      </c>
      <c r="E924" s="106">
        <v>5637.12</v>
      </c>
      <c r="F924" s="67">
        <f t="shared" si="42"/>
        <v>1041.3000000000002</v>
      </c>
      <c r="G924" s="68" t="str">
        <f>+VLOOKUP(B924,Mapping!A:C,3,0)</f>
        <v>Dummy</v>
      </c>
      <c r="H924" s="68" t="str">
        <f t="shared" si="43"/>
        <v>LGFDummy</v>
      </c>
      <c r="I924" s="69">
        <f t="shared" si="44"/>
        <v>1.0413000000000002E-4</v>
      </c>
      <c r="N924" t="str">
        <f>+HLOOKUP(A924,'HY Financials'!$4:$4,1,0)</f>
        <v>LGF</v>
      </c>
    </row>
    <row r="925" spans="1:14" hidden="1">
      <c r="A925" t="s">
        <v>214</v>
      </c>
      <c r="B925" s="105" t="s">
        <v>1056</v>
      </c>
      <c r="C925" s="105" t="s">
        <v>1057</v>
      </c>
      <c r="D925" s="106">
        <v>4957.91</v>
      </c>
      <c r="E925" s="106">
        <v>4467.49</v>
      </c>
      <c r="F925" s="67">
        <f t="shared" si="42"/>
        <v>-490.42000000000007</v>
      </c>
      <c r="G925" s="68" t="str">
        <f>+VLOOKUP(B925,Mapping!A:C,3,0)</f>
        <v>Dummy</v>
      </c>
      <c r="H925" s="68" t="str">
        <f t="shared" si="43"/>
        <v>LGFDummy</v>
      </c>
      <c r="I925" s="69">
        <f t="shared" si="44"/>
        <v>-4.9042000000000009E-5</v>
      </c>
      <c r="N925" t="str">
        <f>+HLOOKUP(A925,'HY Financials'!$4:$4,1,0)</f>
        <v>LGF</v>
      </c>
    </row>
    <row r="926" spans="1:14" hidden="1">
      <c r="A926" t="s">
        <v>214</v>
      </c>
      <c r="B926" s="105" t="s">
        <v>352</v>
      </c>
      <c r="C926" s="105" t="s">
        <v>353</v>
      </c>
      <c r="D926" s="106">
        <v>1815.9</v>
      </c>
      <c r="E926" s="106">
        <v>0</v>
      </c>
      <c r="F926" s="67">
        <f t="shared" si="42"/>
        <v>-1815.9</v>
      </c>
      <c r="G926" s="68" t="str">
        <f>+VLOOKUP(B926,Mapping!A:C,3,0)</f>
        <v>Dummy</v>
      </c>
      <c r="H926" s="68" t="str">
        <f t="shared" si="43"/>
        <v>LGFDummy</v>
      </c>
      <c r="I926" s="69">
        <f t="shared" si="44"/>
        <v>-1.8159E-4</v>
      </c>
      <c r="N926" t="str">
        <f>+HLOOKUP(A926,'HY Financials'!$4:$4,1,0)</f>
        <v>LGF</v>
      </c>
    </row>
    <row r="927" spans="1:14" hidden="1">
      <c r="A927" t="s">
        <v>214</v>
      </c>
      <c r="B927" s="105" t="s">
        <v>354</v>
      </c>
      <c r="C927" s="105" t="s">
        <v>355</v>
      </c>
      <c r="D927" s="106">
        <v>74289.69</v>
      </c>
      <c r="E927" s="106">
        <v>453660.01</v>
      </c>
      <c r="F927" s="67">
        <f t="shared" si="42"/>
        <v>379370.32</v>
      </c>
      <c r="G927" s="68" t="str">
        <f>+VLOOKUP(B927,Mapping!A:C,3,0)</f>
        <v>Dummy</v>
      </c>
      <c r="H927" s="68" t="str">
        <f t="shared" si="43"/>
        <v>LGFDummy</v>
      </c>
      <c r="I927" s="69">
        <f t="shared" si="44"/>
        <v>3.7937032000000002E-2</v>
      </c>
      <c r="N927" t="str">
        <f>+HLOOKUP(A927,'HY Financials'!$4:$4,1,0)</f>
        <v>LGF</v>
      </c>
    </row>
    <row r="928" spans="1:14" hidden="1">
      <c r="A928" t="s">
        <v>214</v>
      </c>
      <c r="B928" s="105" t="s">
        <v>1058</v>
      </c>
      <c r="C928" s="105" t="s">
        <v>1059</v>
      </c>
      <c r="D928" s="106">
        <v>0</v>
      </c>
      <c r="E928" s="106">
        <v>4595.82</v>
      </c>
      <c r="F928" s="67">
        <f t="shared" si="42"/>
        <v>4595.82</v>
      </c>
      <c r="G928" s="68" t="str">
        <f>+VLOOKUP(B928,Mapping!A:C,3,0)</f>
        <v>Dummy</v>
      </c>
      <c r="H928" s="68" t="str">
        <f t="shared" si="43"/>
        <v>LGFDummy</v>
      </c>
      <c r="I928" s="69">
        <f t="shared" si="44"/>
        <v>4.5958199999999999E-4</v>
      </c>
      <c r="N928" t="str">
        <f>+HLOOKUP(A928,'HY Financials'!$4:$4,1,0)</f>
        <v>LGF</v>
      </c>
    </row>
    <row r="929" spans="1:14" hidden="1">
      <c r="A929" t="s">
        <v>214</v>
      </c>
      <c r="B929" s="105" t="s">
        <v>1060</v>
      </c>
      <c r="C929" s="105" t="s">
        <v>1061</v>
      </c>
      <c r="D929" s="106">
        <v>0</v>
      </c>
      <c r="E929" s="106">
        <v>4957.91</v>
      </c>
      <c r="F929" s="67">
        <f t="shared" si="42"/>
        <v>4957.91</v>
      </c>
      <c r="G929" s="68" t="str">
        <f>+VLOOKUP(B929,Mapping!A:C,3,0)</f>
        <v>Dummy</v>
      </c>
      <c r="H929" s="68" t="str">
        <f t="shared" si="43"/>
        <v>LGFDummy</v>
      </c>
      <c r="I929" s="69">
        <f t="shared" si="44"/>
        <v>4.9579099999999998E-4</v>
      </c>
      <c r="N929" t="str">
        <f>+HLOOKUP(A929,'HY Financials'!$4:$4,1,0)</f>
        <v>LGF</v>
      </c>
    </row>
    <row r="930" spans="1:14" s="108" customFormat="1" hidden="1">
      <c r="A930" t="s">
        <v>214</v>
      </c>
      <c r="B930" s="105">
        <v>310200</v>
      </c>
      <c r="C930" s="105" t="s">
        <v>356</v>
      </c>
      <c r="D930" s="106">
        <v>0</v>
      </c>
      <c r="E930" s="106">
        <v>0</v>
      </c>
      <c r="F930" s="67">
        <f t="shared" si="42"/>
        <v>0</v>
      </c>
      <c r="G930" s="68" t="str">
        <f>+VLOOKUP(B930,Mapping!A:C,3,0)</f>
        <v>Dummy</v>
      </c>
      <c r="H930" s="68" t="str">
        <f t="shared" si="43"/>
        <v>LGFDummy</v>
      </c>
      <c r="I930" s="69">
        <f t="shared" si="44"/>
        <v>0</v>
      </c>
      <c r="N930" t="str">
        <f>+HLOOKUP(A930,'HY Financials'!$4:$4,1,0)</f>
        <v>LGF</v>
      </c>
    </row>
    <row r="931" spans="1:14" s="108" customFormat="1" hidden="1">
      <c r="A931" t="s">
        <v>214</v>
      </c>
      <c r="B931" s="105" t="s">
        <v>724</v>
      </c>
      <c r="C931" s="105" t="s">
        <v>725</v>
      </c>
      <c r="D931" s="106">
        <v>190.8</v>
      </c>
      <c r="E931" s="106">
        <v>8617.32</v>
      </c>
      <c r="F931" s="67">
        <f t="shared" si="42"/>
        <v>8426.52</v>
      </c>
      <c r="G931" s="68" t="str">
        <f>+VLOOKUP(B931,Mapping!A:C,3,0)</f>
        <v>Interest</v>
      </c>
      <c r="H931" s="68" t="str">
        <f t="shared" si="43"/>
        <v>LGFInterest</v>
      </c>
      <c r="I931" s="69">
        <f t="shared" si="44"/>
        <v>8.4265200000000005E-4</v>
      </c>
      <c r="N931" t="str">
        <f>+HLOOKUP(A931,'HY Financials'!$4:$4,1,0)</f>
        <v>LGF</v>
      </c>
    </row>
    <row r="932" spans="1:14" s="108" customFormat="1" hidden="1">
      <c r="A932" t="s">
        <v>214</v>
      </c>
      <c r="B932" s="105">
        <v>620002</v>
      </c>
      <c r="C932" s="105" t="s">
        <v>753</v>
      </c>
      <c r="D932" s="106">
        <v>0</v>
      </c>
      <c r="E932" s="106">
        <v>1485.17</v>
      </c>
      <c r="F932" s="67">
        <f t="shared" si="42"/>
        <v>1485.17</v>
      </c>
      <c r="G932" s="68" t="str">
        <f>+VLOOKUP(B932,Mapping!A:C,3,0)</f>
        <v>Other income  @</v>
      </c>
      <c r="H932" s="68" t="str">
        <f t="shared" si="43"/>
        <v>LGFOther income  @</v>
      </c>
      <c r="I932" s="69">
        <f t="shared" si="44"/>
        <v>1.48517E-4</v>
      </c>
      <c r="N932" s="108" t="str">
        <f>+HLOOKUP(A932,'HY Financials'!$4:$4,1,0)</f>
        <v>LGF</v>
      </c>
    </row>
    <row r="933" spans="1:14">
      <c r="A933" t="s">
        <v>214</v>
      </c>
      <c r="B933" s="105">
        <v>620006</v>
      </c>
      <c r="C933" s="105" t="s">
        <v>871</v>
      </c>
      <c r="D933" s="106">
        <v>0</v>
      </c>
      <c r="E933" s="106">
        <v>249.29</v>
      </c>
      <c r="F933" s="67">
        <f t="shared" si="42"/>
        <v>249.29</v>
      </c>
      <c r="G933" s="68" t="str">
        <f>+VLOOKUP(B933,Mapping!A:C,3,0)</f>
        <v>Total Recurring Expenses (including 6.1 and 6.2)</v>
      </c>
      <c r="H933" s="68" t="str">
        <f t="shared" si="43"/>
        <v>LGFTotal Recurring Expenses (including 6.1 and 6.2)</v>
      </c>
      <c r="I933" s="69">
        <f t="shared" si="44"/>
        <v>2.4928999999999998E-5</v>
      </c>
      <c r="N933" t="str">
        <f>+HLOOKUP(A933,'HY Financials'!$4:$4,1,0)</f>
        <v>LGF</v>
      </c>
    </row>
    <row r="934" spans="1:14" hidden="1">
      <c r="A934" t="s">
        <v>214</v>
      </c>
      <c r="B934" s="105">
        <v>810300</v>
      </c>
      <c r="C934" s="105" t="s">
        <v>378</v>
      </c>
      <c r="D934" s="106">
        <v>569.24</v>
      </c>
      <c r="E934" s="106">
        <v>22.69</v>
      </c>
      <c r="F934" s="67">
        <f t="shared" si="42"/>
        <v>-546.54999999999995</v>
      </c>
      <c r="G934" s="68" t="str">
        <f>+VLOOKUP(B934,Mapping!A:C,3,0)</f>
        <v>Management Fees</v>
      </c>
      <c r="H934" s="68" t="str">
        <f t="shared" si="43"/>
        <v>LGFManagement Fees</v>
      </c>
      <c r="I934" s="69">
        <f t="shared" si="44"/>
        <v>-5.4654999999999998E-5</v>
      </c>
      <c r="N934" t="str">
        <f>+HLOOKUP(A934,'HY Financials'!$4:$4,1,0)</f>
        <v>LGF</v>
      </c>
    </row>
    <row r="935" spans="1:14">
      <c r="A935" t="s">
        <v>214</v>
      </c>
      <c r="B935" s="105">
        <v>810325</v>
      </c>
      <c r="C935" s="105" t="s">
        <v>379</v>
      </c>
      <c r="D935" s="106">
        <v>1349.23</v>
      </c>
      <c r="E935" s="106">
        <v>54.05</v>
      </c>
      <c r="F935" s="67">
        <f t="shared" si="42"/>
        <v>-1295.18</v>
      </c>
      <c r="G935" s="68" t="str">
        <f>+VLOOKUP(B935,Mapping!A:C,3,0)</f>
        <v>Total Recurring Expenses (including 6.1 and 6.2)</v>
      </c>
      <c r="H935" s="68" t="str">
        <f t="shared" si="43"/>
        <v>LGFTotal Recurring Expenses (including 6.1 and 6.2)</v>
      </c>
      <c r="I935" s="69">
        <f t="shared" si="44"/>
        <v>-1.2951800000000002E-4</v>
      </c>
      <c r="N935" t="str">
        <f>+HLOOKUP(A935,'HY Financials'!$4:$4,1,0)</f>
        <v>LGF</v>
      </c>
    </row>
    <row r="936" spans="1:14">
      <c r="A936" t="s">
        <v>214</v>
      </c>
      <c r="B936" s="105">
        <v>810701</v>
      </c>
      <c r="C936" s="105" t="s">
        <v>381</v>
      </c>
      <c r="D936" s="106">
        <v>70.209999999999994</v>
      </c>
      <c r="E936" s="106">
        <v>2.78</v>
      </c>
      <c r="F936" s="67">
        <f t="shared" si="42"/>
        <v>-67.429999999999993</v>
      </c>
      <c r="G936" s="68" t="str">
        <f>+VLOOKUP(B936,Mapping!A:C,3,0)</f>
        <v>Total Recurring Expenses (including 6.1 and 6.2)</v>
      </c>
      <c r="H936" s="68" t="str">
        <f t="shared" si="43"/>
        <v>LGFTotal Recurring Expenses (including 6.1 and 6.2)</v>
      </c>
      <c r="I936" s="69">
        <f t="shared" si="44"/>
        <v>-6.7429999999999996E-6</v>
      </c>
      <c r="N936" t="str">
        <f>+HLOOKUP(A936,'HY Financials'!$4:$4,1,0)</f>
        <v>LGF</v>
      </c>
    </row>
    <row r="937" spans="1:14">
      <c r="A937" t="s">
        <v>214</v>
      </c>
      <c r="B937" s="105">
        <v>816000</v>
      </c>
      <c r="C937" s="105" t="s">
        <v>466</v>
      </c>
      <c r="D937" s="106">
        <v>2853.83</v>
      </c>
      <c r="E937" s="106">
        <v>7654.69</v>
      </c>
      <c r="F937" s="67">
        <f t="shared" si="42"/>
        <v>4800.8599999999997</v>
      </c>
      <c r="G937" s="68" t="str">
        <f>+VLOOKUP(B937,Mapping!A:C,3,0)</f>
        <v>Total Recurring Expenses (including 6.1 and 6.2)</v>
      </c>
      <c r="H937" s="68" t="str">
        <f t="shared" si="43"/>
        <v>LGFTotal Recurring Expenses (including 6.1 and 6.2)</v>
      </c>
      <c r="I937" s="69">
        <f t="shared" si="44"/>
        <v>4.8008599999999996E-4</v>
      </c>
      <c r="N937" t="str">
        <f>+HLOOKUP(A937,'HY Financials'!$4:$4,1,0)</f>
        <v>LGF</v>
      </c>
    </row>
    <row r="938" spans="1:14">
      <c r="A938" t="s">
        <v>214</v>
      </c>
      <c r="B938" s="105">
        <v>816001</v>
      </c>
      <c r="C938" s="105" t="s">
        <v>428</v>
      </c>
      <c r="D938" s="106">
        <v>267.04000000000002</v>
      </c>
      <c r="E938" s="106">
        <v>397.33</v>
      </c>
      <c r="F938" s="67">
        <f t="shared" si="42"/>
        <v>130.28999999999996</v>
      </c>
      <c r="G938" s="68" t="str">
        <f>+VLOOKUP(B938,Mapping!A:C,3,0)</f>
        <v>Total Recurring Expenses (including 6.1 and 6.2)</v>
      </c>
      <c r="H938" s="68" t="str">
        <f t="shared" si="43"/>
        <v>LGFTotal Recurring Expenses (including 6.1 and 6.2)</v>
      </c>
      <c r="I938" s="69">
        <f t="shared" si="44"/>
        <v>1.3028999999999997E-5</v>
      </c>
      <c r="N938" t="str">
        <f>+HLOOKUP(A938,'HY Financials'!$4:$4,1,0)</f>
        <v>LGF</v>
      </c>
    </row>
    <row r="939" spans="1:14">
      <c r="A939" t="s">
        <v>214</v>
      </c>
      <c r="B939" s="105">
        <v>816003</v>
      </c>
      <c r="C939" s="105" t="s">
        <v>383</v>
      </c>
      <c r="D939" s="106">
        <v>624.69000000000005</v>
      </c>
      <c r="E939" s="106">
        <v>10</v>
      </c>
      <c r="F939" s="67">
        <f t="shared" si="42"/>
        <v>-614.69000000000005</v>
      </c>
      <c r="G939" s="68" t="str">
        <f>+VLOOKUP(B939,Mapping!A:C,3,0)</f>
        <v>Total Recurring Expenses (including 6.1 and 6.2)</v>
      </c>
      <c r="H939" s="68" t="str">
        <f t="shared" si="43"/>
        <v>LGFTotal Recurring Expenses (including 6.1 and 6.2)</v>
      </c>
      <c r="I939" s="69">
        <f t="shared" si="44"/>
        <v>-6.1469000000000004E-5</v>
      </c>
      <c r="N939" t="str">
        <f>+HLOOKUP(A939,'HY Financials'!$4:$4,1,0)</f>
        <v>LGF</v>
      </c>
    </row>
    <row r="940" spans="1:14">
      <c r="A940" t="s">
        <v>214</v>
      </c>
      <c r="B940" s="105">
        <v>816005</v>
      </c>
      <c r="C940" s="105" t="s">
        <v>693</v>
      </c>
      <c r="D940" s="106">
        <v>5618</v>
      </c>
      <c r="E940" s="106">
        <v>0</v>
      </c>
      <c r="F940" s="67">
        <f t="shared" si="42"/>
        <v>-5618</v>
      </c>
      <c r="G940" s="68" t="str">
        <f>+VLOOKUP(B940,Mapping!A:C,3,0)</f>
        <v>Total Recurring Expenses (including 6.1 and 6.2)</v>
      </c>
      <c r="H940" s="68" t="str">
        <f t="shared" si="43"/>
        <v>LGFTotal Recurring Expenses (including 6.1 and 6.2)</v>
      </c>
      <c r="I940" s="69">
        <f t="shared" si="44"/>
        <v>-5.6179999999999999E-4</v>
      </c>
      <c r="N940" t="str">
        <f>+HLOOKUP(A940,'HY Financials'!$4:$4,1,0)</f>
        <v>LGF</v>
      </c>
    </row>
    <row r="941" spans="1:14">
      <c r="A941" t="s">
        <v>214</v>
      </c>
      <c r="B941" s="105">
        <v>816007</v>
      </c>
      <c r="C941" s="105" t="s">
        <v>385</v>
      </c>
      <c r="D941" s="106">
        <v>135.02000000000001</v>
      </c>
      <c r="E941" s="106">
        <v>557.12</v>
      </c>
      <c r="F941" s="67">
        <f t="shared" si="42"/>
        <v>422.1</v>
      </c>
      <c r="G941" s="68" t="str">
        <f>+VLOOKUP(B941,Mapping!A:C,3,0)</f>
        <v>Total Recurring Expenses (including 6.1 and 6.2)</v>
      </c>
      <c r="H941" s="68" t="str">
        <f t="shared" si="43"/>
        <v>LGFTotal Recurring Expenses (including 6.1 and 6.2)</v>
      </c>
      <c r="I941" s="69">
        <f t="shared" si="44"/>
        <v>4.2210000000000004E-5</v>
      </c>
      <c r="N941" t="str">
        <f>+HLOOKUP(A941,'HY Financials'!$4:$4,1,0)</f>
        <v>LGF</v>
      </c>
    </row>
    <row r="942" spans="1:14">
      <c r="A942" t="s">
        <v>214</v>
      </c>
      <c r="B942" s="105">
        <v>816008</v>
      </c>
      <c r="C942" s="105" t="s">
        <v>387</v>
      </c>
      <c r="D942" s="106">
        <v>93.33</v>
      </c>
      <c r="E942" s="106">
        <v>0</v>
      </c>
      <c r="F942" s="67">
        <f t="shared" si="42"/>
        <v>-93.33</v>
      </c>
      <c r="G942" s="68" t="str">
        <f>+VLOOKUP(B942,Mapping!A:C,3,0)</f>
        <v>Total Recurring Expenses (including 6.1 and 6.2)</v>
      </c>
      <c r="H942" s="68" t="str">
        <f t="shared" si="43"/>
        <v>LGFTotal Recurring Expenses (including 6.1 and 6.2)</v>
      </c>
      <c r="I942" s="69">
        <f t="shared" si="44"/>
        <v>-9.3330000000000003E-6</v>
      </c>
      <c r="N942" t="str">
        <f>+HLOOKUP(A942,'HY Financials'!$4:$4,1,0)</f>
        <v>LGF</v>
      </c>
    </row>
    <row r="943" spans="1:14">
      <c r="A943" t="s">
        <v>214</v>
      </c>
      <c r="B943" s="105">
        <v>816012</v>
      </c>
      <c r="C943" s="105" t="s">
        <v>389</v>
      </c>
      <c r="D943" s="106">
        <v>59.48</v>
      </c>
      <c r="E943" s="106">
        <v>8.9499999999999993</v>
      </c>
      <c r="F943" s="67">
        <f t="shared" si="42"/>
        <v>-50.53</v>
      </c>
      <c r="G943" s="68" t="str">
        <f>+VLOOKUP(B943,Mapping!A:C,3,0)</f>
        <v>Total Recurring Expenses (including 6.1 and 6.2)</v>
      </c>
      <c r="H943" s="68" t="str">
        <f t="shared" si="43"/>
        <v>LGFTotal Recurring Expenses (including 6.1 and 6.2)</v>
      </c>
      <c r="I943" s="69">
        <f t="shared" si="44"/>
        <v>-5.0529999999999997E-6</v>
      </c>
      <c r="N943" t="str">
        <f>+HLOOKUP(A943,'HY Financials'!$4:$4,1,0)</f>
        <v>LGF</v>
      </c>
    </row>
    <row r="944" spans="1:14">
      <c r="A944" t="s">
        <v>214</v>
      </c>
      <c r="B944" s="105">
        <v>816013</v>
      </c>
      <c r="C944" s="105" t="s">
        <v>391</v>
      </c>
      <c r="D944" s="106">
        <v>192.42</v>
      </c>
      <c r="E944" s="106">
        <v>79</v>
      </c>
      <c r="F944" s="67">
        <f t="shared" si="42"/>
        <v>-113.41999999999999</v>
      </c>
      <c r="G944" s="68" t="str">
        <f>+VLOOKUP(B944,Mapping!A:C,3,0)</f>
        <v>Total Recurring Expenses (including 6.1 and 6.2)</v>
      </c>
      <c r="H944" s="68" t="str">
        <f t="shared" si="43"/>
        <v>LGFTotal Recurring Expenses (including 6.1 and 6.2)</v>
      </c>
      <c r="I944" s="69">
        <f t="shared" si="44"/>
        <v>-1.1341999999999999E-5</v>
      </c>
      <c r="N944" t="str">
        <f>+HLOOKUP(A944,'HY Financials'!$4:$4,1,0)</f>
        <v>LGF</v>
      </c>
    </row>
    <row r="945" spans="1:14">
      <c r="A945" t="s">
        <v>214</v>
      </c>
      <c r="B945" s="105">
        <v>816015</v>
      </c>
      <c r="C945" s="105" t="s">
        <v>393</v>
      </c>
      <c r="D945" s="106">
        <v>296.14</v>
      </c>
      <c r="E945" s="106">
        <v>0.53</v>
      </c>
      <c r="F945" s="67">
        <f t="shared" si="42"/>
        <v>-295.61</v>
      </c>
      <c r="G945" s="68" t="str">
        <f>+VLOOKUP(B945,Mapping!A:C,3,0)</f>
        <v>Total Recurring Expenses (including 6.1 and 6.2)</v>
      </c>
      <c r="H945" s="68" t="str">
        <f t="shared" si="43"/>
        <v>LGFTotal Recurring Expenses (including 6.1 and 6.2)</v>
      </c>
      <c r="I945" s="69">
        <f t="shared" si="44"/>
        <v>-2.9561E-5</v>
      </c>
      <c r="N945" t="str">
        <f>+HLOOKUP(A945,'HY Financials'!$4:$4,1,0)</f>
        <v>LGF</v>
      </c>
    </row>
    <row r="946" spans="1:14">
      <c r="A946" t="s">
        <v>214</v>
      </c>
      <c r="B946" s="105">
        <v>816016</v>
      </c>
      <c r="C946" s="105" t="s">
        <v>395</v>
      </c>
      <c r="D946" s="106">
        <v>1.63</v>
      </c>
      <c r="E946" s="106">
        <v>9.31</v>
      </c>
      <c r="F946" s="67">
        <f t="shared" si="42"/>
        <v>7.6800000000000006</v>
      </c>
      <c r="G946" s="68" t="str">
        <f>+VLOOKUP(B946,Mapping!A:C,3,0)</f>
        <v>Total Recurring Expenses (including 6.1 and 6.2)</v>
      </c>
      <c r="H946" s="68" t="str">
        <f t="shared" si="43"/>
        <v>LGFTotal Recurring Expenses (including 6.1 and 6.2)</v>
      </c>
      <c r="I946" s="69">
        <f t="shared" si="44"/>
        <v>7.680000000000001E-7</v>
      </c>
      <c r="N946" t="str">
        <f>+HLOOKUP(A946,'HY Financials'!$4:$4,1,0)</f>
        <v>LGF</v>
      </c>
    </row>
    <row r="947" spans="1:14">
      <c r="A947" t="s">
        <v>214</v>
      </c>
      <c r="B947" s="105">
        <v>816017</v>
      </c>
      <c r="C947" s="105" t="s">
        <v>397</v>
      </c>
      <c r="D947" s="106">
        <v>5.54</v>
      </c>
      <c r="E947" s="106">
        <v>1501.76</v>
      </c>
      <c r="F947" s="67">
        <f t="shared" si="42"/>
        <v>1496.22</v>
      </c>
      <c r="G947" s="68" t="str">
        <f>+VLOOKUP(B947,Mapping!A:C,3,0)</f>
        <v>Total Recurring Expenses (including 6.1 and 6.2)</v>
      </c>
      <c r="H947" s="68" t="str">
        <f t="shared" si="43"/>
        <v>LGFTotal Recurring Expenses (including 6.1 and 6.2)</v>
      </c>
      <c r="I947" s="69">
        <f t="shared" si="44"/>
        <v>1.49622E-4</v>
      </c>
      <c r="N947" t="str">
        <f>+HLOOKUP(A947,'HY Financials'!$4:$4,1,0)</f>
        <v>LGF</v>
      </c>
    </row>
    <row r="948" spans="1:14" hidden="1">
      <c r="A948" t="s">
        <v>214</v>
      </c>
      <c r="B948" s="105">
        <v>816021</v>
      </c>
      <c r="C948" s="105" t="s">
        <v>399</v>
      </c>
      <c r="D948" s="106">
        <v>0</v>
      </c>
      <c r="E948" s="106">
        <v>0</v>
      </c>
      <c r="F948" s="67">
        <f t="shared" si="42"/>
        <v>0</v>
      </c>
      <c r="G948" s="68" t="str">
        <f>+VLOOKUP(B948,Mapping!A:C,3,0)</f>
        <v>Trustee Fees #</v>
      </c>
      <c r="H948" s="68" t="str">
        <f t="shared" si="43"/>
        <v>LGFTrustee Fees #</v>
      </c>
      <c r="I948" s="69">
        <f t="shared" si="44"/>
        <v>0</v>
      </c>
      <c r="N948" t="str">
        <f>+HLOOKUP(A948,'HY Financials'!$4:$4,1,0)</f>
        <v>LGF</v>
      </c>
    </row>
    <row r="949" spans="1:14">
      <c r="A949" t="s">
        <v>214</v>
      </c>
      <c r="B949" s="105">
        <v>816033</v>
      </c>
      <c r="C949" s="105" t="s">
        <v>405</v>
      </c>
      <c r="D949" s="106">
        <v>0</v>
      </c>
      <c r="E949" s="106">
        <v>0</v>
      </c>
      <c r="F949" s="67">
        <f t="shared" si="42"/>
        <v>0</v>
      </c>
      <c r="G949" s="68" t="str">
        <f>+VLOOKUP(B949,Mapping!A:C,3,0)</f>
        <v>Total Recurring Expenses (including 6.1 and 6.2)</v>
      </c>
      <c r="H949" s="68" t="str">
        <f t="shared" si="43"/>
        <v>LGFTotal Recurring Expenses (including 6.1 and 6.2)</v>
      </c>
      <c r="I949" s="69">
        <f t="shared" si="44"/>
        <v>0</v>
      </c>
      <c r="N949" t="str">
        <f>+HLOOKUP(A949,'HY Financials'!$4:$4,1,0)</f>
        <v>LGF</v>
      </c>
    </row>
    <row r="950" spans="1:14">
      <c r="A950" t="s">
        <v>214</v>
      </c>
      <c r="B950" s="105">
        <v>816034</v>
      </c>
      <c r="C950" s="105" t="s">
        <v>407</v>
      </c>
      <c r="D950" s="106">
        <v>172.71</v>
      </c>
      <c r="E950" s="106">
        <v>5.62</v>
      </c>
      <c r="F950" s="67">
        <f t="shared" si="42"/>
        <v>-167.09</v>
      </c>
      <c r="G950" s="68" t="str">
        <f>+VLOOKUP(B950,Mapping!A:C,3,0)</f>
        <v>Total Recurring Expenses (including 6.1 and 6.2)</v>
      </c>
      <c r="H950" s="68" t="str">
        <f t="shared" si="43"/>
        <v>LGFTotal Recurring Expenses (including 6.1 and 6.2)</v>
      </c>
      <c r="I950" s="69">
        <f t="shared" si="44"/>
        <v>-1.6708999999999999E-5</v>
      </c>
      <c r="N950" t="str">
        <f>+HLOOKUP(A950,'HY Financials'!$4:$4,1,0)</f>
        <v>LGF</v>
      </c>
    </row>
    <row r="951" spans="1:14">
      <c r="A951" t="s">
        <v>214</v>
      </c>
      <c r="B951" s="105">
        <v>816036</v>
      </c>
      <c r="C951" s="105" t="s">
        <v>695</v>
      </c>
      <c r="D951" s="106">
        <v>48.42</v>
      </c>
      <c r="E951" s="106">
        <v>1.58</v>
      </c>
      <c r="F951" s="67">
        <f t="shared" si="42"/>
        <v>-46.84</v>
      </c>
      <c r="G951" s="68" t="str">
        <f>+VLOOKUP(B951,Mapping!A:C,3,0)</f>
        <v>Total Recurring Expenses (including 6.1 and 6.2)</v>
      </c>
      <c r="H951" s="68" t="str">
        <f t="shared" si="43"/>
        <v>LGFTotal Recurring Expenses (including 6.1 and 6.2)</v>
      </c>
      <c r="I951" s="69">
        <f t="shared" si="44"/>
        <v>-4.6840000000000004E-6</v>
      </c>
      <c r="N951" t="str">
        <f>+HLOOKUP(A951,'HY Financials'!$4:$4,1,0)</f>
        <v>LGF</v>
      </c>
    </row>
    <row r="952" spans="1:14">
      <c r="A952" t="s">
        <v>214</v>
      </c>
      <c r="B952" s="105">
        <v>816039</v>
      </c>
      <c r="C952" s="105" t="s">
        <v>411</v>
      </c>
      <c r="D952" s="106">
        <v>48.23</v>
      </c>
      <c r="E952" s="106">
        <v>9.5399999999999991</v>
      </c>
      <c r="F952" s="67">
        <f t="shared" si="42"/>
        <v>-38.69</v>
      </c>
      <c r="G952" s="68" t="str">
        <f>+VLOOKUP(B952,Mapping!A:C,3,0)</f>
        <v>Total Recurring Expenses (including 6.1 and 6.2)</v>
      </c>
      <c r="H952" s="68" t="str">
        <f t="shared" si="43"/>
        <v>LGFTotal Recurring Expenses (including 6.1 and 6.2)</v>
      </c>
      <c r="I952" s="69">
        <f t="shared" si="44"/>
        <v>-3.8689999999999997E-6</v>
      </c>
      <c r="N952" t="str">
        <f>+HLOOKUP(A952,'HY Financials'!$4:$4,1,0)</f>
        <v>LGF</v>
      </c>
    </row>
    <row r="953" spans="1:14">
      <c r="A953" t="s">
        <v>214</v>
      </c>
      <c r="B953" s="105">
        <v>816042</v>
      </c>
      <c r="C953" s="105" t="s">
        <v>697</v>
      </c>
      <c r="D953" s="106">
        <v>49.37</v>
      </c>
      <c r="E953" s="106">
        <v>6.14</v>
      </c>
      <c r="F953" s="67">
        <f t="shared" si="42"/>
        <v>-43.23</v>
      </c>
      <c r="G953" s="68" t="str">
        <f>+VLOOKUP(B953,Mapping!A:C,3,0)</f>
        <v>Total Recurring Expenses (including 6.1 and 6.2)</v>
      </c>
      <c r="H953" s="68" t="str">
        <f t="shared" si="43"/>
        <v>LGFTotal Recurring Expenses (including 6.1 and 6.2)</v>
      </c>
      <c r="I953" s="69">
        <f t="shared" si="44"/>
        <v>-4.3229999999999999E-6</v>
      </c>
      <c r="N953" t="str">
        <f>+HLOOKUP(A953,'HY Financials'!$4:$4,1,0)</f>
        <v>LGF</v>
      </c>
    </row>
    <row r="954" spans="1:14">
      <c r="A954" t="s">
        <v>214</v>
      </c>
      <c r="B954" s="105">
        <v>816047</v>
      </c>
      <c r="C954" s="105" t="s">
        <v>1062</v>
      </c>
      <c r="D954" s="106">
        <v>5.87</v>
      </c>
      <c r="E954" s="106">
        <v>5.87</v>
      </c>
      <c r="F954" s="67">
        <f t="shared" si="42"/>
        <v>0</v>
      </c>
      <c r="G954" s="68" t="str">
        <f>+VLOOKUP(B954,Mapping!A:C,3,0)</f>
        <v>Total Recurring Expenses (including 6.1 and 6.2)</v>
      </c>
      <c r="H954" s="68" t="str">
        <f t="shared" si="43"/>
        <v>LGFTotal Recurring Expenses (including 6.1 and 6.2)</v>
      </c>
      <c r="I954" s="69">
        <f t="shared" si="44"/>
        <v>0</v>
      </c>
      <c r="N954" t="str">
        <f>+HLOOKUP(A954,'HY Financials'!$4:$4,1,0)</f>
        <v>LGF</v>
      </c>
    </row>
    <row r="955" spans="1:14" s="108" customFormat="1">
      <c r="A955" t="s">
        <v>214</v>
      </c>
      <c r="B955" s="105">
        <v>816061</v>
      </c>
      <c r="C955" s="105" t="s">
        <v>903</v>
      </c>
      <c r="D955" s="106">
        <v>17</v>
      </c>
      <c r="E955" s="106">
        <v>17</v>
      </c>
      <c r="F955" s="67">
        <f t="shared" si="42"/>
        <v>0</v>
      </c>
      <c r="G955" s="68" t="str">
        <f>+VLOOKUP(B955,Mapping!A:C,3,0)</f>
        <v>Total Recurring Expenses (including 6.1 and 6.2)</v>
      </c>
      <c r="H955" s="68" t="str">
        <f t="shared" si="43"/>
        <v>LGFTotal Recurring Expenses (including 6.1 and 6.2)</v>
      </c>
      <c r="I955" s="69">
        <f t="shared" si="44"/>
        <v>0</v>
      </c>
      <c r="N955" t="str">
        <f>+HLOOKUP(A955,'HY Financials'!$4:$4,1,0)</f>
        <v>LGF</v>
      </c>
    </row>
    <row r="956" spans="1:14" s="108" customFormat="1">
      <c r="A956" t="s">
        <v>214</v>
      </c>
      <c r="B956" s="105">
        <v>816080</v>
      </c>
      <c r="C956" s="105" t="s">
        <v>1063</v>
      </c>
      <c r="D956" s="106">
        <v>25.67</v>
      </c>
      <c r="E956" s="106">
        <v>0.66</v>
      </c>
      <c r="F956" s="67">
        <f t="shared" si="42"/>
        <v>-25.01</v>
      </c>
      <c r="G956" s="68" t="str">
        <f>+VLOOKUP(B956,Mapping!A:C,3,0)</f>
        <v>Total Recurring Expenses (including 6.1 and 6.2)</v>
      </c>
      <c r="H956" s="68" t="str">
        <f t="shared" si="43"/>
        <v>LGFTotal Recurring Expenses (including 6.1 and 6.2)</v>
      </c>
      <c r="I956" s="69">
        <f t="shared" si="44"/>
        <v>-2.5010000000000003E-6</v>
      </c>
      <c r="N956" t="str">
        <f>+HLOOKUP(A956,'HY Financials'!$4:$4,1,0)</f>
        <v>LGF</v>
      </c>
    </row>
    <row r="957" spans="1:14" s="108" customFormat="1" hidden="1">
      <c r="A957" t="s">
        <v>215</v>
      </c>
      <c r="B957" s="105" t="s">
        <v>766</v>
      </c>
      <c r="C957" s="105" t="s">
        <v>767</v>
      </c>
      <c r="D957" s="106">
        <v>735628920.13</v>
      </c>
      <c r="E957" s="106">
        <v>732839092.80999994</v>
      </c>
      <c r="F957" s="67">
        <f t="shared" si="42"/>
        <v>-2789827.3200000525</v>
      </c>
      <c r="G957" s="68" t="str">
        <f>+VLOOKUP(B957,Mapping!A:C,3,0)</f>
        <v>Net Assets</v>
      </c>
      <c r="H957" s="68" t="str">
        <f t="shared" si="43"/>
        <v>LTSNet Assets</v>
      </c>
      <c r="I957" s="69">
        <f t="shared" si="44"/>
        <v>-0.27898273200000523</v>
      </c>
      <c r="N957" s="108" t="str">
        <f>+HLOOKUP(A957,'HY Financials'!$4:$4,1,0)</f>
        <v>LTS</v>
      </c>
    </row>
    <row r="958" spans="1:14" hidden="1">
      <c r="A958" t="s">
        <v>215</v>
      </c>
      <c r="B958" s="105" t="s">
        <v>282</v>
      </c>
      <c r="C958" s="105" t="s">
        <v>283</v>
      </c>
      <c r="D958" s="106">
        <v>479394561.72000003</v>
      </c>
      <c r="E958" s="106">
        <v>438499431.17000002</v>
      </c>
      <c r="F958" s="67">
        <f t="shared" si="42"/>
        <v>-40895130.550000012</v>
      </c>
      <c r="G958" s="68" t="str">
        <f>+VLOOKUP(B958,Mapping!A:C,3,0)</f>
        <v>Net Assets</v>
      </c>
      <c r="H958" s="68" t="str">
        <f t="shared" si="43"/>
        <v>LTSNet Assets</v>
      </c>
      <c r="I958" s="69">
        <f t="shared" si="44"/>
        <v>-4.0895130550000012</v>
      </c>
      <c r="N958" t="str">
        <f>+HLOOKUP(A958,'HY Financials'!$4:$4,1,0)</f>
        <v>LTS</v>
      </c>
    </row>
    <row r="959" spans="1:14" hidden="1">
      <c r="A959" t="s">
        <v>215</v>
      </c>
      <c r="B959" s="105" t="s">
        <v>284</v>
      </c>
      <c r="C959" s="105" t="s">
        <v>285</v>
      </c>
      <c r="D959" s="106">
        <v>0</v>
      </c>
      <c r="E959" s="106">
        <v>57433824.100000001</v>
      </c>
      <c r="F959" s="67">
        <f t="shared" si="42"/>
        <v>57433824.100000001</v>
      </c>
      <c r="G959" s="68" t="str">
        <f>+VLOOKUP(B959,Mapping!A:C,3,0)</f>
        <v>Net Assets</v>
      </c>
      <c r="H959" s="68" t="str">
        <f t="shared" si="43"/>
        <v>LTSNet Assets</v>
      </c>
      <c r="I959" s="69">
        <f t="shared" si="44"/>
        <v>5.7433824099999997</v>
      </c>
      <c r="N959" t="str">
        <f>+HLOOKUP(A959,'HY Financials'!$4:$4,1,0)</f>
        <v>LTS</v>
      </c>
    </row>
    <row r="960" spans="1:14" hidden="1">
      <c r="A960" t="s">
        <v>215</v>
      </c>
      <c r="B960" s="105">
        <v>110014</v>
      </c>
      <c r="C960" s="105" t="s">
        <v>289</v>
      </c>
      <c r="D960" s="106">
        <v>59111779.729999997</v>
      </c>
      <c r="E960" s="106">
        <v>59111793.780000001</v>
      </c>
      <c r="F960" s="67">
        <f t="shared" si="42"/>
        <v>14.050000004470348</v>
      </c>
      <c r="G960" s="68" t="str">
        <f>+VLOOKUP(B960,Mapping!A:C,3,0)</f>
        <v>Net Assets</v>
      </c>
      <c r="H960" s="68" t="str">
        <f t="shared" si="43"/>
        <v>LTSNet Assets</v>
      </c>
      <c r="I960" s="69">
        <f t="shared" si="44"/>
        <v>1.4050000004470349E-6</v>
      </c>
      <c r="N960" t="str">
        <f>+HLOOKUP(A960,'HY Financials'!$4:$4,1,0)</f>
        <v>LTS</v>
      </c>
    </row>
    <row r="961" spans="1:14" hidden="1">
      <c r="A961" t="s">
        <v>215</v>
      </c>
      <c r="B961" s="105">
        <v>110031</v>
      </c>
      <c r="C961" s="105" t="s">
        <v>291</v>
      </c>
      <c r="D961" s="106">
        <v>1248824.5900000001</v>
      </c>
      <c r="E961" s="106">
        <v>2505114.34</v>
      </c>
      <c r="F961" s="67">
        <f t="shared" si="42"/>
        <v>1256289.7499999998</v>
      </c>
      <c r="G961" s="68" t="str">
        <f>+VLOOKUP(B961,Mapping!A:C,3,0)</f>
        <v>Net Assets</v>
      </c>
      <c r="H961" s="68" t="str">
        <f t="shared" si="43"/>
        <v>LTSNet Assets</v>
      </c>
      <c r="I961" s="69">
        <f t="shared" si="44"/>
        <v>0.12562897499999998</v>
      </c>
      <c r="N961" t="str">
        <f>+HLOOKUP(A961,'HY Financials'!$4:$4,1,0)</f>
        <v>LTS</v>
      </c>
    </row>
    <row r="962" spans="1:14" hidden="1">
      <c r="A962" t="s">
        <v>215</v>
      </c>
      <c r="B962" s="105">
        <v>110047</v>
      </c>
      <c r="C962" s="105" t="s">
        <v>293</v>
      </c>
      <c r="D962" s="106">
        <v>952059656.46000004</v>
      </c>
      <c r="E962" s="106">
        <v>954731737.27999997</v>
      </c>
      <c r="F962" s="67">
        <f t="shared" si="42"/>
        <v>2672080.8199999332</v>
      </c>
      <c r="G962" s="68" t="str">
        <f>+VLOOKUP(B962,Mapping!A:C,3,0)</f>
        <v>Net Assets</v>
      </c>
      <c r="H962" s="68" t="str">
        <f t="shared" si="43"/>
        <v>LTSNet Assets</v>
      </c>
      <c r="I962" s="69">
        <f t="shared" si="44"/>
        <v>0.2672080819999933</v>
      </c>
      <c r="N962" t="str">
        <f>+HLOOKUP(A962,'HY Financials'!$4:$4,1,0)</f>
        <v>LTS</v>
      </c>
    </row>
    <row r="963" spans="1:14" hidden="1">
      <c r="A963" t="s">
        <v>215</v>
      </c>
      <c r="B963" s="105">
        <v>110052</v>
      </c>
      <c r="C963" s="105" t="s">
        <v>297</v>
      </c>
      <c r="D963" s="106">
        <v>384665.82</v>
      </c>
      <c r="E963" s="106">
        <v>232048.9</v>
      </c>
      <c r="F963" s="67">
        <f t="shared" si="42"/>
        <v>-152616.92000000001</v>
      </c>
      <c r="G963" s="68" t="str">
        <f>+VLOOKUP(B963,Mapping!A:C,3,0)</f>
        <v>Net Assets</v>
      </c>
      <c r="H963" s="68" t="str">
        <f t="shared" si="43"/>
        <v>LTSNet Assets</v>
      </c>
      <c r="I963" s="69">
        <f t="shared" si="44"/>
        <v>-1.5261692000000002E-2</v>
      </c>
      <c r="N963" t="str">
        <f>+HLOOKUP(A963,'HY Financials'!$4:$4,1,0)</f>
        <v>LTS</v>
      </c>
    </row>
    <row r="964" spans="1:14" hidden="1">
      <c r="A964" t="s">
        <v>215</v>
      </c>
      <c r="B964" s="105">
        <v>110074</v>
      </c>
      <c r="C964" s="105" t="s">
        <v>301</v>
      </c>
      <c r="D964" s="106">
        <v>59988731.18</v>
      </c>
      <c r="E964" s="106">
        <v>59988731.18</v>
      </c>
      <c r="F964" s="67">
        <f t="shared" ref="F964:F1027" si="45">+E964-D964</f>
        <v>0</v>
      </c>
      <c r="G964" s="68" t="str">
        <f>+VLOOKUP(B964,Mapping!A:C,3,0)</f>
        <v>Net Assets</v>
      </c>
      <c r="H964" s="68" t="str">
        <f t="shared" ref="H964:H1027" si="46">+A964&amp;G964</f>
        <v>LTSNet Assets</v>
      </c>
      <c r="I964" s="69">
        <f t="shared" ref="I964:I1027" si="47">+F964/10000000</f>
        <v>0</v>
      </c>
      <c r="N964" t="str">
        <f>+HLOOKUP(A964,'HY Financials'!$4:$4,1,0)</f>
        <v>LTS</v>
      </c>
    </row>
    <row r="965" spans="1:14" hidden="1">
      <c r="A965" t="s">
        <v>215</v>
      </c>
      <c r="B965" s="105">
        <v>110079</v>
      </c>
      <c r="C965" s="105" t="s">
        <v>303</v>
      </c>
      <c r="D965" s="106">
        <v>419000</v>
      </c>
      <c r="E965" s="106">
        <v>419000</v>
      </c>
      <c r="F965" s="67">
        <f t="shared" si="45"/>
        <v>0</v>
      </c>
      <c r="G965" s="68" t="str">
        <f>+VLOOKUP(B965,Mapping!A:C,3,0)</f>
        <v>Net Assets</v>
      </c>
      <c r="H965" s="68" t="str">
        <f t="shared" si="46"/>
        <v>LTSNet Assets</v>
      </c>
      <c r="I965" s="69">
        <f t="shared" si="47"/>
        <v>0</v>
      </c>
      <c r="N965" t="str">
        <f>+HLOOKUP(A965,'HY Financials'!$4:$4,1,0)</f>
        <v>LTS</v>
      </c>
    </row>
    <row r="966" spans="1:14" hidden="1">
      <c r="A966" t="s">
        <v>215</v>
      </c>
      <c r="B966" s="105">
        <v>110120</v>
      </c>
      <c r="C966" s="105" t="s">
        <v>304</v>
      </c>
      <c r="D966" s="106">
        <v>613349505.35000002</v>
      </c>
      <c r="E966" s="106">
        <v>612423210.20000005</v>
      </c>
      <c r="F966" s="67">
        <f t="shared" si="45"/>
        <v>-926295.14999997616</v>
      </c>
      <c r="G966" s="68" t="str">
        <f>+VLOOKUP(B966,Mapping!A:C,3,0)</f>
        <v>Net Assets</v>
      </c>
      <c r="H966" s="68" t="str">
        <f t="shared" si="46"/>
        <v>LTSNet Assets</v>
      </c>
      <c r="I966" s="69">
        <f t="shared" si="47"/>
        <v>-9.2629514999997623E-2</v>
      </c>
      <c r="N966" t="str">
        <f>+HLOOKUP(A966,'HY Financials'!$4:$4,1,0)</f>
        <v>LTS</v>
      </c>
    </row>
    <row r="967" spans="1:14" hidden="1">
      <c r="A967" t="s">
        <v>215</v>
      </c>
      <c r="B967" s="105">
        <v>110156</v>
      </c>
      <c r="C967" s="105" t="s">
        <v>685</v>
      </c>
      <c r="D967" s="106">
        <v>3214587.34</v>
      </c>
      <c r="E967" s="106">
        <v>3819115.38</v>
      </c>
      <c r="F967" s="67">
        <f t="shared" si="45"/>
        <v>604528.04</v>
      </c>
      <c r="G967" s="68" t="str">
        <f>+VLOOKUP(B967,Mapping!A:C,3,0)</f>
        <v>Net Assets</v>
      </c>
      <c r="H967" s="68" t="str">
        <f t="shared" si="46"/>
        <v>LTSNet Assets</v>
      </c>
      <c r="I967" s="69">
        <f t="shared" si="47"/>
        <v>6.0452804000000006E-2</v>
      </c>
      <c r="N967" t="str">
        <f>+HLOOKUP(A967,'HY Financials'!$4:$4,1,0)</f>
        <v>LTS</v>
      </c>
    </row>
    <row r="968" spans="1:14" hidden="1">
      <c r="A968" t="s">
        <v>215</v>
      </c>
      <c r="B968" s="105">
        <v>110200</v>
      </c>
      <c r="C968" s="105" t="s">
        <v>305</v>
      </c>
      <c r="D968" s="106">
        <v>471757328.11000001</v>
      </c>
      <c r="E968" s="106">
        <v>467023232.70999998</v>
      </c>
      <c r="F968" s="67">
        <f t="shared" si="45"/>
        <v>-4734095.4000000358</v>
      </c>
      <c r="G968" s="68" t="str">
        <f>+VLOOKUP(B968,Mapping!A:C,3,0)</f>
        <v>Net Assets</v>
      </c>
      <c r="H968" s="68" t="str">
        <f t="shared" si="46"/>
        <v>LTSNet Assets</v>
      </c>
      <c r="I968" s="69">
        <f t="shared" si="47"/>
        <v>-0.47340954000000357</v>
      </c>
      <c r="N968" t="str">
        <f>+HLOOKUP(A968,'HY Financials'!$4:$4,1,0)</f>
        <v>LTS</v>
      </c>
    </row>
    <row r="969" spans="1:14" hidden="1">
      <c r="A969" t="s">
        <v>215</v>
      </c>
      <c r="B969" s="105" t="s">
        <v>768</v>
      </c>
      <c r="C969" s="105" t="s">
        <v>769</v>
      </c>
      <c r="D969" s="106">
        <v>686592648</v>
      </c>
      <c r="E969" s="106">
        <v>686592648</v>
      </c>
      <c r="F969" s="67">
        <f t="shared" si="45"/>
        <v>0</v>
      </c>
      <c r="G969" s="68" t="str">
        <f>+VLOOKUP(B969,Mapping!A:C,3,0)</f>
        <v>Net Assets</v>
      </c>
      <c r="H969" s="68" t="str">
        <f t="shared" si="46"/>
        <v>LTSNet Assets</v>
      </c>
      <c r="I969" s="69">
        <f t="shared" si="47"/>
        <v>0</v>
      </c>
      <c r="N969" t="str">
        <f>+HLOOKUP(A969,'HY Financials'!$4:$4,1,0)</f>
        <v>LTS</v>
      </c>
    </row>
    <row r="970" spans="1:14" hidden="1">
      <c r="A970" t="s">
        <v>215</v>
      </c>
      <c r="B970" s="105">
        <v>110800</v>
      </c>
      <c r="C970" s="105" t="s">
        <v>308</v>
      </c>
      <c r="D970" s="106">
        <v>73210977.090000004</v>
      </c>
      <c r="E970" s="106">
        <v>68063659.730000004</v>
      </c>
      <c r="F970" s="67">
        <f t="shared" si="45"/>
        <v>-5147317.3599999994</v>
      </c>
      <c r="G970" s="68" t="str">
        <f>+VLOOKUP(B970,Mapping!A:C,3,0)</f>
        <v>Net Assets</v>
      </c>
      <c r="H970" s="68" t="str">
        <f t="shared" si="46"/>
        <v>LTSNet Assets</v>
      </c>
      <c r="I970" s="69">
        <f t="shared" si="47"/>
        <v>-0.514731736</v>
      </c>
      <c r="N970" t="str">
        <f>+HLOOKUP(A970,'HY Financials'!$4:$4,1,0)</f>
        <v>LTS</v>
      </c>
    </row>
    <row r="971" spans="1:14" hidden="1">
      <c r="A971" t="s">
        <v>215</v>
      </c>
      <c r="B971" s="105" t="s">
        <v>309</v>
      </c>
      <c r="C971" s="105" t="s">
        <v>310</v>
      </c>
      <c r="D971" s="106">
        <v>6119687.25</v>
      </c>
      <c r="E971" s="106">
        <v>6058847.6799999997</v>
      </c>
      <c r="F971" s="67">
        <f t="shared" si="45"/>
        <v>-60839.570000000298</v>
      </c>
      <c r="G971" s="68" t="str">
        <f>+VLOOKUP(B971,Mapping!A:C,3,0)</f>
        <v>Net Assets</v>
      </c>
      <c r="H971" s="68" t="str">
        <f t="shared" si="46"/>
        <v>LTSNet Assets</v>
      </c>
      <c r="I971" s="69">
        <f t="shared" si="47"/>
        <v>-6.0839570000000296E-3</v>
      </c>
      <c r="N971" t="str">
        <f>+HLOOKUP(A971,'HY Financials'!$4:$4,1,0)</f>
        <v>LTS</v>
      </c>
    </row>
    <row r="972" spans="1:14" hidden="1">
      <c r="A972" t="s">
        <v>215</v>
      </c>
      <c r="B972" s="105">
        <v>111520</v>
      </c>
      <c r="C972" s="105" t="s">
        <v>686</v>
      </c>
      <c r="D972" s="106">
        <v>116076671.13</v>
      </c>
      <c r="E972" s="106">
        <v>116076667.78</v>
      </c>
      <c r="F972" s="67">
        <f t="shared" si="45"/>
        <v>-3.3499999940395355</v>
      </c>
      <c r="G972" s="68" t="str">
        <f>+VLOOKUP(B972,Mapping!A:C,3,0)</f>
        <v>Net Assets</v>
      </c>
      <c r="H972" s="68" t="str">
        <f t="shared" si="46"/>
        <v>LTSNet Assets</v>
      </c>
      <c r="I972" s="69">
        <f t="shared" si="47"/>
        <v>-3.3499999940395358E-7</v>
      </c>
      <c r="N972" t="str">
        <f>+HLOOKUP(A972,'HY Financials'!$4:$4,1,0)</f>
        <v>LTS</v>
      </c>
    </row>
    <row r="973" spans="1:14" hidden="1">
      <c r="A973" t="s">
        <v>215</v>
      </c>
      <c r="B973" s="105" t="s">
        <v>770</v>
      </c>
      <c r="C973" s="105" t="s">
        <v>771</v>
      </c>
      <c r="D973" s="106">
        <v>232174.12</v>
      </c>
      <c r="E973" s="106">
        <v>223417.64</v>
      </c>
      <c r="F973" s="67">
        <f t="shared" si="45"/>
        <v>-8756.4799999999814</v>
      </c>
      <c r="G973" s="68" t="str">
        <f>+VLOOKUP(B973,Mapping!A:C,3,0)</f>
        <v>Net Assets</v>
      </c>
      <c r="H973" s="68" t="str">
        <f t="shared" si="46"/>
        <v>LTSNet Assets</v>
      </c>
      <c r="I973" s="69">
        <f t="shared" si="47"/>
        <v>-8.7564799999999819E-4</v>
      </c>
      <c r="N973" t="str">
        <f>+HLOOKUP(A973,'HY Financials'!$4:$4,1,0)</f>
        <v>LTS</v>
      </c>
    </row>
    <row r="974" spans="1:14" hidden="1">
      <c r="A974" t="s">
        <v>215</v>
      </c>
      <c r="B974" s="105">
        <v>112000</v>
      </c>
      <c r="C974" s="105" t="s">
        <v>314</v>
      </c>
      <c r="D974" s="106">
        <v>26772.42</v>
      </c>
      <c r="E974" s="106">
        <v>27149.11</v>
      </c>
      <c r="F974" s="67">
        <f t="shared" si="45"/>
        <v>376.69000000000233</v>
      </c>
      <c r="G974" s="68" t="str">
        <f>+VLOOKUP(B974,Mapping!A:C,3,0)</f>
        <v>Net Assets</v>
      </c>
      <c r="H974" s="68" t="str">
        <f t="shared" si="46"/>
        <v>LTSNet Assets</v>
      </c>
      <c r="I974" s="69">
        <f t="shared" si="47"/>
        <v>3.7669000000000232E-5</v>
      </c>
      <c r="N974" t="str">
        <f>+HLOOKUP(A974,'HY Financials'!$4:$4,1,0)</f>
        <v>LTS</v>
      </c>
    </row>
    <row r="975" spans="1:14" hidden="1">
      <c r="A975" t="s">
        <v>215</v>
      </c>
      <c r="B975" s="105">
        <v>112002</v>
      </c>
      <c r="C975" s="105" t="s">
        <v>588</v>
      </c>
      <c r="D975" s="106">
        <v>0</v>
      </c>
      <c r="E975" s="106">
        <v>0</v>
      </c>
      <c r="F975" s="67">
        <f t="shared" si="45"/>
        <v>0</v>
      </c>
      <c r="G975" s="68" t="str">
        <f>+VLOOKUP(B975,Mapping!A:C,3,0)</f>
        <v>Net Assets</v>
      </c>
      <c r="H975" s="68" t="str">
        <f t="shared" si="46"/>
        <v>LTSNet Assets</v>
      </c>
      <c r="I975" s="69">
        <f t="shared" si="47"/>
        <v>0</v>
      </c>
      <c r="N975" t="str">
        <f>+HLOOKUP(A975,'HY Financials'!$4:$4,1,0)</f>
        <v>LTS</v>
      </c>
    </row>
    <row r="976" spans="1:14" hidden="1">
      <c r="A976" t="s">
        <v>215</v>
      </c>
      <c r="B976" s="105">
        <v>112011</v>
      </c>
      <c r="C976" s="105" t="s">
        <v>529</v>
      </c>
      <c r="D976" s="106">
        <v>23975.15</v>
      </c>
      <c r="E976" s="106">
        <v>23975.15</v>
      </c>
      <c r="F976" s="67">
        <f t="shared" si="45"/>
        <v>0</v>
      </c>
      <c r="G976" s="68" t="str">
        <f>+VLOOKUP(B976,Mapping!A:C,3,0)</f>
        <v>Net Assets</v>
      </c>
      <c r="H976" s="68" t="str">
        <f t="shared" si="46"/>
        <v>LTSNet Assets</v>
      </c>
      <c r="I976" s="69">
        <f t="shared" si="47"/>
        <v>0</v>
      </c>
      <c r="N976" t="str">
        <f>+HLOOKUP(A976,'HY Financials'!$4:$4,1,0)</f>
        <v>LTS</v>
      </c>
    </row>
    <row r="977" spans="1:14" s="108" customFormat="1" hidden="1">
      <c r="A977" t="s">
        <v>215</v>
      </c>
      <c r="B977" s="105">
        <v>112020</v>
      </c>
      <c r="C977" s="105" t="s">
        <v>316</v>
      </c>
      <c r="D977" s="106">
        <v>4797000</v>
      </c>
      <c r="E977" s="106">
        <v>12200000</v>
      </c>
      <c r="F977" s="67">
        <f t="shared" si="45"/>
        <v>7403000</v>
      </c>
      <c r="G977" s="68" t="str">
        <f>+VLOOKUP(B977,Mapping!A:C,3,0)</f>
        <v>Net Assets</v>
      </c>
      <c r="H977" s="68" t="str">
        <f t="shared" si="46"/>
        <v>LTSNet Assets</v>
      </c>
      <c r="I977" s="69">
        <f t="shared" si="47"/>
        <v>0.74029999999999996</v>
      </c>
      <c r="N977" t="str">
        <f>+HLOOKUP(A977,'HY Financials'!$4:$4,1,0)</f>
        <v>LTS</v>
      </c>
    </row>
    <row r="978" spans="1:14" s="108" customFormat="1" hidden="1">
      <c r="A978" t="s">
        <v>215</v>
      </c>
      <c r="B978" s="105">
        <v>112021</v>
      </c>
      <c r="C978" s="105" t="s">
        <v>478</v>
      </c>
      <c r="D978" s="106">
        <v>54558.82</v>
      </c>
      <c r="E978" s="106">
        <v>9531.01</v>
      </c>
      <c r="F978" s="67">
        <f t="shared" si="45"/>
        <v>-45027.81</v>
      </c>
      <c r="G978" s="68" t="str">
        <f>+VLOOKUP(B978,Mapping!A:C,3,0)</f>
        <v>Net Assets</v>
      </c>
      <c r="H978" s="68" t="str">
        <f t="shared" si="46"/>
        <v>LTSNet Assets</v>
      </c>
      <c r="I978" s="69">
        <f t="shared" si="47"/>
        <v>-4.502781E-3</v>
      </c>
      <c r="N978" t="str">
        <f>+HLOOKUP(A978,'HY Financials'!$4:$4,1,0)</f>
        <v>LTS</v>
      </c>
    </row>
    <row r="979" spans="1:14" s="108" customFormat="1" hidden="1">
      <c r="A979" t="s">
        <v>215</v>
      </c>
      <c r="B979" s="105">
        <v>112062</v>
      </c>
      <c r="C979" s="105" t="s">
        <v>988</v>
      </c>
      <c r="D979" s="106">
        <v>0</v>
      </c>
      <c r="E979" s="106">
        <v>1120.6600000000001</v>
      </c>
      <c r="F979" s="67">
        <f t="shared" si="45"/>
        <v>1120.6600000000001</v>
      </c>
      <c r="G979" s="68" t="str">
        <f>+VLOOKUP(B979,Mapping!A:C,3,0)</f>
        <v>Net Assets</v>
      </c>
      <c r="H979" s="68" t="str">
        <f t="shared" si="46"/>
        <v>LTSNet Assets</v>
      </c>
      <c r="I979" s="69">
        <f t="shared" si="47"/>
        <v>1.1206600000000001E-4</v>
      </c>
      <c r="N979" t="str">
        <f>+HLOOKUP(A979,'HY Financials'!$4:$4,1,0)</f>
        <v>LTS</v>
      </c>
    </row>
    <row r="980" spans="1:14" s="108" customFormat="1" hidden="1">
      <c r="A980" t="s">
        <v>215</v>
      </c>
      <c r="B980" s="105" t="s">
        <v>689</v>
      </c>
      <c r="C980" s="105" t="s">
        <v>690</v>
      </c>
      <c r="D980" s="106">
        <v>121593836.13</v>
      </c>
      <c r="E980" s="106">
        <v>121593836.13</v>
      </c>
      <c r="F980" s="67">
        <f t="shared" si="45"/>
        <v>0</v>
      </c>
      <c r="G980" s="68" t="str">
        <f>+VLOOKUP(B980,Mapping!A:C,3,0)</f>
        <v>Net Assets</v>
      </c>
      <c r="H980" s="68" t="str">
        <f t="shared" si="46"/>
        <v>LTSNet Assets</v>
      </c>
      <c r="I980" s="69">
        <f t="shared" si="47"/>
        <v>0</v>
      </c>
      <c r="K980"/>
      <c r="N980" t="str">
        <f>+HLOOKUP(A980,'HY Financials'!$4:$4,1,0)</f>
        <v>LTS</v>
      </c>
    </row>
    <row r="981" spans="1:14" s="108" customFormat="1" hidden="1">
      <c r="A981" t="s">
        <v>215</v>
      </c>
      <c r="B981" s="105">
        <v>210100</v>
      </c>
      <c r="C981" s="105" t="s">
        <v>424</v>
      </c>
      <c r="D981" s="106">
        <v>1263149499.79</v>
      </c>
      <c r="E981" s="106">
        <v>1258350477.04</v>
      </c>
      <c r="F981" s="67">
        <f t="shared" si="45"/>
        <v>-4799022.75</v>
      </c>
      <c r="G981" s="68" t="str">
        <f>+VLOOKUP(B981,Mapping!A:C,3,0)</f>
        <v>Net Assets</v>
      </c>
      <c r="H981" s="68" t="str">
        <f t="shared" si="46"/>
        <v>LTSNet Assets</v>
      </c>
      <c r="I981" s="69">
        <f t="shared" si="47"/>
        <v>-0.47990227499999999</v>
      </c>
      <c r="K981"/>
      <c r="N981" t="str">
        <f>+HLOOKUP(A981,'HY Financials'!$4:$4,1,0)</f>
        <v>LTS</v>
      </c>
    </row>
    <row r="982" spans="1:14" s="108" customFormat="1" hidden="1">
      <c r="A982" t="s">
        <v>215</v>
      </c>
      <c r="B982" s="105">
        <v>210800</v>
      </c>
      <c r="C982" s="105" t="s">
        <v>317</v>
      </c>
      <c r="D982" s="106">
        <v>63623397.18</v>
      </c>
      <c r="E982" s="106">
        <v>63980492.18</v>
      </c>
      <c r="F982" s="67">
        <f t="shared" si="45"/>
        <v>357095</v>
      </c>
      <c r="G982" s="68" t="str">
        <f>+VLOOKUP(B982,Mapping!A:C,3,0)</f>
        <v>Net Assets</v>
      </c>
      <c r="H982" s="68" t="str">
        <f t="shared" si="46"/>
        <v>LTSNet Assets</v>
      </c>
      <c r="I982" s="69">
        <f t="shared" si="47"/>
        <v>3.5709499999999998E-2</v>
      </c>
      <c r="N982" t="str">
        <f>+HLOOKUP(A982,'HY Financials'!$4:$4,1,0)</f>
        <v>LTS</v>
      </c>
    </row>
    <row r="983" spans="1:14" s="108" customFormat="1" hidden="1">
      <c r="A983" t="s">
        <v>215</v>
      </c>
      <c r="B983" s="105">
        <v>211002</v>
      </c>
      <c r="C983" s="105" t="s">
        <v>460</v>
      </c>
      <c r="D983" s="106">
        <v>4214495.9400000004</v>
      </c>
      <c r="E983" s="106">
        <v>664250.31999999995</v>
      </c>
      <c r="F983" s="67">
        <f t="shared" si="45"/>
        <v>-3550245.6200000006</v>
      </c>
      <c r="G983" s="68" t="str">
        <f>+VLOOKUP(B983,Mapping!A:C,3,0)</f>
        <v>Net Assets</v>
      </c>
      <c r="H983" s="68" t="str">
        <f t="shared" si="46"/>
        <v>LTSNet Assets</v>
      </c>
      <c r="I983" s="69">
        <f t="shared" si="47"/>
        <v>-0.35502456200000004</v>
      </c>
      <c r="N983" t="str">
        <f>+HLOOKUP(A983,'HY Financials'!$4:$4,1,0)</f>
        <v>LTS</v>
      </c>
    </row>
    <row r="984" spans="1:14" s="108" customFormat="1" hidden="1">
      <c r="A984" t="s">
        <v>215</v>
      </c>
      <c r="B984" s="105">
        <v>211010</v>
      </c>
      <c r="C984" s="105" t="s">
        <v>321</v>
      </c>
      <c r="D984" s="106">
        <v>2505114.34</v>
      </c>
      <c r="E984" s="106">
        <v>1248824.5900000001</v>
      </c>
      <c r="F984" s="67">
        <f t="shared" si="45"/>
        <v>-1256289.7499999998</v>
      </c>
      <c r="G984" s="68" t="str">
        <f>+VLOOKUP(B984,Mapping!A:C,3,0)</f>
        <v>Net Assets</v>
      </c>
      <c r="H984" s="68" t="str">
        <f t="shared" si="46"/>
        <v>LTSNet Assets</v>
      </c>
      <c r="I984" s="69">
        <f t="shared" si="47"/>
        <v>-0.12562897499999998</v>
      </c>
      <c r="N984" t="str">
        <f>+HLOOKUP(A984,'HY Financials'!$4:$4,1,0)</f>
        <v>LTS</v>
      </c>
    </row>
    <row r="985" spans="1:14" s="108" customFormat="1" hidden="1">
      <c r="A985" t="s">
        <v>215</v>
      </c>
      <c r="B985" s="105">
        <v>211024</v>
      </c>
      <c r="C985" s="105" t="s">
        <v>325</v>
      </c>
      <c r="D985" s="106">
        <v>888.03</v>
      </c>
      <c r="E985" s="106">
        <v>9954.7199999999993</v>
      </c>
      <c r="F985" s="67">
        <f t="shared" si="45"/>
        <v>9066.6899999999987</v>
      </c>
      <c r="G985" s="68" t="str">
        <f>+VLOOKUP(B985,Mapping!A:C,3,0)</f>
        <v>Net Assets</v>
      </c>
      <c r="H985" s="68" t="str">
        <f t="shared" si="46"/>
        <v>LTSNet Assets</v>
      </c>
      <c r="I985" s="69">
        <f t="shared" si="47"/>
        <v>9.0666899999999992E-4</v>
      </c>
      <c r="N985" t="str">
        <f>+HLOOKUP(A985,'HY Financials'!$4:$4,1,0)</f>
        <v>LTS</v>
      </c>
    </row>
    <row r="986" spans="1:14" s="108" customFormat="1" hidden="1">
      <c r="A986" t="s">
        <v>215</v>
      </c>
      <c r="B986" s="105">
        <v>211028</v>
      </c>
      <c r="C986" s="105" t="s">
        <v>329</v>
      </c>
      <c r="D986" s="106">
        <v>0</v>
      </c>
      <c r="E986" s="106">
        <v>0</v>
      </c>
      <c r="F986" s="67">
        <f t="shared" si="45"/>
        <v>0</v>
      </c>
      <c r="G986" s="68" t="str">
        <f>+VLOOKUP(B986,Mapping!A:C,3,0)</f>
        <v>Net Assets</v>
      </c>
      <c r="H986" s="68" t="str">
        <f t="shared" si="46"/>
        <v>LTSNet Assets</v>
      </c>
      <c r="I986" s="69">
        <f t="shared" si="47"/>
        <v>0</v>
      </c>
      <c r="N986" t="str">
        <f>+HLOOKUP(A986,'HY Financials'!$4:$4,1,0)</f>
        <v>LTS</v>
      </c>
    </row>
    <row r="987" spans="1:14" s="108" customFormat="1" hidden="1">
      <c r="A987" t="s">
        <v>215</v>
      </c>
      <c r="B987" s="105">
        <v>211032</v>
      </c>
      <c r="C987" s="105" t="s">
        <v>331</v>
      </c>
      <c r="D987" s="106">
        <v>178273.21</v>
      </c>
      <c r="E987" s="106">
        <v>402.56</v>
      </c>
      <c r="F987" s="67">
        <f t="shared" si="45"/>
        <v>-177870.65</v>
      </c>
      <c r="G987" s="68" t="str">
        <f>+VLOOKUP(B987,Mapping!A:C,3,0)</f>
        <v>Net Assets</v>
      </c>
      <c r="H987" s="68" t="str">
        <f t="shared" si="46"/>
        <v>LTSNet Assets</v>
      </c>
      <c r="I987" s="69">
        <f t="shared" si="47"/>
        <v>-1.7787064999999998E-2</v>
      </c>
      <c r="K987"/>
      <c r="N987" t="str">
        <f>+HLOOKUP(A987,'HY Financials'!$4:$4,1,0)</f>
        <v>LTS</v>
      </c>
    </row>
    <row r="988" spans="1:14" hidden="1">
      <c r="A988" t="s">
        <v>215</v>
      </c>
      <c r="B988" s="105">
        <v>211035</v>
      </c>
      <c r="C988" s="105" t="s">
        <v>333</v>
      </c>
      <c r="D988" s="106">
        <v>185191</v>
      </c>
      <c r="E988" s="106">
        <v>242779</v>
      </c>
      <c r="F988" s="67">
        <f t="shared" si="45"/>
        <v>57588</v>
      </c>
      <c r="G988" s="68" t="str">
        <f>+VLOOKUP(B988,Mapping!A:C,3,0)</f>
        <v>Net Assets</v>
      </c>
      <c r="H988" s="68" t="str">
        <f t="shared" si="46"/>
        <v>LTSNet Assets</v>
      </c>
      <c r="I988" s="69">
        <f t="shared" si="47"/>
        <v>5.7587999999999997E-3</v>
      </c>
      <c r="N988" t="str">
        <f>+HLOOKUP(A988,'HY Financials'!$4:$4,1,0)</f>
        <v>LTS</v>
      </c>
    </row>
    <row r="989" spans="1:14" hidden="1">
      <c r="A989" t="s">
        <v>215</v>
      </c>
      <c r="B989" s="105">
        <v>211037</v>
      </c>
      <c r="C989" s="105" t="s">
        <v>901</v>
      </c>
      <c r="D989" s="106">
        <v>232048.9</v>
      </c>
      <c r="E989" s="106">
        <v>473731.14</v>
      </c>
      <c r="F989" s="67">
        <f t="shared" si="45"/>
        <v>241682.24000000002</v>
      </c>
      <c r="G989" s="68" t="str">
        <f>+VLOOKUP(B989,Mapping!A:C,3,0)</f>
        <v>Net Assets</v>
      </c>
      <c r="H989" s="68" t="str">
        <f t="shared" si="46"/>
        <v>LTSNet Assets</v>
      </c>
      <c r="I989" s="69">
        <f t="shared" si="47"/>
        <v>2.4168224000000002E-2</v>
      </c>
      <c r="N989" t="str">
        <f>+HLOOKUP(A989,'HY Financials'!$4:$4,1,0)</f>
        <v>LTS</v>
      </c>
    </row>
    <row r="990" spans="1:14" hidden="1">
      <c r="A990" t="s">
        <v>215</v>
      </c>
      <c r="B990" s="105">
        <v>211040</v>
      </c>
      <c r="C990" s="105" t="s">
        <v>1046</v>
      </c>
      <c r="D990" s="106">
        <v>10740.7</v>
      </c>
      <c r="E990" s="106">
        <v>10740.7</v>
      </c>
      <c r="F990" s="67">
        <f t="shared" si="45"/>
        <v>0</v>
      </c>
      <c r="G990" s="68" t="str">
        <f>+VLOOKUP(B990,Mapping!A:C,3,0)</f>
        <v>Dummy</v>
      </c>
      <c r="H990" s="68" t="str">
        <f t="shared" si="46"/>
        <v>LTSDummy</v>
      </c>
      <c r="I990" s="69">
        <f t="shared" si="47"/>
        <v>0</v>
      </c>
      <c r="N990" t="str">
        <f>+HLOOKUP(A990,'HY Financials'!$4:$4,1,0)</f>
        <v>LTS</v>
      </c>
    </row>
    <row r="991" spans="1:14" hidden="1">
      <c r="A991" t="s">
        <v>215</v>
      </c>
      <c r="B991" s="105">
        <v>211070</v>
      </c>
      <c r="C991" s="105" t="s">
        <v>902</v>
      </c>
      <c r="D991" s="106">
        <v>25512.5</v>
      </c>
      <c r="E991" s="106">
        <v>22500</v>
      </c>
      <c r="F991" s="67">
        <f t="shared" si="45"/>
        <v>-3012.5</v>
      </c>
      <c r="G991" s="68" t="str">
        <f>+VLOOKUP(B991,Mapping!A:C,3,0)</f>
        <v>Net Assets</v>
      </c>
      <c r="H991" s="68" t="str">
        <f t="shared" si="46"/>
        <v>LTSNet Assets</v>
      </c>
      <c r="I991" s="69">
        <f t="shared" si="47"/>
        <v>-3.0124999999999998E-4</v>
      </c>
      <c r="N991" t="str">
        <f>+HLOOKUP(A991,'HY Financials'!$4:$4,1,0)</f>
        <v>LTS</v>
      </c>
    </row>
    <row r="992" spans="1:14" hidden="1">
      <c r="A992" t="s">
        <v>215</v>
      </c>
      <c r="B992" s="105">
        <v>211078</v>
      </c>
      <c r="C992" s="105" t="s">
        <v>1047</v>
      </c>
      <c r="D992" s="106">
        <v>972.16</v>
      </c>
      <c r="E992" s="106">
        <v>972.16</v>
      </c>
      <c r="F992" s="67">
        <f t="shared" si="45"/>
        <v>0</v>
      </c>
      <c r="G992" s="68" t="str">
        <f>+VLOOKUP(B992,Mapping!A:C,3,0)</f>
        <v>Dummy</v>
      </c>
      <c r="H992" s="68" t="str">
        <f t="shared" si="46"/>
        <v>LTSDummy</v>
      </c>
      <c r="I992" s="69">
        <f t="shared" si="47"/>
        <v>0</v>
      </c>
      <c r="N992" t="str">
        <f>+HLOOKUP(A992,'HY Financials'!$4:$4,1,0)</f>
        <v>LTS</v>
      </c>
    </row>
    <row r="993" spans="1:14" hidden="1">
      <c r="A993" t="s">
        <v>215</v>
      </c>
      <c r="B993" s="105">
        <v>212010</v>
      </c>
      <c r="C993" s="105" t="s">
        <v>336</v>
      </c>
      <c r="D993" s="106">
        <v>10706430.74</v>
      </c>
      <c r="E993" s="106">
        <v>11652513.99</v>
      </c>
      <c r="F993" s="67">
        <f t="shared" si="45"/>
        <v>946083.25</v>
      </c>
      <c r="G993" s="68" t="str">
        <f>+VLOOKUP(B993,Mapping!A:C,3,0)</f>
        <v>Net Assets</v>
      </c>
      <c r="H993" s="68" t="str">
        <f t="shared" si="46"/>
        <v>LTSNet Assets</v>
      </c>
      <c r="I993" s="69">
        <f t="shared" si="47"/>
        <v>9.4608324999999993E-2</v>
      </c>
      <c r="N993" t="str">
        <f>+HLOOKUP(A993,'HY Financials'!$4:$4,1,0)</f>
        <v>LTS</v>
      </c>
    </row>
    <row r="994" spans="1:14" hidden="1">
      <c r="A994" t="s">
        <v>215</v>
      </c>
      <c r="B994" s="105">
        <v>212021</v>
      </c>
      <c r="C994" s="105" t="s">
        <v>337</v>
      </c>
      <c r="D994" s="106">
        <v>3631941.03</v>
      </c>
      <c r="E994" s="106">
        <v>3617069.83</v>
      </c>
      <c r="F994" s="67">
        <f t="shared" si="45"/>
        <v>-14871.199999999721</v>
      </c>
      <c r="G994" s="68" t="str">
        <f>+VLOOKUP(B994,Mapping!A:C,3,0)</f>
        <v>Net Assets</v>
      </c>
      <c r="H994" s="68" t="str">
        <f t="shared" si="46"/>
        <v>LTSNet Assets</v>
      </c>
      <c r="I994" s="69">
        <f t="shared" si="47"/>
        <v>-1.487119999999972E-3</v>
      </c>
      <c r="N994" t="str">
        <f>+HLOOKUP(A994,'HY Financials'!$4:$4,1,0)</f>
        <v>LTS</v>
      </c>
    </row>
    <row r="995" spans="1:14" hidden="1">
      <c r="A995" t="s">
        <v>215</v>
      </c>
      <c r="B995" s="105">
        <v>212024</v>
      </c>
      <c r="C995" s="105" t="s">
        <v>338</v>
      </c>
      <c r="D995" s="106">
        <v>180105</v>
      </c>
      <c r="E995" s="106">
        <v>206319</v>
      </c>
      <c r="F995" s="67">
        <f t="shared" si="45"/>
        <v>26214</v>
      </c>
      <c r="G995" s="68" t="str">
        <f>+VLOOKUP(B995,Mapping!A:C,3,0)</f>
        <v>Net Assets</v>
      </c>
      <c r="H995" s="68" t="str">
        <f t="shared" si="46"/>
        <v>LTSNet Assets</v>
      </c>
      <c r="I995" s="69">
        <f t="shared" si="47"/>
        <v>2.6213999999999999E-3</v>
      </c>
      <c r="N995" t="str">
        <f>+HLOOKUP(A995,'HY Financials'!$4:$4,1,0)</f>
        <v>LTS</v>
      </c>
    </row>
    <row r="996" spans="1:14" hidden="1">
      <c r="A996" t="s">
        <v>215</v>
      </c>
      <c r="B996" s="105">
        <v>212026</v>
      </c>
      <c r="C996" s="105" t="s">
        <v>339</v>
      </c>
      <c r="D996" s="106">
        <v>223473.14</v>
      </c>
      <c r="E996" s="106">
        <v>4001499.24</v>
      </c>
      <c r="F996" s="67">
        <f t="shared" si="45"/>
        <v>3778026.1</v>
      </c>
      <c r="G996" s="68" t="str">
        <f>+VLOOKUP(B996,Mapping!A:C,3,0)</f>
        <v>Net Assets</v>
      </c>
      <c r="H996" s="68" t="str">
        <f t="shared" si="46"/>
        <v>LTSNet Assets</v>
      </c>
      <c r="I996" s="69">
        <f t="shared" si="47"/>
        <v>0.37780260999999998</v>
      </c>
      <c r="N996" t="str">
        <f>+HLOOKUP(A996,'HY Financials'!$4:$4,1,0)</f>
        <v>LTS</v>
      </c>
    </row>
    <row r="997" spans="1:14" hidden="1">
      <c r="A997" t="s">
        <v>215</v>
      </c>
      <c r="B997" s="105">
        <v>212029</v>
      </c>
      <c r="C997" s="105" t="s">
        <v>341</v>
      </c>
      <c r="D997" s="106">
        <v>7728.48</v>
      </c>
      <c r="E997" s="106">
        <v>7728.48</v>
      </c>
      <c r="F997" s="67">
        <f t="shared" si="45"/>
        <v>0</v>
      </c>
      <c r="G997" s="68" t="str">
        <f>+VLOOKUP(B997,Mapping!A:C,3,0)</f>
        <v>Net Assets</v>
      </c>
      <c r="H997" s="68" t="str">
        <f t="shared" si="46"/>
        <v>LTSNet Assets</v>
      </c>
      <c r="I997" s="69">
        <f t="shared" si="47"/>
        <v>0</v>
      </c>
      <c r="N997" t="str">
        <f>+HLOOKUP(A997,'HY Financials'!$4:$4,1,0)</f>
        <v>LTS</v>
      </c>
    </row>
    <row r="998" spans="1:14" hidden="1">
      <c r="A998" t="s">
        <v>215</v>
      </c>
      <c r="B998" s="105">
        <v>212030</v>
      </c>
      <c r="C998" s="105" t="s">
        <v>1048</v>
      </c>
      <c r="D998" s="106">
        <v>15846.84</v>
      </c>
      <c r="E998" s="106">
        <v>15846.84</v>
      </c>
      <c r="F998" s="67">
        <f t="shared" si="45"/>
        <v>0</v>
      </c>
      <c r="G998" s="68" t="str">
        <f>+VLOOKUP(B998,Mapping!A:C,3,0)</f>
        <v>Dummy</v>
      </c>
      <c r="H998" s="68" t="str">
        <f t="shared" si="46"/>
        <v>LTSDummy</v>
      </c>
      <c r="I998" s="69">
        <f t="shared" si="47"/>
        <v>0</v>
      </c>
      <c r="N998" t="str">
        <f>+HLOOKUP(A998,'HY Financials'!$4:$4,1,0)</f>
        <v>LTS</v>
      </c>
    </row>
    <row r="999" spans="1:14" hidden="1">
      <c r="A999" t="s">
        <v>215</v>
      </c>
      <c r="B999" s="105">
        <v>212080</v>
      </c>
      <c r="C999" s="105" t="s">
        <v>1049</v>
      </c>
      <c r="D999" s="106">
        <v>4269.32</v>
      </c>
      <c r="E999" s="106">
        <v>99713.36</v>
      </c>
      <c r="F999" s="67">
        <f t="shared" si="45"/>
        <v>95444.040000000008</v>
      </c>
      <c r="G999" s="68" t="str">
        <f>+VLOOKUP(B999,Mapping!A:C,3,0)</f>
        <v>Dummy</v>
      </c>
      <c r="H999" s="68" t="str">
        <f t="shared" si="46"/>
        <v>LTSDummy</v>
      </c>
      <c r="I999" s="69">
        <f t="shared" si="47"/>
        <v>9.5444040000000011E-3</v>
      </c>
      <c r="N999" t="str">
        <f>+HLOOKUP(A999,'HY Financials'!$4:$4,1,0)</f>
        <v>LTS</v>
      </c>
    </row>
    <row r="1000" spans="1:14" hidden="1">
      <c r="A1000" t="s">
        <v>215</v>
      </c>
      <c r="B1000" s="105">
        <v>212085</v>
      </c>
      <c r="C1000" s="105" t="s">
        <v>342</v>
      </c>
      <c r="D1000" s="106">
        <v>35958481.659999996</v>
      </c>
      <c r="E1000" s="106">
        <v>41080762.520000003</v>
      </c>
      <c r="F1000" s="67">
        <f t="shared" si="45"/>
        <v>5122280.8600000069</v>
      </c>
      <c r="G1000" s="68" t="str">
        <f>+VLOOKUP(B1000,Mapping!A:C,3,0)</f>
        <v>Net Assets</v>
      </c>
      <c r="H1000" s="68" t="str">
        <f t="shared" si="46"/>
        <v>LTSNet Assets</v>
      </c>
      <c r="I1000" s="69">
        <f t="shared" si="47"/>
        <v>0.51222808600000069</v>
      </c>
      <c r="N1000" t="str">
        <f>+HLOOKUP(A1000,'HY Financials'!$4:$4,1,0)</f>
        <v>LTS</v>
      </c>
    </row>
    <row r="1001" spans="1:14" hidden="1">
      <c r="A1001" t="s">
        <v>215</v>
      </c>
      <c r="B1001" s="105">
        <v>212086</v>
      </c>
      <c r="C1001" s="105" t="s">
        <v>343</v>
      </c>
      <c r="D1001" s="106">
        <v>18200041.239999998</v>
      </c>
      <c r="E1001" s="106">
        <v>18994506.670000002</v>
      </c>
      <c r="F1001" s="67">
        <f t="shared" si="45"/>
        <v>794465.43000000343</v>
      </c>
      <c r="G1001" s="68" t="str">
        <f>+VLOOKUP(B1001,Mapping!A:C,3,0)</f>
        <v>Net Assets</v>
      </c>
      <c r="H1001" s="68" t="str">
        <f t="shared" si="46"/>
        <v>LTSNet Assets</v>
      </c>
      <c r="I1001" s="69">
        <f t="shared" si="47"/>
        <v>7.9446543000000341E-2</v>
      </c>
      <c r="N1001" t="str">
        <f>+HLOOKUP(A1001,'HY Financials'!$4:$4,1,0)</f>
        <v>LTS</v>
      </c>
    </row>
    <row r="1002" spans="1:14" hidden="1">
      <c r="A1002" t="s">
        <v>215</v>
      </c>
      <c r="B1002" s="105">
        <v>213100</v>
      </c>
      <c r="C1002" s="105" t="s">
        <v>499</v>
      </c>
      <c r="D1002" s="106">
        <v>0</v>
      </c>
      <c r="E1002" s="106">
        <v>0</v>
      </c>
      <c r="F1002" s="67">
        <f t="shared" si="45"/>
        <v>0</v>
      </c>
      <c r="G1002" s="68" t="str">
        <f>+VLOOKUP(B1002,Mapping!A:C,3,0)</f>
        <v>Net Assets</v>
      </c>
      <c r="H1002" s="68" t="str">
        <f t="shared" si="46"/>
        <v>LTSNet Assets</v>
      </c>
      <c r="I1002" s="69">
        <f t="shared" si="47"/>
        <v>0</v>
      </c>
      <c r="N1002" t="str">
        <f>+HLOOKUP(A1002,'HY Financials'!$4:$4,1,0)</f>
        <v>LTS</v>
      </c>
    </row>
    <row r="1003" spans="1:14" hidden="1">
      <c r="A1003" t="s">
        <v>215</v>
      </c>
      <c r="B1003" s="105" t="s">
        <v>344</v>
      </c>
      <c r="C1003" s="105" t="s">
        <v>345</v>
      </c>
      <c r="D1003" s="106">
        <v>75090763.930000007</v>
      </c>
      <c r="E1003" s="106">
        <v>79877613.069999993</v>
      </c>
      <c r="F1003" s="67">
        <f t="shared" si="45"/>
        <v>4786849.1399999857</v>
      </c>
      <c r="G1003" s="68" t="str">
        <f>+VLOOKUP(B1003,Mapping!A:C,3,0)</f>
        <v>Unit Capital at the end of the period</v>
      </c>
      <c r="H1003" s="68" t="str">
        <f t="shared" si="46"/>
        <v>LTSUnit Capital at the end of the period</v>
      </c>
      <c r="I1003" s="69">
        <f t="shared" si="47"/>
        <v>0.47868491399999857</v>
      </c>
      <c r="N1003" t="str">
        <f>+HLOOKUP(A1003,'HY Financials'!$4:$4,1,0)</f>
        <v>LTS</v>
      </c>
    </row>
    <row r="1004" spans="1:14" hidden="1">
      <c r="A1004" t="s">
        <v>215</v>
      </c>
      <c r="B1004" s="105" t="s">
        <v>346</v>
      </c>
      <c r="C1004" s="105" t="s">
        <v>347</v>
      </c>
      <c r="D1004" s="106">
        <v>85440169.640000001</v>
      </c>
      <c r="E1004" s="106">
        <v>87802592</v>
      </c>
      <c r="F1004" s="67">
        <f t="shared" si="45"/>
        <v>2362422.3599999994</v>
      </c>
      <c r="G1004" s="68" t="str">
        <f>+VLOOKUP(B1004,Mapping!A:C,3,0)</f>
        <v>Unit Capital at the end of the period</v>
      </c>
      <c r="H1004" s="68" t="str">
        <f t="shared" si="46"/>
        <v>LTSUnit Capital at the end of the period</v>
      </c>
      <c r="I1004" s="69">
        <f t="shared" si="47"/>
        <v>0.23624223599999994</v>
      </c>
      <c r="N1004" t="str">
        <f>+HLOOKUP(A1004,'HY Financials'!$4:$4,1,0)</f>
        <v>LTS</v>
      </c>
    </row>
    <row r="1005" spans="1:14" hidden="1">
      <c r="A1005" t="s">
        <v>215</v>
      </c>
      <c r="B1005" s="105" t="s">
        <v>1050</v>
      </c>
      <c r="C1005" s="105" t="s">
        <v>1051</v>
      </c>
      <c r="D1005" s="106">
        <v>652731.4</v>
      </c>
      <c r="E1005" s="106">
        <v>878938.18</v>
      </c>
      <c r="F1005" s="67">
        <f t="shared" si="45"/>
        <v>226206.78000000003</v>
      </c>
      <c r="G1005" s="68" t="str">
        <f>+VLOOKUP(B1005,Mapping!A:C,3,0)</f>
        <v>Unit Capital at the end of the period</v>
      </c>
      <c r="H1005" s="68" t="str">
        <f t="shared" si="46"/>
        <v>LTSUnit Capital at the end of the period</v>
      </c>
      <c r="I1005" s="69">
        <f t="shared" si="47"/>
        <v>2.2620678000000002E-2</v>
      </c>
      <c r="N1005" t="str">
        <f>+HLOOKUP(A1005,'HY Financials'!$4:$4,1,0)</f>
        <v>LTS</v>
      </c>
    </row>
    <row r="1006" spans="1:14" hidden="1">
      <c r="A1006" t="s">
        <v>215</v>
      </c>
      <c r="B1006" s="105" t="s">
        <v>1052</v>
      </c>
      <c r="C1006" s="105" t="s">
        <v>1053</v>
      </c>
      <c r="D1006" s="106">
        <v>1370345.97</v>
      </c>
      <c r="E1006" s="106">
        <v>1534695.85</v>
      </c>
      <c r="F1006" s="67">
        <f t="shared" si="45"/>
        <v>164349.88000000012</v>
      </c>
      <c r="G1006" s="68" t="str">
        <f>+VLOOKUP(B1006,Mapping!A:C,3,0)</f>
        <v>Unit Capital at the end of the period</v>
      </c>
      <c r="H1006" s="68" t="str">
        <f t="shared" si="46"/>
        <v>LTSUnit Capital at the end of the period</v>
      </c>
      <c r="I1006" s="69">
        <f t="shared" si="47"/>
        <v>1.6434988000000011E-2</v>
      </c>
      <c r="N1006" t="str">
        <f>+HLOOKUP(A1006,'HY Financials'!$4:$4,1,0)</f>
        <v>LTS</v>
      </c>
    </row>
    <row r="1007" spans="1:14" hidden="1">
      <c r="A1007" t="s">
        <v>215</v>
      </c>
      <c r="B1007" s="105" t="s">
        <v>348</v>
      </c>
      <c r="C1007" s="105" t="s">
        <v>349</v>
      </c>
      <c r="D1007" s="106">
        <v>27416182.98</v>
      </c>
      <c r="E1007" s="106">
        <v>28564220.940000001</v>
      </c>
      <c r="F1007" s="67">
        <f t="shared" si="45"/>
        <v>1148037.9600000009</v>
      </c>
      <c r="G1007" s="68" t="str">
        <f>+VLOOKUP(B1007,Mapping!A:C,3,0)</f>
        <v>Dummy</v>
      </c>
      <c r="H1007" s="68" t="str">
        <f t="shared" si="46"/>
        <v>LTSDummy</v>
      </c>
      <c r="I1007" s="69">
        <f t="shared" si="47"/>
        <v>0.11480379600000008</v>
      </c>
      <c r="N1007" t="str">
        <f>+HLOOKUP(A1007,'HY Financials'!$4:$4,1,0)</f>
        <v>LTS</v>
      </c>
    </row>
    <row r="1008" spans="1:14" hidden="1">
      <c r="A1008" t="s">
        <v>215</v>
      </c>
      <c r="B1008" s="105" t="s">
        <v>350</v>
      </c>
      <c r="C1008" s="105" t="s">
        <v>351</v>
      </c>
      <c r="D1008" s="106">
        <v>53502680.840000004</v>
      </c>
      <c r="E1008" s="106">
        <v>49562292.609999999</v>
      </c>
      <c r="F1008" s="67">
        <f t="shared" si="45"/>
        <v>-3940388.2300000042</v>
      </c>
      <c r="G1008" s="68" t="str">
        <f>+VLOOKUP(B1008,Mapping!A:C,3,0)</f>
        <v>Dummy</v>
      </c>
      <c r="H1008" s="68" t="str">
        <f t="shared" si="46"/>
        <v>LTSDummy</v>
      </c>
      <c r="I1008" s="69">
        <f t="shared" si="47"/>
        <v>-0.39403882300000043</v>
      </c>
      <c r="N1008" t="str">
        <f>+HLOOKUP(A1008,'HY Financials'!$4:$4,1,0)</f>
        <v>LTS</v>
      </c>
    </row>
    <row r="1009" spans="1:14" hidden="1">
      <c r="A1009" t="s">
        <v>215</v>
      </c>
      <c r="B1009" s="105" t="s">
        <v>1054</v>
      </c>
      <c r="C1009" s="105" t="s">
        <v>1055</v>
      </c>
      <c r="D1009" s="106">
        <v>181900.23</v>
      </c>
      <c r="E1009" s="106">
        <v>482837.65</v>
      </c>
      <c r="F1009" s="67">
        <f t="shared" si="45"/>
        <v>300937.42000000004</v>
      </c>
      <c r="G1009" s="68" t="str">
        <f>+VLOOKUP(B1009,Mapping!A:C,3,0)</f>
        <v>Dummy</v>
      </c>
      <c r="H1009" s="68" t="str">
        <f t="shared" si="46"/>
        <v>LTSDummy</v>
      </c>
      <c r="I1009" s="69">
        <f t="shared" si="47"/>
        <v>3.0093742000000003E-2</v>
      </c>
      <c r="N1009" t="str">
        <f>+HLOOKUP(A1009,'HY Financials'!$4:$4,1,0)</f>
        <v>LTS</v>
      </c>
    </row>
    <row r="1010" spans="1:14" hidden="1">
      <c r="A1010" t="s">
        <v>215</v>
      </c>
      <c r="B1010" s="105" t="s">
        <v>1056</v>
      </c>
      <c r="C1010" s="105" t="s">
        <v>1057</v>
      </c>
      <c r="D1010" s="106">
        <v>439707.73</v>
      </c>
      <c r="E1010" s="106">
        <v>848958.7</v>
      </c>
      <c r="F1010" s="67">
        <f t="shared" si="45"/>
        <v>409250.97</v>
      </c>
      <c r="G1010" s="68" t="str">
        <f>+VLOOKUP(B1010,Mapping!A:C,3,0)</f>
        <v>Dummy</v>
      </c>
      <c r="H1010" s="68" t="str">
        <f t="shared" si="46"/>
        <v>LTSDummy</v>
      </c>
      <c r="I1010" s="69">
        <f t="shared" si="47"/>
        <v>4.0925097000000001E-2</v>
      </c>
      <c r="N1010" t="str">
        <f>+HLOOKUP(A1010,'HY Financials'!$4:$4,1,0)</f>
        <v>LTS</v>
      </c>
    </row>
    <row r="1011" spans="1:14" hidden="1">
      <c r="A1011" t="s">
        <v>215</v>
      </c>
      <c r="B1011" s="105" t="s">
        <v>352</v>
      </c>
      <c r="C1011" s="105" t="s">
        <v>353</v>
      </c>
      <c r="D1011" s="106">
        <v>2891183.49</v>
      </c>
      <c r="E1011" s="106">
        <v>6010708.0899999999</v>
      </c>
      <c r="F1011" s="67">
        <f t="shared" si="45"/>
        <v>3119524.5999999996</v>
      </c>
      <c r="G1011" s="68" t="str">
        <f>+VLOOKUP(B1011,Mapping!A:C,3,0)</f>
        <v>Dummy</v>
      </c>
      <c r="H1011" s="68" t="str">
        <f t="shared" si="46"/>
        <v>LTSDummy</v>
      </c>
      <c r="I1011" s="69">
        <f t="shared" si="47"/>
        <v>0.31195245999999999</v>
      </c>
      <c r="N1011" t="str">
        <f>+HLOOKUP(A1011,'HY Financials'!$4:$4,1,0)</f>
        <v>LTS</v>
      </c>
    </row>
    <row r="1012" spans="1:14" hidden="1">
      <c r="A1012" t="s">
        <v>215</v>
      </c>
      <c r="B1012" s="105" t="s">
        <v>354</v>
      </c>
      <c r="C1012" s="105" t="s">
        <v>355</v>
      </c>
      <c r="D1012" s="106">
        <v>9554680.3100000005</v>
      </c>
      <c r="E1012" s="106">
        <v>20230755.390000001</v>
      </c>
      <c r="F1012" s="67">
        <f t="shared" si="45"/>
        <v>10676075.08</v>
      </c>
      <c r="G1012" s="68" t="str">
        <f>+VLOOKUP(B1012,Mapping!A:C,3,0)</f>
        <v>Dummy</v>
      </c>
      <c r="H1012" s="68" t="str">
        <f t="shared" si="46"/>
        <v>LTSDummy</v>
      </c>
      <c r="I1012" s="69">
        <f t="shared" si="47"/>
        <v>1.067607508</v>
      </c>
      <c r="N1012" t="str">
        <f>+HLOOKUP(A1012,'HY Financials'!$4:$4,1,0)</f>
        <v>LTS</v>
      </c>
    </row>
    <row r="1013" spans="1:14" hidden="1">
      <c r="A1013" t="s">
        <v>215</v>
      </c>
      <c r="B1013" s="105" t="s">
        <v>1058</v>
      </c>
      <c r="C1013" s="105" t="s">
        <v>1059</v>
      </c>
      <c r="D1013" s="106">
        <v>164056.25</v>
      </c>
      <c r="E1013" s="106">
        <v>32770.26</v>
      </c>
      <c r="F1013" s="67">
        <f t="shared" si="45"/>
        <v>-131285.99</v>
      </c>
      <c r="G1013" s="68" t="str">
        <f>+VLOOKUP(B1013,Mapping!A:C,3,0)</f>
        <v>Dummy</v>
      </c>
      <c r="H1013" s="68" t="str">
        <f t="shared" si="46"/>
        <v>LTSDummy</v>
      </c>
      <c r="I1013" s="69">
        <f t="shared" si="47"/>
        <v>-1.3128598999999999E-2</v>
      </c>
      <c r="N1013" t="str">
        <f>+HLOOKUP(A1013,'HY Financials'!$4:$4,1,0)</f>
        <v>LTS</v>
      </c>
    </row>
    <row r="1014" spans="1:14" hidden="1">
      <c r="A1014" t="s">
        <v>215</v>
      </c>
      <c r="B1014" s="105" t="s">
        <v>1060</v>
      </c>
      <c r="C1014" s="105" t="s">
        <v>1061</v>
      </c>
      <c r="D1014" s="106">
        <v>11362.61</v>
      </c>
      <c r="E1014" s="106">
        <v>44989.01</v>
      </c>
      <c r="F1014" s="67">
        <f t="shared" si="45"/>
        <v>33626.400000000001</v>
      </c>
      <c r="G1014" s="68" t="str">
        <f>+VLOOKUP(B1014,Mapping!A:C,3,0)</f>
        <v>Dummy</v>
      </c>
      <c r="H1014" s="68" t="str">
        <f t="shared" si="46"/>
        <v>LTSDummy</v>
      </c>
      <c r="I1014" s="69">
        <f t="shared" si="47"/>
        <v>3.3626400000000001E-3</v>
      </c>
      <c r="N1014" t="str">
        <f>+HLOOKUP(A1014,'HY Financials'!$4:$4,1,0)</f>
        <v>LTS</v>
      </c>
    </row>
    <row r="1015" spans="1:14" hidden="1">
      <c r="A1015" t="s">
        <v>215</v>
      </c>
      <c r="B1015" s="105">
        <v>310200</v>
      </c>
      <c r="C1015" s="105" t="s">
        <v>356</v>
      </c>
      <c r="D1015" s="106">
        <v>0</v>
      </c>
      <c r="E1015" s="106">
        <v>0</v>
      </c>
      <c r="F1015" s="67">
        <f t="shared" si="45"/>
        <v>0</v>
      </c>
      <c r="G1015" s="68" t="str">
        <f>+VLOOKUP(B1015,Mapping!A:C,3,0)</f>
        <v>Dummy</v>
      </c>
      <c r="H1015" s="68" t="str">
        <f t="shared" si="46"/>
        <v>LTSDummy</v>
      </c>
      <c r="I1015" s="69">
        <f t="shared" si="47"/>
        <v>0</v>
      </c>
      <c r="N1015" t="str">
        <f>+HLOOKUP(A1015,'HY Financials'!$4:$4,1,0)</f>
        <v>LTS</v>
      </c>
    </row>
    <row r="1016" spans="1:14" hidden="1">
      <c r="A1016" t="s">
        <v>215</v>
      </c>
      <c r="B1016" s="105" t="s">
        <v>500</v>
      </c>
      <c r="C1016" s="105" t="s">
        <v>501</v>
      </c>
      <c r="D1016" s="106">
        <v>0</v>
      </c>
      <c r="E1016" s="106">
        <v>0</v>
      </c>
      <c r="F1016" s="67">
        <f t="shared" si="45"/>
        <v>0</v>
      </c>
      <c r="G1016" s="68" t="str">
        <f>+VLOOKUP(B1016,Mapping!A:C,3,0)</f>
        <v>Dummy</v>
      </c>
      <c r="H1016" s="68" t="str">
        <f t="shared" si="46"/>
        <v>LTSDummy</v>
      </c>
      <c r="I1016" s="69">
        <f t="shared" si="47"/>
        <v>0</v>
      </c>
      <c r="N1016" t="str">
        <f>+HLOOKUP(A1016,'HY Financials'!$4:$4,1,0)</f>
        <v>LTS</v>
      </c>
    </row>
    <row r="1017" spans="1:14" hidden="1">
      <c r="A1017" t="s">
        <v>215</v>
      </c>
      <c r="B1017" s="105" t="s">
        <v>357</v>
      </c>
      <c r="C1017" s="105" t="s">
        <v>358</v>
      </c>
      <c r="D1017" s="106">
        <v>57433824.100000001</v>
      </c>
      <c r="E1017" s="106">
        <v>0</v>
      </c>
      <c r="F1017" s="67">
        <f t="shared" si="45"/>
        <v>-57433824.100000001</v>
      </c>
      <c r="G1017" s="68" t="str">
        <f>+VLOOKUP(B1017,Mapping!A:C,3,0)</f>
        <v>Dummy</v>
      </c>
      <c r="H1017" s="68" t="str">
        <f t="shared" si="46"/>
        <v>LTSDummy</v>
      </c>
      <c r="I1017" s="69">
        <f t="shared" si="47"/>
        <v>-5.7433824099999997</v>
      </c>
      <c r="N1017" t="str">
        <f>+HLOOKUP(A1017,'HY Financials'!$4:$4,1,0)</f>
        <v>LTS</v>
      </c>
    </row>
    <row r="1018" spans="1:14" hidden="1">
      <c r="A1018" t="s">
        <v>215</v>
      </c>
      <c r="B1018" s="105" t="s">
        <v>359</v>
      </c>
      <c r="C1018" s="105" t="s">
        <v>360</v>
      </c>
      <c r="D1018" s="106">
        <v>2722109</v>
      </c>
      <c r="E1018" s="106">
        <v>5982876.25</v>
      </c>
      <c r="F1018" s="67">
        <f t="shared" si="45"/>
        <v>3260767.25</v>
      </c>
      <c r="G1018" s="68" t="str">
        <f>+VLOOKUP(B1018,Mapping!A:C,3,0)</f>
        <v>Dividend</v>
      </c>
      <c r="H1018" s="68" t="str">
        <f t="shared" si="46"/>
        <v>LTSDividend</v>
      </c>
      <c r="I1018" s="69">
        <f t="shared" si="47"/>
        <v>0.32607672500000001</v>
      </c>
      <c r="N1018" t="str">
        <f>+HLOOKUP(A1018,'HY Financials'!$4:$4,1,0)</f>
        <v>LTS</v>
      </c>
    </row>
    <row r="1019" spans="1:14" hidden="1">
      <c r="A1019" t="s">
        <v>215</v>
      </c>
      <c r="B1019" s="105" t="s">
        <v>365</v>
      </c>
      <c r="C1019" s="105" t="s">
        <v>366</v>
      </c>
      <c r="D1019" s="106">
        <v>0</v>
      </c>
      <c r="E1019" s="106">
        <v>54971924.82</v>
      </c>
      <c r="F1019" s="67">
        <f t="shared" si="45"/>
        <v>54971924.82</v>
      </c>
      <c r="G1019" s="68" t="str">
        <f>+VLOOKUP(B1019,Mapping!A:C,3,0)</f>
        <v>Profit/(Loss) on sale /redemption of investments (other than inter scheme transfer/sale)</v>
      </c>
      <c r="H1019" s="68" t="str">
        <f t="shared" si="46"/>
        <v>LTSProfit/(Loss) on sale /redemption of investments (other than inter scheme transfer/sale)</v>
      </c>
      <c r="I1019" s="69">
        <f t="shared" si="47"/>
        <v>5.497192482</v>
      </c>
      <c r="N1019" t="str">
        <f>+HLOOKUP(A1019,'HY Financials'!$4:$4,1,0)</f>
        <v>LTS</v>
      </c>
    </row>
    <row r="1020" spans="1:14" hidden="1">
      <c r="A1020" t="s">
        <v>215</v>
      </c>
      <c r="B1020" s="105">
        <v>611100</v>
      </c>
      <c r="C1020" s="105" t="s">
        <v>367</v>
      </c>
      <c r="D1020" s="106">
        <v>2446876.4500000002</v>
      </c>
      <c r="E1020" s="106">
        <v>1343954.8</v>
      </c>
      <c r="F1020" s="67">
        <f t="shared" si="45"/>
        <v>-1102921.6500000001</v>
      </c>
      <c r="G1020" s="68" t="str">
        <f>+VLOOKUP(B1020,Mapping!A:C,3,0)</f>
        <v>Profit/(Loss) on sale /redemption of investments (other than inter scheme transfer/sale)</v>
      </c>
      <c r="H1020" s="68" t="str">
        <f t="shared" si="46"/>
        <v>LTSProfit/(Loss) on sale /redemption of investments (other than inter scheme transfer/sale)</v>
      </c>
      <c r="I1020" s="69">
        <f t="shared" si="47"/>
        <v>-0.11029216500000001</v>
      </c>
      <c r="N1020" t="str">
        <f>+HLOOKUP(A1020,'HY Financials'!$4:$4,1,0)</f>
        <v>LTS</v>
      </c>
    </row>
    <row r="1021" spans="1:14" hidden="1">
      <c r="A1021" t="s">
        <v>215</v>
      </c>
      <c r="B1021" s="105" t="s">
        <v>724</v>
      </c>
      <c r="C1021" s="105" t="s">
        <v>725</v>
      </c>
      <c r="D1021" s="106">
        <v>3679.54</v>
      </c>
      <c r="E1021" s="106">
        <v>232174.12</v>
      </c>
      <c r="F1021" s="67">
        <f t="shared" si="45"/>
        <v>228494.58</v>
      </c>
      <c r="G1021" s="68" t="str">
        <f>+VLOOKUP(B1021,Mapping!A:C,3,0)</f>
        <v>Interest</v>
      </c>
      <c r="H1021" s="68" t="str">
        <f t="shared" si="46"/>
        <v>LTSInterest</v>
      </c>
      <c r="I1021" s="69">
        <f t="shared" si="47"/>
        <v>2.2849458E-2</v>
      </c>
      <c r="N1021" t="str">
        <f>+HLOOKUP(A1021,'HY Financials'!$4:$4,1,0)</f>
        <v>LTS</v>
      </c>
    </row>
    <row r="1022" spans="1:14" s="108" customFormat="1" hidden="1">
      <c r="A1022" t="s">
        <v>215</v>
      </c>
      <c r="B1022" s="105">
        <v>620002</v>
      </c>
      <c r="C1022" s="105" t="s">
        <v>753</v>
      </c>
      <c r="D1022" s="106">
        <v>125.82</v>
      </c>
      <c r="E1022" s="106">
        <v>125.82</v>
      </c>
      <c r="F1022" s="67">
        <f t="shared" si="45"/>
        <v>0</v>
      </c>
      <c r="G1022" s="68" t="str">
        <f>+VLOOKUP(B1022,Mapping!A:C,3,0)</f>
        <v>Other income  @</v>
      </c>
      <c r="H1022" s="68" t="str">
        <f t="shared" si="46"/>
        <v>LTSOther income  @</v>
      </c>
      <c r="I1022" s="69">
        <f t="shared" si="47"/>
        <v>0</v>
      </c>
      <c r="N1022" t="str">
        <f>+HLOOKUP(A1022,'HY Financials'!$4:$4,1,0)</f>
        <v>LTS</v>
      </c>
    </row>
    <row r="1023" spans="1:14" s="108" customFormat="1" hidden="1">
      <c r="A1023" t="s">
        <v>215</v>
      </c>
      <c r="B1023" s="105">
        <v>620004</v>
      </c>
      <c r="C1023" s="105" t="s">
        <v>426</v>
      </c>
      <c r="D1023" s="106">
        <v>23975.15</v>
      </c>
      <c r="E1023" s="106">
        <v>37377.82</v>
      </c>
      <c r="F1023" s="67">
        <f t="shared" si="45"/>
        <v>13402.669999999998</v>
      </c>
      <c r="G1023" s="68" t="str">
        <f>+VLOOKUP(B1023,Mapping!A:C,3,0)</f>
        <v>Other income  @</v>
      </c>
      <c r="H1023" s="68" t="str">
        <f t="shared" si="46"/>
        <v>LTSOther income  @</v>
      </c>
      <c r="I1023" s="69">
        <f t="shared" si="47"/>
        <v>1.3402669999999998E-3</v>
      </c>
      <c r="N1023" t="str">
        <f>+HLOOKUP(A1023,'HY Financials'!$4:$4,1,0)</f>
        <v>LTS</v>
      </c>
    </row>
    <row r="1024" spans="1:14" s="108" customFormat="1" hidden="1">
      <c r="A1024" t="s">
        <v>215</v>
      </c>
      <c r="B1024" s="105">
        <v>810000</v>
      </c>
      <c r="C1024" s="105" t="s">
        <v>371</v>
      </c>
      <c r="D1024" s="106">
        <v>3617069.83</v>
      </c>
      <c r="E1024" s="106">
        <v>3533732.6</v>
      </c>
      <c r="F1024" s="67">
        <f t="shared" si="45"/>
        <v>-83337.229999999981</v>
      </c>
      <c r="G1024" s="68" t="str">
        <f>+VLOOKUP(B1024,Mapping!A:C,3,0)</f>
        <v>Profit/(Loss) on sale /redemption of investments (other than inter scheme transfer/sale)</v>
      </c>
      <c r="H1024" s="68" t="str">
        <f t="shared" si="46"/>
        <v>LTSProfit/(Loss) on sale /redemption of investments (other than inter scheme transfer/sale)</v>
      </c>
      <c r="I1024" s="69">
        <f t="shared" si="47"/>
        <v>-8.3337229999999977E-3</v>
      </c>
      <c r="N1024" t="str">
        <f>+HLOOKUP(A1024,'HY Financials'!$4:$4,1,0)</f>
        <v>LTS</v>
      </c>
    </row>
    <row r="1025" spans="1:14" s="108" customFormat="1" hidden="1">
      <c r="A1025" t="s">
        <v>215</v>
      </c>
      <c r="B1025" s="105" t="s">
        <v>372</v>
      </c>
      <c r="C1025" s="105" t="s">
        <v>373</v>
      </c>
      <c r="D1025" s="106">
        <v>21238106.23</v>
      </c>
      <c r="E1025" s="106">
        <v>0</v>
      </c>
      <c r="F1025" s="67">
        <f t="shared" si="45"/>
        <v>-21238106.23</v>
      </c>
      <c r="G1025" s="68" t="str">
        <f>+VLOOKUP(B1025,Mapping!A:C,3,0)</f>
        <v>Profit/(Loss) on sale /redemption of investments (other than inter scheme transfer/sale)</v>
      </c>
      <c r="H1025" s="68" t="str">
        <f t="shared" si="46"/>
        <v>LTSProfit/(Loss) on sale /redemption of investments (other than inter scheme transfer/sale)</v>
      </c>
      <c r="I1025" s="69">
        <f t="shared" si="47"/>
        <v>-2.1238106230000002</v>
      </c>
      <c r="N1025" t="str">
        <f>+HLOOKUP(A1025,'HY Financials'!$4:$4,1,0)</f>
        <v>LTS</v>
      </c>
    </row>
    <row r="1026" spans="1:14" hidden="1">
      <c r="A1026" t="s">
        <v>215</v>
      </c>
      <c r="B1026" s="105">
        <v>810300</v>
      </c>
      <c r="C1026" s="105" t="s">
        <v>378</v>
      </c>
      <c r="D1026" s="106">
        <v>9666470.0099999998</v>
      </c>
      <c r="E1026" s="106">
        <v>560081.84</v>
      </c>
      <c r="F1026" s="67">
        <f t="shared" si="45"/>
        <v>-9106388.1699999999</v>
      </c>
      <c r="G1026" s="68" t="str">
        <f>+VLOOKUP(B1026,Mapping!A:C,3,0)</f>
        <v>Management Fees</v>
      </c>
      <c r="H1026" s="68" t="str">
        <f t="shared" si="46"/>
        <v>LTSManagement Fees</v>
      </c>
      <c r="I1026" s="69">
        <f t="shared" si="47"/>
        <v>-0.91063881700000004</v>
      </c>
      <c r="N1026" t="str">
        <f>+HLOOKUP(A1026,'HY Financials'!$4:$4,1,0)</f>
        <v>LTS</v>
      </c>
    </row>
    <row r="1027" spans="1:14">
      <c r="A1027" t="s">
        <v>215</v>
      </c>
      <c r="B1027" s="105">
        <v>810325</v>
      </c>
      <c r="C1027" s="105" t="s">
        <v>379</v>
      </c>
      <c r="D1027" s="106">
        <v>4001499.24</v>
      </c>
      <c r="E1027" s="106">
        <v>223473.14</v>
      </c>
      <c r="F1027" s="67">
        <f t="shared" si="45"/>
        <v>-3778026.1</v>
      </c>
      <c r="G1027" s="68" t="str">
        <f>+VLOOKUP(B1027,Mapping!A:C,3,0)</f>
        <v>Total Recurring Expenses (including 6.1 and 6.2)</v>
      </c>
      <c r="H1027" s="68" t="str">
        <f t="shared" si="46"/>
        <v>LTSTotal Recurring Expenses (including 6.1 and 6.2)</v>
      </c>
      <c r="I1027" s="69">
        <f t="shared" si="47"/>
        <v>-0.37780260999999998</v>
      </c>
      <c r="N1027" t="str">
        <f>+HLOOKUP(A1027,'HY Financials'!$4:$4,1,0)</f>
        <v>LTS</v>
      </c>
    </row>
    <row r="1028" spans="1:14">
      <c r="A1028" t="s">
        <v>215</v>
      </c>
      <c r="B1028" s="105">
        <v>810701</v>
      </c>
      <c r="C1028" s="105" t="s">
        <v>381</v>
      </c>
      <c r="D1028" s="106">
        <v>1194775.6499999999</v>
      </c>
      <c r="E1028" s="106">
        <v>69226.100000000006</v>
      </c>
      <c r="F1028" s="67">
        <f t="shared" ref="F1028:F1091" si="48">+E1028-D1028</f>
        <v>-1125549.5499999998</v>
      </c>
      <c r="G1028" s="68" t="str">
        <f>+VLOOKUP(B1028,Mapping!A:C,3,0)</f>
        <v>Total Recurring Expenses (including 6.1 and 6.2)</v>
      </c>
      <c r="H1028" s="68" t="str">
        <f t="shared" ref="H1028:H1091" si="49">+A1028&amp;G1028</f>
        <v>LTSTotal Recurring Expenses (including 6.1 and 6.2)</v>
      </c>
      <c r="I1028" s="69">
        <f t="shared" ref="I1028:I1091" si="50">+F1028/10000000</f>
        <v>-0.11255495499999998</v>
      </c>
      <c r="N1028" t="str">
        <f>+HLOOKUP(A1028,'HY Financials'!$4:$4,1,0)</f>
        <v>LTS</v>
      </c>
    </row>
    <row r="1029" spans="1:14">
      <c r="A1029" t="s">
        <v>215</v>
      </c>
      <c r="B1029" s="105">
        <v>816000</v>
      </c>
      <c r="C1029" s="105" t="s">
        <v>466</v>
      </c>
      <c r="D1029" s="106">
        <v>229322.25</v>
      </c>
      <c r="E1029" s="106">
        <v>3779567.87</v>
      </c>
      <c r="F1029" s="67">
        <f t="shared" si="48"/>
        <v>3550245.62</v>
      </c>
      <c r="G1029" s="68" t="str">
        <f>+VLOOKUP(B1029,Mapping!A:C,3,0)</f>
        <v>Total Recurring Expenses (including 6.1 and 6.2)</v>
      </c>
      <c r="H1029" s="68" t="str">
        <f t="shared" si="49"/>
        <v>LTSTotal Recurring Expenses (including 6.1 and 6.2)</v>
      </c>
      <c r="I1029" s="69">
        <f t="shared" si="50"/>
        <v>0.35502456199999999</v>
      </c>
      <c r="N1029" t="str">
        <f>+HLOOKUP(A1029,'HY Financials'!$4:$4,1,0)</f>
        <v>LTS</v>
      </c>
    </row>
    <row r="1030" spans="1:14">
      <c r="A1030" t="s">
        <v>215</v>
      </c>
      <c r="B1030" s="105">
        <v>816001</v>
      </c>
      <c r="C1030" s="105" t="s">
        <v>428</v>
      </c>
      <c r="D1030" s="106">
        <v>449881.14</v>
      </c>
      <c r="E1030" s="106">
        <v>0</v>
      </c>
      <c r="F1030" s="67">
        <f t="shared" si="48"/>
        <v>-449881.14</v>
      </c>
      <c r="G1030" s="68" t="str">
        <f>+VLOOKUP(B1030,Mapping!A:C,3,0)</f>
        <v>Total Recurring Expenses (including 6.1 and 6.2)</v>
      </c>
      <c r="H1030" s="68" t="str">
        <f t="shared" si="49"/>
        <v>LTSTotal Recurring Expenses (including 6.1 and 6.2)</v>
      </c>
      <c r="I1030" s="69">
        <f t="shared" si="50"/>
        <v>-4.4988114000000003E-2</v>
      </c>
      <c r="N1030" t="str">
        <f>+HLOOKUP(A1030,'HY Financials'!$4:$4,1,0)</f>
        <v>LTS</v>
      </c>
    </row>
    <row r="1031" spans="1:14">
      <c r="A1031" t="s">
        <v>215</v>
      </c>
      <c r="B1031" s="105">
        <v>816003</v>
      </c>
      <c r="C1031" s="105" t="s">
        <v>383</v>
      </c>
      <c r="D1031" s="106">
        <v>849264.08</v>
      </c>
      <c r="E1031" s="106">
        <v>0</v>
      </c>
      <c r="F1031" s="67">
        <f t="shared" si="48"/>
        <v>-849264.08</v>
      </c>
      <c r="G1031" s="68" t="str">
        <f>+VLOOKUP(B1031,Mapping!A:C,3,0)</f>
        <v>Total Recurring Expenses (including 6.1 and 6.2)</v>
      </c>
      <c r="H1031" s="68" t="str">
        <f t="shared" si="49"/>
        <v>LTSTotal Recurring Expenses (including 6.1 and 6.2)</v>
      </c>
      <c r="I1031" s="69">
        <f t="shared" si="50"/>
        <v>-8.4926407999999995E-2</v>
      </c>
      <c r="N1031" t="str">
        <f>+HLOOKUP(A1031,'HY Financials'!$4:$4,1,0)</f>
        <v>LTS</v>
      </c>
    </row>
    <row r="1032" spans="1:14">
      <c r="A1032" t="s">
        <v>215</v>
      </c>
      <c r="B1032" s="105">
        <v>816005</v>
      </c>
      <c r="C1032" s="105" t="s">
        <v>693</v>
      </c>
      <c r="D1032" s="106">
        <v>112360</v>
      </c>
      <c r="E1032" s="106">
        <v>0</v>
      </c>
      <c r="F1032" s="67">
        <f t="shared" si="48"/>
        <v>-112360</v>
      </c>
      <c r="G1032" s="68" t="str">
        <f>+VLOOKUP(B1032,Mapping!A:C,3,0)</f>
        <v>Total Recurring Expenses (including 6.1 and 6.2)</v>
      </c>
      <c r="H1032" s="68" t="str">
        <f t="shared" si="49"/>
        <v>LTSTotal Recurring Expenses (including 6.1 and 6.2)</v>
      </c>
      <c r="I1032" s="69">
        <f t="shared" si="50"/>
        <v>-1.1235999999999999E-2</v>
      </c>
      <c r="N1032" t="str">
        <f>+HLOOKUP(A1032,'HY Financials'!$4:$4,1,0)</f>
        <v>LTS</v>
      </c>
    </row>
    <row r="1033" spans="1:14">
      <c r="A1033" t="s">
        <v>215</v>
      </c>
      <c r="B1033" s="105">
        <v>816007</v>
      </c>
      <c r="C1033" s="105" t="s">
        <v>385</v>
      </c>
      <c r="D1033" s="106">
        <v>884812.32</v>
      </c>
      <c r="E1033" s="106">
        <v>0</v>
      </c>
      <c r="F1033" s="67">
        <f t="shared" si="48"/>
        <v>-884812.32</v>
      </c>
      <c r="G1033" s="68" t="str">
        <f>+VLOOKUP(B1033,Mapping!A:C,3,0)</f>
        <v>Total Recurring Expenses (including 6.1 and 6.2)</v>
      </c>
      <c r="H1033" s="68" t="str">
        <f t="shared" si="49"/>
        <v>LTSTotal Recurring Expenses (including 6.1 and 6.2)</v>
      </c>
      <c r="I1033" s="69">
        <f t="shared" si="50"/>
        <v>-8.8481231999999993E-2</v>
      </c>
      <c r="N1033" t="str">
        <f>+HLOOKUP(A1033,'HY Financials'!$4:$4,1,0)</f>
        <v>LTS</v>
      </c>
    </row>
    <row r="1034" spans="1:14">
      <c r="A1034" t="s">
        <v>215</v>
      </c>
      <c r="B1034" s="105">
        <v>816008</v>
      </c>
      <c r="C1034" s="105" t="s">
        <v>387</v>
      </c>
      <c r="D1034" s="106">
        <v>191337.31</v>
      </c>
      <c r="E1034" s="106">
        <v>0</v>
      </c>
      <c r="F1034" s="67">
        <f t="shared" si="48"/>
        <v>-191337.31</v>
      </c>
      <c r="G1034" s="68" t="str">
        <f>+VLOOKUP(B1034,Mapping!A:C,3,0)</f>
        <v>Total Recurring Expenses (including 6.1 and 6.2)</v>
      </c>
      <c r="H1034" s="68" t="str">
        <f t="shared" si="49"/>
        <v>LTSTotal Recurring Expenses (including 6.1 and 6.2)</v>
      </c>
      <c r="I1034" s="69">
        <f t="shared" si="50"/>
        <v>-1.9133731000000001E-2</v>
      </c>
      <c r="N1034" t="str">
        <f>+HLOOKUP(A1034,'HY Financials'!$4:$4,1,0)</f>
        <v>LTS</v>
      </c>
    </row>
    <row r="1035" spans="1:14">
      <c r="A1035" t="s">
        <v>215</v>
      </c>
      <c r="B1035" s="105">
        <v>816012</v>
      </c>
      <c r="C1035" s="105" t="s">
        <v>389</v>
      </c>
      <c r="D1035" s="106">
        <v>35017.129999999997</v>
      </c>
      <c r="E1035" s="106">
        <v>7566.62</v>
      </c>
      <c r="F1035" s="67">
        <f t="shared" si="48"/>
        <v>-27450.51</v>
      </c>
      <c r="G1035" s="68" t="str">
        <f>+VLOOKUP(B1035,Mapping!A:C,3,0)</f>
        <v>Total Recurring Expenses (including 6.1 and 6.2)</v>
      </c>
      <c r="H1035" s="68" t="str">
        <f t="shared" si="49"/>
        <v>LTSTotal Recurring Expenses (including 6.1 and 6.2)</v>
      </c>
      <c r="I1035" s="69">
        <f t="shared" si="50"/>
        <v>-2.7450509999999997E-3</v>
      </c>
      <c r="N1035" t="str">
        <f>+HLOOKUP(A1035,'HY Financials'!$4:$4,1,0)</f>
        <v>LTS</v>
      </c>
    </row>
    <row r="1036" spans="1:14">
      <c r="A1036" t="s">
        <v>215</v>
      </c>
      <c r="B1036" s="105">
        <v>816013</v>
      </c>
      <c r="C1036" s="105" t="s">
        <v>391</v>
      </c>
      <c r="D1036" s="106">
        <v>95894.52</v>
      </c>
      <c r="E1036" s="106">
        <v>37473.85</v>
      </c>
      <c r="F1036" s="67">
        <f t="shared" si="48"/>
        <v>-58420.670000000006</v>
      </c>
      <c r="G1036" s="68" t="str">
        <f>+VLOOKUP(B1036,Mapping!A:C,3,0)</f>
        <v>Total Recurring Expenses (including 6.1 and 6.2)</v>
      </c>
      <c r="H1036" s="68" t="str">
        <f t="shared" si="49"/>
        <v>LTSTotal Recurring Expenses (including 6.1 and 6.2)</v>
      </c>
      <c r="I1036" s="69">
        <f t="shared" si="50"/>
        <v>-5.8420670000000003E-3</v>
      </c>
      <c r="N1036" t="str">
        <f>+HLOOKUP(A1036,'HY Financials'!$4:$4,1,0)</f>
        <v>LTS</v>
      </c>
    </row>
    <row r="1037" spans="1:14">
      <c r="A1037" t="s">
        <v>215</v>
      </c>
      <c r="B1037" s="105">
        <v>816015</v>
      </c>
      <c r="C1037" s="105" t="s">
        <v>393</v>
      </c>
      <c r="D1037" s="106">
        <v>240988.62</v>
      </c>
      <c r="E1037" s="106">
        <v>402.56</v>
      </c>
      <c r="F1037" s="67">
        <f t="shared" si="48"/>
        <v>-240586.06</v>
      </c>
      <c r="G1037" s="68" t="str">
        <f>+VLOOKUP(B1037,Mapping!A:C,3,0)</f>
        <v>Total Recurring Expenses (including 6.1 and 6.2)</v>
      </c>
      <c r="H1037" s="68" t="str">
        <f t="shared" si="49"/>
        <v>LTSTotal Recurring Expenses (including 6.1 and 6.2)</v>
      </c>
      <c r="I1037" s="69">
        <f t="shared" si="50"/>
        <v>-2.4058606E-2</v>
      </c>
      <c r="N1037" t="str">
        <f>+HLOOKUP(A1037,'HY Financials'!$4:$4,1,0)</f>
        <v>LTS</v>
      </c>
    </row>
    <row r="1038" spans="1:14">
      <c r="A1038" t="s">
        <v>215</v>
      </c>
      <c r="B1038" s="105">
        <v>816016</v>
      </c>
      <c r="C1038" s="105" t="s">
        <v>395</v>
      </c>
      <c r="D1038" s="106">
        <v>3390.07</v>
      </c>
      <c r="E1038" s="106">
        <v>0</v>
      </c>
      <c r="F1038" s="67">
        <f t="shared" si="48"/>
        <v>-3390.07</v>
      </c>
      <c r="G1038" s="68" t="str">
        <f>+VLOOKUP(B1038,Mapping!A:C,3,0)</f>
        <v>Total Recurring Expenses (including 6.1 and 6.2)</v>
      </c>
      <c r="H1038" s="68" t="str">
        <f t="shared" si="49"/>
        <v>LTSTotal Recurring Expenses (including 6.1 and 6.2)</v>
      </c>
      <c r="I1038" s="69">
        <f t="shared" si="50"/>
        <v>-3.39007E-4</v>
      </c>
      <c r="N1038" t="str">
        <f>+HLOOKUP(A1038,'HY Financials'!$4:$4,1,0)</f>
        <v>LTS</v>
      </c>
    </row>
    <row r="1039" spans="1:14">
      <c r="A1039" t="s">
        <v>215</v>
      </c>
      <c r="B1039" s="105">
        <v>816017</v>
      </c>
      <c r="C1039" s="105" t="s">
        <v>397</v>
      </c>
      <c r="D1039" s="106">
        <v>111951.82</v>
      </c>
      <c r="E1039" s="106">
        <v>0</v>
      </c>
      <c r="F1039" s="67">
        <f t="shared" si="48"/>
        <v>-111951.82</v>
      </c>
      <c r="G1039" s="68" t="str">
        <f>+VLOOKUP(B1039,Mapping!A:C,3,0)</f>
        <v>Total Recurring Expenses (including 6.1 and 6.2)</v>
      </c>
      <c r="H1039" s="68" t="str">
        <f t="shared" si="49"/>
        <v>LTSTotal Recurring Expenses (including 6.1 and 6.2)</v>
      </c>
      <c r="I1039" s="69">
        <f t="shared" si="50"/>
        <v>-1.1195182000000001E-2</v>
      </c>
      <c r="N1039" t="str">
        <f>+HLOOKUP(A1039,'HY Financials'!$4:$4,1,0)</f>
        <v>LTS</v>
      </c>
    </row>
    <row r="1040" spans="1:14" hidden="1">
      <c r="A1040" t="s">
        <v>215</v>
      </c>
      <c r="B1040" s="105">
        <v>816021</v>
      </c>
      <c r="C1040" s="105" t="s">
        <v>399</v>
      </c>
      <c r="D1040" s="106">
        <v>0</v>
      </c>
      <c r="E1040" s="106">
        <v>0</v>
      </c>
      <c r="F1040" s="67">
        <f t="shared" si="48"/>
        <v>0</v>
      </c>
      <c r="G1040" s="68" t="str">
        <f>+VLOOKUP(B1040,Mapping!A:C,3,0)</f>
        <v>Trustee Fees #</v>
      </c>
      <c r="H1040" s="68" t="str">
        <f t="shared" si="49"/>
        <v>LTSTrustee Fees #</v>
      </c>
      <c r="I1040" s="69">
        <f t="shared" si="50"/>
        <v>0</v>
      </c>
      <c r="N1040" t="str">
        <f>+HLOOKUP(A1040,'HY Financials'!$4:$4,1,0)</f>
        <v>LTS</v>
      </c>
    </row>
    <row r="1041" spans="1:14">
      <c r="A1041" t="s">
        <v>215</v>
      </c>
      <c r="B1041" s="105">
        <v>816030</v>
      </c>
      <c r="C1041" s="105" t="s">
        <v>403</v>
      </c>
      <c r="D1041" s="106">
        <v>390000</v>
      </c>
      <c r="E1041" s="106">
        <v>0</v>
      </c>
      <c r="F1041" s="67">
        <f t="shared" si="48"/>
        <v>-390000</v>
      </c>
      <c r="G1041" s="68" t="str">
        <f>+VLOOKUP(B1041,Mapping!A:C,3,0)</f>
        <v>Total Recurring Expenses (including 6.1 and 6.2)</v>
      </c>
      <c r="H1041" s="68" t="str">
        <f t="shared" si="49"/>
        <v>LTSTotal Recurring Expenses (including 6.1 and 6.2)</v>
      </c>
      <c r="I1041" s="69">
        <f t="shared" si="50"/>
        <v>-3.9E-2</v>
      </c>
      <c r="N1041" t="str">
        <f>+HLOOKUP(A1041,'HY Financials'!$4:$4,1,0)</f>
        <v>LTS</v>
      </c>
    </row>
    <row r="1042" spans="1:14">
      <c r="A1042" t="s">
        <v>215</v>
      </c>
      <c r="B1042" s="105">
        <v>816033</v>
      </c>
      <c r="C1042" s="105" t="s">
        <v>405</v>
      </c>
      <c r="D1042" s="106">
        <v>0</v>
      </c>
      <c r="E1042" s="106">
        <v>0</v>
      </c>
      <c r="F1042" s="67">
        <f t="shared" si="48"/>
        <v>0</v>
      </c>
      <c r="G1042" s="68" t="str">
        <f>+VLOOKUP(B1042,Mapping!A:C,3,0)</f>
        <v>Total Recurring Expenses (including 6.1 and 6.2)</v>
      </c>
      <c r="H1042" s="68" t="str">
        <f t="shared" si="49"/>
        <v>LTSTotal Recurring Expenses (including 6.1 and 6.2)</v>
      </c>
      <c r="I1042" s="69">
        <f t="shared" si="50"/>
        <v>0</v>
      </c>
      <c r="N1042" t="str">
        <f>+HLOOKUP(A1042,'HY Financials'!$4:$4,1,0)</f>
        <v>LTS</v>
      </c>
    </row>
    <row r="1043" spans="1:14">
      <c r="A1043" t="s">
        <v>215</v>
      </c>
      <c r="B1043" s="105">
        <v>816034</v>
      </c>
      <c r="C1043" s="105" t="s">
        <v>407</v>
      </c>
      <c r="D1043" s="106">
        <v>40140.43</v>
      </c>
      <c r="E1043" s="106">
        <v>1081.05</v>
      </c>
      <c r="F1043" s="67">
        <f t="shared" si="48"/>
        <v>-39059.379999999997</v>
      </c>
      <c r="G1043" s="68" t="str">
        <f>+VLOOKUP(B1043,Mapping!A:C,3,0)</f>
        <v>Total Recurring Expenses (including 6.1 and 6.2)</v>
      </c>
      <c r="H1043" s="68" t="str">
        <f t="shared" si="49"/>
        <v>LTSTotal Recurring Expenses (including 6.1 and 6.2)</v>
      </c>
      <c r="I1043" s="69">
        <f t="shared" si="50"/>
        <v>-3.9059379999999999E-3</v>
      </c>
      <c r="N1043" t="str">
        <f>+HLOOKUP(A1043,'HY Financials'!$4:$4,1,0)</f>
        <v>LTS</v>
      </c>
    </row>
    <row r="1044" spans="1:14">
      <c r="A1044" t="s">
        <v>215</v>
      </c>
      <c r="B1044" s="105">
        <v>816036</v>
      </c>
      <c r="C1044" s="105" t="s">
        <v>695</v>
      </c>
      <c r="D1044" s="106">
        <v>1562.14</v>
      </c>
      <c r="E1044" s="106">
        <v>45.57</v>
      </c>
      <c r="F1044" s="67">
        <f t="shared" si="48"/>
        <v>-1516.5700000000002</v>
      </c>
      <c r="G1044" s="68" t="str">
        <f>+VLOOKUP(B1044,Mapping!A:C,3,0)</f>
        <v>Total Recurring Expenses (including 6.1 and 6.2)</v>
      </c>
      <c r="H1044" s="68" t="str">
        <f t="shared" si="49"/>
        <v>LTSTotal Recurring Expenses (including 6.1 and 6.2)</v>
      </c>
      <c r="I1044" s="69">
        <f t="shared" si="50"/>
        <v>-1.5165700000000003E-4</v>
      </c>
      <c r="N1044" t="str">
        <f>+HLOOKUP(A1044,'HY Financials'!$4:$4,1,0)</f>
        <v>LTS</v>
      </c>
    </row>
    <row r="1045" spans="1:14">
      <c r="A1045" t="s">
        <v>215</v>
      </c>
      <c r="B1045" s="105">
        <v>816039</v>
      </c>
      <c r="C1045" s="105" t="s">
        <v>411</v>
      </c>
      <c r="D1045" s="106">
        <v>23528.23</v>
      </c>
      <c r="E1045" s="106">
        <v>6421.1</v>
      </c>
      <c r="F1045" s="67">
        <f t="shared" si="48"/>
        <v>-17107.129999999997</v>
      </c>
      <c r="G1045" s="68" t="str">
        <f>+VLOOKUP(B1045,Mapping!A:C,3,0)</f>
        <v>Total Recurring Expenses (including 6.1 and 6.2)</v>
      </c>
      <c r="H1045" s="68" t="str">
        <f t="shared" si="49"/>
        <v>LTSTotal Recurring Expenses (including 6.1 and 6.2)</v>
      </c>
      <c r="I1045" s="69">
        <f t="shared" si="50"/>
        <v>-1.7107129999999998E-3</v>
      </c>
      <c r="N1045" t="str">
        <f>+HLOOKUP(A1045,'HY Financials'!$4:$4,1,0)</f>
        <v>LTS</v>
      </c>
    </row>
    <row r="1046" spans="1:14">
      <c r="A1046" t="s">
        <v>215</v>
      </c>
      <c r="B1046" s="105">
        <v>816042</v>
      </c>
      <c r="C1046" s="105" t="s">
        <v>697</v>
      </c>
      <c r="D1046" s="106">
        <v>83233.7</v>
      </c>
      <c r="E1046" s="106">
        <v>5569.18</v>
      </c>
      <c r="F1046" s="67">
        <f t="shared" si="48"/>
        <v>-77664.51999999999</v>
      </c>
      <c r="G1046" s="68" t="str">
        <f>+VLOOKUP(B1046,Mapping!A:C,3,0)</f>
        <v>Total Recurring Expenses (including 6.1 and 6.2)</v>
      </c>
      <c r="H1046" s="68" t="str">
        <f t="shared" si="49"/>
        <v>LTSTotal Recurring Expenses (including 6.1 and 6.2)</v>
      </c>
      <c r="I1046" s="69">
        <f t="shared" si="50"/>
        <v>-7.7664519999999992E-3</v>
      </c>
      <c r="N1046" t="str">
        <f>+HLOOKUP(A1046,'HY Financials'!$4:$4,1,0)</f>
        <v>LTS</v>
      </c>
    </row>
    <row r="1047" spans="1:14">
      <c r="A1047" t="s">
        <v>215</v>
      </c>
      <c r="B1047" s="105">
        <v>816047</v>
      </c>
      <c r="C1047" s="105" t="s">
        <v>1062</v>
      </c>
      <c r="D1047" s="106">
        <v>15846.84</v>
      </c>
      <c r="E1047" s="106">
        <v>15846.84</v>
      </c>
      <c r="F1047" s="67">
        <f t="shared" si="48"/>
        <v>0</v>
      </c>
      <c r="G1047" s="68" t="str">
        <f>+VLOOKUP(B1047,Mapping!A:C,3,0)</f>
        <v>Total Recurring Expenses (including 6.1 and 6.2)</v>
      </c>
      <c r="H1047" s="68" t="str">
        <f t="shared" si="49"/>
        <v>LTSTotal Recurring Expenses (including 6.1 and 6.2)</v>
      </c>
      <c r="I1047" s="69">
        <f t="shared" si="50"/>
        <v>0</v>
      </c>
      <c r="N1047" t="str">
        <f>+HLOOKUP(A1047,'HY Financials'!$4:$4,1,0)</f>
        <v>LTS</v>
      </c>
    </row>
    <row r="1048" spans="1:14">
      <c r="A1048" t="s">
        <v>215</v>
      </c>
      <c r="B1048" s="105">
        <v>816061</v>
      </c>
      <c r="C1048" s="105" t="s">
        <v>903</v>
      </c>
      <c r="D1048" s="106">
        <v>166493</v>
      </c>
      <c r="E1048" s="106">
        <v>166493</v>
      </c>
      <c r="F1048" s="67">
        <f t="shared" si="48"/>
        <v>0</v>
      </c>
      <c r="G1048" s="68" t="str">
        <f>+VLOOKUP(B1048,Mapping!A:C,3,0)</f>
        <v>Total Recurring Expenses (including 6.1 and 6.2)</v>
      </c>
      <c r="H1048" s="68" t="str">
        <f t="shared" si="49"/>
        <v>LTSTotal Recurring Expenses (including 6.1 and 6.2)</v>
      </c>
      <c r="I1048" s="69">
        <f t="shared" si="50"/>
        <v>0</v>
      </c>
      <c r="N1048" t="str">
        <f>+HLOOKUP(A1048,'HY Financials'!$4:$4,1,0)</f>
        <v>LTS</v>
      </c>
    </row>
    <row r="1049" spans="1:14">
      <c r="A1049" t="s">
        <v>215</v>
      </c>
      <c r="B1049" s="105">
        <v>816080</v>
      </c>
      <c r="C1049" s="105" t="s">
        <v>1063</v>
      </c>
      <c r="D1049" s="106">
        <v>99713.36</v>
      </c>
      <c r="E1049" s="106">
        <v>4269.32</v>
      </c>
      <c r="F1049" s="67">
        <f t="shared" si="48"/>
        <v>-95444.040000000008</v>
      </c>
      <c r="G1049" s="68" t="str">
        <f>+VLOOKUP(B1049,Mapping!A:C,3,0)</f>
        <v>Total Recurring Expenses (including 6.1 and 6.2)</v>
      </c>
      <c r="H1049" s="68" t="str">
        <f t="shared" si="49"/>
        <v>LTSTotal Recurring Expenses (including 6.1 and 6.2)</v>
      </c>
      <c r="I1049" s="69">
        <f t="shared" si="50"/>
        <v>-9.5444040000000011E-3</v>
      </c>
      <c r="N1049" t="str">
        <f>+HLOOKUP(A1049,'HY Financials'!$4:$4,1,0)</f>
        <v>LTS</v>
      </c>
    </row>
    <row r="1050" spans="1:14" hidden="1">
      <c r="A1050" t="s">
        <v>979</v>
      </c>
      <c r="B1050" s="105" t="s">
        <v>766</v>
      </c>
      <c r="C1050" s="105" t="s">
        <v>767</v>
      </c>
      <c r="D1050" s="106">
        <v>105393809.64</v>
      </c>
      <c r="E1050" s="106">
        <v>100393809.64</v>
      </c>
      <c r="F1050" s="67">
        <f t="shared" si="48"/>
        <v>-5000000</v>
      </c>
      <c r="G1050" s="68" t="str">
        <f>+VLOOKUP(B1050,Mapping!A:C,3,0)</f>
        <v>Net Assets</v>
      </c>
      <c r="H1050" s="68" t="str">
        <f t="shared" si="49"/>
        <v>TBFSNet Assets</v>
      </c>
      <c r="I1050" s="69">
        <f t="shared" si="50"/>
        <v>-0.5</v>
      </c>
      <c r="N1050" t="str">
        <f>+HLOOKUP(A1050,'HY Financials'!$4:$4,1,0)</f>
        <v>TBFS</v>
      </c>
    </row>
    <row r="1051" spans="1:14" hidden="1">
      <c r="A1051" t="s">
        <v>979</v>
      </c>
      <c r="B1051" s="105" t="s">
        <v>282</v>
      </c>
      <c r="C1051" s="105" t="s">
        <v>283</v>
      </c>
      <c r="D1051" s="106">
        <v>82140071.75</v>
      </c>
      <c r="E1051" s="106">
        <v>74648700.239999995</v>
      </c>
      <c r="F1051" s="67">
        <f t="shared" si="48"/>
        <v>-7491371.5100000054</v>
      </c>
      <c r="G1051" s="68" t="str">
        <f>+VLOOKUP(B1051,Mapping!A:C,3,0)</f>
        <v>Net Assets</v>
      </c>
      <c r="H1051" s="68" t="str">
        <f t="shared" si="49"/>
        <v>TBFSNet Assets</v>
      </c>
      <c r="I1051" s="69">
        <f t="shared" si="50"/>
        <v>-0.74913715100000056</v>
      </c>
      <c r="N1051" t="str">
        <f>+HLOOKUP(A1051,'HY Financials'!$4:$4,1,0)</f>
        <v>TBFS</v>
      </c>
    </row>
    <row r="1052" spans="1:14" hidden="1">
      <c r="A1052" t="s">
        <v>979</v>
      </c>
      <c r="B1052" s="105" t="s">
        <v>284</v>
      </c>
      <c r="C1052" s="105" t="s">
        <v>285</v>
      </c>
      <c r="D1052" s="106">
        <v>0</v>
      </c>
      <c r="E1052" s="106">
        <v>14504987.51</v>
      </c>
      <c r="F1052" s="67">
        <f t="shared" si="48"/>
        <v>14504987.51</v>
      </c>
      <c r="G1052" s="68" t="str">
        <f>+VLOOKUP(B1052,Mapping!A:C,3,0)</f>
        <v>Net Assets</v>
      </c>
      <c r="H1052" s="68" t="str">
        <f t="shared" si="49"/>
        <v>TBFSNet Assets</v>
      </c>
      <c r="I1052" s="69">
        <f t="shared" si="50"/>
        <v>1.450498751</v>
      </c>
      <c r="N1052" t="str">
        <f>+HLOOKUP(A1052,'HY Financials'!$4:$4,1,0)</f>
        <v>TBFS</v>
      </c>
    </row>
    <row r="1053" spans="1:14" hidden="1">
      <c r="A1053" t="s">
        <v>979</v>
      </c>
      <c r="B1053" s="105">
        <v>110014</v>
      </c>
      <c r="C1053" s="105" t="s">
        <v>289</v>
      </c>
      <c r="D1053" s="106">
        <v>34561245.159999996</v>
      </c>
      <c r="E1053" s="106">
        <v>34561245.159999996</v>
      </c>
      <c r="F1053" s="67">
        <f t="shared" si="48"/>
        <v>0</v>
      </c>
      <c r="G1053" s="68" t="str">
        <f>+VLOOKUP(B1053,Mapping!A:C,3,0)</f>
        <v>Net Assets</v>
      </c>
      <c r="H1053" s="68" t="str">
        <f t="shared" si="49"/>
        <v>TBFSNet Assets</v>
      </c>
      <c r="I1053" s="69">
        <f t="shared" si="50"/>
        <v>0</v>
      </c>
      <c r="N1053" t="str">
        <f>+HLOOKUP(A1053,'HY Financials'!$4:$4,1,0)</f>
        <v>TBFS</v>
      </c>
    </row>
    <row r="1054" spans="1:14" hidden="1">
      <c r="A1054" t="s">
        <v>979</v>
      </c>
      <c r="B1054" s="105">
        <v>110047</v>
      </c>
      <c r="C1054" s="105" t="s">
        <v>293</v>
      </c>
      <c r="D1054" s="106">
        <v>708041130.63</v>
      </c>
      <c r="E1054" s="106">
        <v>705337608.48000002</v>
      </c>
      <c r="F1054" s="67">
        <f t="shared" si="48"/>
        <v>-2703522.1499999762</v>
      </c>
      <c r="G1054" s="68" t="str">
        <f>+VLOOKUP(B1054,Mapping!A:C,3,0)</f>
        <v>Net Assets</v>
      </c>
      <c r="H1054" s="68" t="str">
        <f t="shared" si="49"/>
        <v>TBFSNet Assets</v>
      </c>
      <c r="I1054" s="69">
        <f t="shared" si="50"/>
        <v>-0.27035221499999762</v>
      </c>
      <c r="N1054" t="str">
        <f>+HLOOKUP(A1054,'HY Financials'!$4:$4,1,0)</f>
        <v>TBFS</v>
      </c>
    </row>
    <row r="1055" spans="1:14" hidden="1">
      <c r="A1055" t="s">
        <v>979</v>
      </c>
      <c r="B1055" s="105">
        <v>110052</v>
      </c>
      <c r="C1055" s="105" t="s">
        <v>297</v>
      </c>
      <c r="D1055" s="106">
        <v>325323.84999999998</v>
      </c>
      <c r="E1055" s="106">
        <v>203335.47</v>
      </c>
      <c r="F1055" s="67">
        <f t="shared" si="48"/>
        <v>-121988.37999999998</v>
      </c>
      <c r="G1055" s="68" t="str">
        <f>+VLOOKUP(B1055,Mapping!A:C,3,0)</f>
        <v>Net Assets</v>
      </c>
      <c r="H1055" s="68" t="str">
        <f t="shared" si="49"/>
        <v>TBFSNet Assets</v>
      </c>
      <c r="I1055" s="69">
        <f t="shared" si="50"/>
        <v>-1.2198837999999998E-2</v>
      </c>
      <c r="N1055" t="str">
        <f>+HLOOKUP(A1055,'HY Financials'!$4:$4,1,0)</f>
        <v>TBFS</v>
      </c>
    </row>
    <row r="1056" spans="1:14" hidden="1">
      <c r="A1056" t="s">
        <v>979</v>
      </c>
      <c r="B1056" s="105">
        <v>110074</v>
      </c>
      <c r="C1056" s="105" t="s">
        <v>301</v>
      </c>
      <c r="D1056" s="106">
        <v>35077971.82</v>
      </c>
      <c r="E1056" s="106">
        <v>35077971.82</v>
      </c>
      <c r="F1056" s="67">
        <f t="shared" si="48"/>
        <v>0</v>
      </c>
      <c r="G1056" s="68" t="str">
        <f>+VLOOKUP(B1056,Mapping!A:C,3,0)</f>
        <v>Net Assets</v>
      </c>
      <c r="H1056" s="68" t="str">
        <f t="shared" si="49"/>
        <v>TBFSNet Assets</v>
      </c>
      <c r="I1056" s="69">
        <f t="shared" si="50"/>
        <v>0</v>
      </c>
      <c r="N1056" t="str">
        <f>+HLOOKUP(A1056,'HY Financials'!$4:$4,1,0)</f>
        <v>TBFS</v>
      </c>
    </row>
    <row r="1057" spans="1:14" hidden="1">
      <c r="A1057" t="s">
        <v>979</v>
      </c>
      <c r="B1057" s="105">
        <v>110079</v>
      </c>
      <c r="C1057" s="105" t="s">
        <v>303</v>
      </c>
      <c r="D1057" s="106">
        <v>415200</v>
      </c>
      <c r="E1057" s="106">
        <v>415200</v>
      </c>
      <c r="F1057" s="67">
        <f t="shared" si="48"/>
        <v>0</v>
      </c>
      <c r="G1057" s="68" t="str">
        <f>+VLOOKUP(B1057,Mapping!A:C,3,0)</f>
        <v>Net Assets</v>
      </c>
      <c r="H1057" s="68" t="str">
        <f t="shared" si="49"/>
        <v>TBFSNet Assets</v>
      </c>
      <c r="I1057" s="69">
        <f t="shared" si="50"/>
        <v>0</v>
      </c>
      <c r="N1057" t="str">
        <f>+HLOOKUP(A1057,'HY Financials'!$4:$4,1,0)</f>
        <v>TBFS</v>
      </c>
    </row>
    <row r="1058" spans="1:14" hidden="1">
      <c r="A1058" t="s">
        <v>979</v>
      </c>
      <c r="B1058" s="105">
        <v>110120</v>
      </c>
      <c r="C1058" s="105" t="s">
        <v>304</v>
      </c>
      <c r="D1058" s="106">
        <v>621144633.88</v>
      </c>
      <c r="E1058" s="106">
        <v>622354284.36000001</v>
      </c>
      <c r="F1058" s="67">
        <f t="shared" si="48"/>
        <v>1209650.4800000191</v>
      </c>
      <c r="G1058" s="68" t="str">
        <f>+VLOOKUP(B1058,Mapping!A:C,3,0)</f>
        <v>Net Assets</v>
      </c>
      <c r="H1058" s="68" t="str">
        <f t="shared" si="49"/>
        <v>TBFSNet Assets</v>
      </c>
      <c r="I1058" s="69">
        <f t="shared" si="50"/>
        <v>0.12096504800000191</v>
      </c>
      <c r="N1058" t="str">
        <f>+HLOOKUP(A1058,'HY Financials'!$4:$4,1,0)</f>
        <v>TBFS</v>
      </c>
    </row>
    <row r="1059" spans="1:14" hidden="1">
      <c r="A1059" t="s">
        <v>979</v>
      </c>
      <c r="B1059" s="105">
        <v>110156</v>
      </c>
      <c r="C1059" s="105" t="s">
        <v>685</v>
      </c>
      <c r="D1059" s="106">
        <v>575315.01</v>
      </c>
      <c r="E1059" s="106">
        <v>640865.25</v>
      </c>
      <c r="F1059" s="67">
        <f t="shared" si="48"/>
        <v>65550.239999999991</v>
      </c>
      <c r="G1059" s="68" t="str">
        <f>+VLOOKUP(B1059,Mapping!A:C,3,0)</f>
        <v>Net Assets</v>
      </c>
      <c r="H1059" s="68" t="str">
        <f t="shared" si="49"/>
        <v>TBFSNet Assets</v>
      </c>
      <c r="I1059" s="69">
        <f t="shared" si="50"/>
        <v>6.5550239999999987E-3</v>
      </c>
      <c r="N1059" t="str">
        <f>+HLOOKUP(A1059,'HY Financials'!$4:$4,1,0)</f>
        <v>TBFS</v>
      </c>
    </row>
    <row r="1060" spans="1:14" hidden="1">
      <c r="A1060" t="s">
        <v>979</v>
      </c>
      <c r="B1060" s="105">
        <v>110200</v>
      </c>
      <c r="C1060" s="105" t="s">
        <v>305</v>
      </c>
      <c r="D1060" s="106">
        <v>87477345.620000005</v>
      </c>
      <c r="E1060" s="106">
        <v>85053229.379999995</v>
      </c>
      <c r="F1060" s="67">
        <f t="shared" si="48"/>
        <v>-2424116.2400000095</v>
      </c>
      <c r="G1060" s="68" t="str">
        <f>+VLOOKUP(B1060,Mapping!A:C,3,0)</f>
        <v>Net Assets</v>
      </c>
      <c r="H1060" s="68" t="str">
        <f t="shared" si="49"/>
        <v>TBFSNet Assets</v>
      </c>
      <c r="I1060" s="69">
        <f t="shared" si="50"/>
        <v>-0.24241162400000096</v>
      </c>
      <c r="N1060" t="str">
        <f>+HLOOKUP(A1060,'HY Financials'!$4:$4,1,0)</f>
        <v>TBFS</v>
      </c>
    </row>
    <row r="1061" spans="1:14" hidden="1">
      <c r="A1061" t="s">
        <v>979</v>
      </c>
      <c r="B1061" s="105" t="s">
        <v>768</v>
      </c>
      <c r="C1061" s="105" t="s">
        <v>769</v>
      </c>
      <c r="D1061" s="106">
        <v>100427050</v>
      </c>
      <c r="E1061" s="106">
        <v>100427050</v>
      </c>
      <c r="F1061" s="67">
        <f t="shared" si="48"/>
        <v>0</v>
      </c>
      <c r="G1061" s="68" t="str">
        <f>+VLOOKUP(B1061,Mapping!A:C,3,0)</f>
        <v>Net Assets</v>
      </c>
      <c r="H1061" s="68" t="str">
        <f t="shared" si="49"/>
        <v>TBFSNet Assets</v>
      </c>
      <c r="I1061" s="69">
        <f t="shared" si="50"/>
        <v>0</v>
      </c>
      <c r="N1061" t="str">
        <f>+HLOOKUP(A1061,'HY Financials'!$4:$4,1,0)</f>
        <v>TBFS</v>
      </c>
    </row>
    <row r="1062" spans="1:14" hidden="1">
      <c r="A1062" t="s">
        <v>979</v>
      </c>
      <c r="B1062" s="105">
        <v>110800</v>
      </c>
      <c r="C1062" s="105" t="s">
        <v>308</v>
      </c>
      <c r="D1062" s="106">
        <v>53707961.020000003</v>
      </c>
      <c r="E1062" s="106">
        <v>54544994.640000001</v>
      </c>
      <c r="F1062" s="67">
        <f t="shared" si="48"/>
        <v>837033.61999999732</v>
      </c>
      <c r="G1062" s="68" t="str">
        <f>+VLOOKUP(B1062,Mapping!A:C,3,0)</f>
        <v>Net Assets</v>
      </c>
      <c r="H1062" s="68" t="str">
        <f t="shared" si="49"/>
        <v>TBFSNet Assets</v>
      </c>
      <c r="I1062" s="69">
        <f t="shared" si="50"/>
        <v>8.3703361999999726E-2</v>
      </c>
      <c r="N1062" t="str">
        <f>+HLOOKUP(A1062,'HY Financials'!$4:$4,1,0)</f>
        <v>TBFS</v>
      </c>
    </row>
    <row r="1063" spans="1:14" hidden="1">
      <c r="A1063" t="s">
        <v>979</v>
      </c>
      <c r="B1063" s="105" t="s">
        <v>309</v>
      </c>
      <c r="C1063" s="105" t="s">
        <v>310</v>
      </c>
      <c r="D1063" s="106">
        <v>986716.5</v>
      </c>
      <c r="E1063" s="106">
        <v>1009652.5</v>
      </c>
      <c r="F1063" s="67">
        <f t="shared" si="48"/>
        <v>22936</v>
      </c>
      <c r="G1063" s="68" t="str">
        <f>+VLOOKUP(B1063,Mapping!A:C,3,0)</f>
        <v>Net Assets</v>
      </c>
      <c r="H1063" s="68" t="str">
        <f t="shared" si="49"/>
        <v>TBFSNet Assets</v>
      </c>
      <c r="I1063" s="69">
        <f t="shared" si="50"/>
        <v>2.2935999999999998E-3</v>
      </c>
      <c r="N1063" t="str">
        <f>+HLOOKUP(A1063,'HY Financials'!$4:$4,1,0)</f>
        <v>TBFS</v>
      </c>
    </row>
    <row r="1064" spans="1:14" hidden="1">
      <c r="A1064" t="s">
        <v>979</v>
      </c>
      <c r="B1064" s="105">
        <v>111520</v>
      </c>
      <c r="C1064" s="105" t="s">
        <v>686</v>
      </c>
      <c r="D1064" s="106">
        <v>14899249.550000001</v>
      </c>
      <c r="E1064" s="106">
        <v>14328499.5</v>
      </c>
      <c r="F1064" s="67">
        <f t="shared" si="48"/>
        <v>-570750.05000000075</v>
      </c>
      <c r="G1064" s="68" t="str">
        <f>+VLOOKUP(B1064,Mapping!A:C,3,0)</f>
        <v>Net Assets</v>
      </c>
      <c r="H1064" s="68" t="str">
        <f t="shared" si="49"/>
        <v>TBFSNet Assets</v>
      </c>
      <c r="I1064" s="69">
        <f t="shared" si="50"/>
        <v>-5.7075005000000074E-2</v>
      </c>
      <c r="N1064" t="str">
        <f>+HLOOKUP(A1064,'HY Financials'!$4:$4,1,0)</f>
        <v>TBFS</v>
      </c>
    </row>
    <row r="1065" spans="1:14" hidden="1">
      <c r="A1065" t="s">
        <v>979</v>
      </c>
      <c r="B1065" s="105" t="s">
        <v>770</v>
      </c>
      <c r="C1065" s="105" t="s">
        <v>771</v>
      </c>
      <c r="D1065" s="106">
        <v>41142.76</v>
      </c>
      <c r="E1065" s="106">
        <v>33240.36</v>
      </c>
      <c r="F1065" s="67">
        <f t="shared" si="48"/>
        <v>-7902.4000000000015</v>
      </c>
      <c r="G1065" s="68" t="str">
        <f>+VLOOKUP(B1065,Mapping!A:C,3,0)</f>
        <v>Net Assets</v>
      </c>
      <c r="H1065" s="68" t="str">
        <f t="shared" si="49"/>
        <v>TBFSNet Assets</v>
      </c>
      <c r="I1065" s="69">
        <f t="shared" si="50"/>
        <v>-7.902400000000001E-4</v>
      </c>
      <c r="N1065" t="str">
        <f>+HLOOKUP(A1065,'HY Financials'!$4:$4,1,0)</f>
        <v>TBFS</v>
      </c>
    </row>
    <row r="1066" spans="1:14" hidden="1">
      <c r="A1066" t="s">
        <v>979</v>
      </c>
      <c r="B1066" s="105">
        <v>112000</v>
      </c>
      <c r="C1066" s="105" t="s">
        <v>314</v>
      </c>
      <c r="D1066" s="106">
        <v>0</v>
      </c>
      <c r="E1066" s="106">
        <v>3.41</v>
      </c>
      <c r="F1066" s="67">
        <f t="shared" si="48"/>
        <v>3.41</v>
      </c>
      <c r="G1066" s="68" t="str">
        <f>+VLOOKUP(B1066,Mapping!A:C,3,0)</f>
        <v>Net Assets</v>
      </c>
      <c r="H1066" s="68" t="str">
        <f t="shared" si="49"/>
        <v>TBFSNet Assets</v>
      </c>
      <c r="I1066" s="69">
        <f t="shared" si="50"/>
        <v>3.41E-7</v>
      </c>
      <c r="N1066" t="str">
        <f>+HLOOKUP(A1066,'HY Financials'!$4:$4,1,0)</f>
        <v>TBFS</v>
      </c>
    </row>
    <row r="1067" spans="1:14" hidden="1">
      <c r="A1067" t="s">
        <v>979</v>
      </c>
      <c r="B1067" s="105">
        <v>112002</v>
      </c>
      <c r="C1067" s="105" t="s">
        <v>588</v>
      </c>
      <c r="D1067" s="106">
        <v>0</v>
      </c>
      <c r="E1067" s="106">
        <v>0</v>
      </c>
      <c r="F1067" s="67">
        <f t="shared" si="48"/>
        <v>0</v>
      </c>
      <c r="G1067" s="68" t="str">
        <f>+VLOOKUP(B1067,Mapping!A:C,3,0)</f>
        <v>Net Assets</v>
      </c>
      <c r="H1067" s="68" t="str">
        <f t="shared" si="49"/>
        <v>TBFSNet Assets</v>
      </c>
      <c r="I1067" s="69">
        <f t="shared" si="50"/>
        <v>0</v>
      </c>
      <c r="N1067" t="str">
        <f>+HLOOKUP(A1067,'HY Financials'!$4:$4,1,0)</f>
        <v>TBFS</v>
      </c>
    </row>
    <row r="1068" spans="1:14" hidden="1">
      <c r="A1068" t="s">
        <v>979</v>
      </c>
      <c r="B1068" s="105">
        <v>112011</v>
      </c>
      <c r="C1068" s="105" t="s">
        <v>529</v>
      </c>
      <c r="D1068" s="106">
        <v>13708.23</v>
      </c>
      <c r="E1068" s="106">
        <v>13708.23</v>
      </c>
      <c r="F1068" s="67">
        <f t="shared" si="48"/>
        <v>0</v>
      </c>
      <c r="G1068" s="68" t="str">
        <f>+VLOOKUP(B1068,Mapping!A:C,3,0)</f>
        <v>Net Assets</v>
      </c>
      <c r="H1068" s="68" t="str">
        <f t="shared" si="49"/>
        <v>TBFSNet Assets</v>
      </c>
      <c r="I1068" s="69">
        <f t="shared" si="50"/>
        <v>0</v>
      </c>
      <c r="N1068" t="str">
        <f>+HLOOKUP(A1068,'HY Financials'!$4:$4,1,0)</f>
        <v>TBFS</v>
      </c>
    </row>
    <row r="1069" spans="1:14" hidden="1">
      <c r="A1069" t="s">
        <v>979</v>
      </c>
      <c r="B1069" s="105">
        <v>112020</v>
      </c>
      <c r="C1069" s="105" t="s">
        <v>316</v>
      </c>
      <c r="D1069" s="106">
        <v>1066000</v>
      </c>
      <c r="E1069" s="106">
        <v>1127000</v>
      </c>
      <c r="F1069" s="67">
        <f t="shared" si="48"/>
        <v>61000</v>
      </c>
      <c r="G1069" s="68" t="str">
        <f>+VLOOKUP(B1069,Mapping!A:C,3,0)</f>
        <v>Net Assets</v>
      </c>
      <c r="H1069" s="68" t="str">
        <f t="shared" si="49"/>
        <v>TBFSNet Assets</v>
      </c>
      <c r="I1069" s="69">
        <f t="shared" si="50"/>
        <v>6.1000000000000004E-3</v>
      </c>
      <c r="N1069" t="str">
        <f>+HLOOKUP(A1069,'HY Financials'!$4:$4,1,0)</f>
        <v>TBFS</v>
      </c>
    </row>
    <row r="1070" spans="1:14" hidden="1">
      <c r="A1070" t="s">
        <v>979</v>
      </c>
      <c r="B1070" s="105">
        <v>112021</v>
      </c>
      <c r="C1070" s="105" t="s">
        <v>478</v>
      </c>
      <c r="D1070" s="106">
        <v>639.07000000000005</v>
      </c>
      <c r="E1070" s="106">
        <v>764.51</v>
      </c>
      <c r="F1070" s="67">
        <f t="shared" si="48"/>
        <v>125.43999999999994</v>
      </c>
      <c r="G1070" s="68" t="str">
        <f>+VLOOKUP(B1070,Mapping!A:C,3,0)</f>
        <v>Net Assets</v>
      </c>
      <c r="H1070" s="68" t="str">
        <f t="shared" si="49"/>
        <v>TBFSNet Assets</v>
      </c>
      <c r="I1070" s="69">
        <f t="shared" si="50"/>
        <v>1.2543999999999994E-5</v>
      </c>
      <c r="N1070" t="str">
        <f>+HLOOKUP(A1070,'HY Financials'!$4:$4,1,0)</f>
        <v>TBFS</v>
      </c>
    </row>
    <row r="1071" spans="1:14" hidden="1">
      <c r="A1071" t="s">
        <v>979</v>
      </c>
      <c r="B1071" s="105">
        <v>112062</v>
      </c>
      <c r="C1071" s="105" t="s">
        <v>988</v>
      </c>
      <c r="D1071" s="106">
        <v>3043</v>
      </c>
      <c r="E1071" s="106">
        <v>7047</v>
      </c>
      <c r="F1071" s="67">
        <f t="shared" si="48"/>
        <v>4004</v>
      </c>
      <c r="G1071" s="68" t="str">
        <f>+VLOOKUP(B1071,Mapping!A:C,3,0)</f>
        <v>Net Assets</v>
      </c>
      <c r="H1071" s="68" t="str">
        <f t="shared" si="49"/>
        <v>TBFSNet Assets</v>
      </c>
      <c r="I1071" s="69">
        <f t="shared" si="50"/>
        <v>4.0039999999999997E-4</v>
      </c>
      <c r="N1071" t="str">
        <f>+HLOOKUP(A1071,'HY Financials'!$4:$4,1,0)</f>
        <v>TBFS</v>
      </c>
    </row>
    <row r="1072" spans="1:14" hidden="1">
      <c r="A1072" t="s">
        <v>979</v>
      </c>
      <c r="B1072" s="105" t="s">
        <v>689</v>
      </c>
      <c r="C1072" s="105" t="s">
        <v>690</v>
      </c>
      <c r="D1072" s="106">
        <v>16901830.75</v>
      </c>
      <c r="E1072" s="106">
        <v>17472580.75</v>
      </c>
      <c r="F1072" s="67">
        <f t="shared" si="48"/>
        <v>570750</v>
      </c>
      <c r="G1072" s="68" t="str">
        <f>+VLOOKUP(B1072,Mapping!A:C,3,0)</f>
        <v>Net Assets</v>
      </c>
      <c r="H1072" s="68" t="str">
        <f t="shared" si="49"/>
        <v>TBFSNet Assets</v>
      </c>
      <c r="I1072" s="69">
        <f t="shared" si="50"/>
        <v>5.7075000000000001E-2</v>
      </c>
      <c r="N1072" t="str">
        <f>+HLOOKUP(A1072,'HY Financials'!$4:$4,1,0)</f>
        <v>TBFS</v>
      </c>
    </row>
    <row r="1073" spans="1:14" hidden="1">
      <c r="A1073" t="s">
        <v>979</v>
      </c>
      <c r="B1073" s="105">
        <v>210100</v>
      </c>
      <c r="C1073" s="105" t="s">
        <v>424</v>
      </c>
      <c r="D1073" s="106">
        <v>187386356.5</v>
      </c>
      <c r="E1073" s="106">
        <v>187533881.38999999</v>
      </c>
      <c r="F1073" s="67">
        <f t="shared" si="48"/>
        <v>147524.88999998569</v>
      </c>
      <c r="G1073" s="68" t="str">
        <f>+VLOOKUP(B1073,Mapping!A:C,3,0)</f>
        <v>Net Assets</v>
      </c>
      <c r="H1073" s="68" t="str">
        <f t="shared" si="49"/>
        <v>TBFSNet Assets</v>
      </c>
      <c r="I1073" s="69">
        <f t="shared" si="50"/>
        <v>1.4752488999998569E-2</v>
      </c>
      <c r="N1073" t="str">
        <f>+HLOOKUP(A1073,'HY Financials'!$4:$4,1,0)</f>
        <v>TBFS</v>
      </c>
    </row>
    <row r="1074" spans="1:14" hidden="1">
      <c r="A1074" t="s">
        <v>979</v>
      </c>
      <c r="B1074" s="105">
        <v>210800</v>
      </c>
      <c r="C1074" s="105" t="s">
        <v>317</v>
      </c>
      <c r="D1074" s="106">
        <v>36468424.619999997</v>
      </c>
      <c r="E1074" s="106">
        <v>36282610.469999999</v>
      </c>
      <c r="F1074" s="67">
        <f t="shared" si="48"/>
        <v>-185814.14999999851</v>
      </c>
      <c r="G1074" s="68" t="str">
        <f>+VLOOKUP(B1074,Mapping!A:C,3,0)</f>
        <v>Net Assets</v>
      </c>
      <c r="H1074" s="68" t="str">
        <f t="shared" si="49"/>
        <v>TBFSNet Assets</v>
      </c>
      <c r="I1074" s="69">
        <f t="shared" si="50"/>
        <v>-1.8581414999999851E-2</v>
      </c>
      <c r="N1074" t="str">
        <f>+HLOOKUP(A1074,'HY Financials'!$4:$4,1,0)</f>
        <v>TBFS</v>
      </c>
    </row>
    <row r="1075" spans="1:14" hidden="1">
      <c r="A1075" t="s">
        <v>979</v>
      </c>
      <c r="B1075" s="105">
        <v>211002</v>
      </c>
      <c r="C1075" s="105" t="s">
        <v>460</v>
      </c>
      <c r="D1075" s="106">
        <v>1047510.31</v>
      </c>
      <c r="E1075" s="106">
        <v>208428.57</v>
      </c>
      <c r="F1075" s="67">
        <f t="shared" si="48"/>
        <v>-839081.74</v>
      </c>
      <c r="G1075" s="68" t="str">
        <f>+VLOOKUP(B1075,Mapping!A:C,3,0)</f>
        <v>Net Assets</v>
      </c>
      <c r="H1075" s="68" t="str">
        <f t="shared" si="49"/>
        <v>TBFSNet Assets</v>
      </c>
      <c r="I1075" s="69">
        <f t="shared" si="50"/>
        <v>-8.3908174000000002E-2</v>
      </c>
      <c r="N1075" t="str">
        <f>+HLOOKUP(A1075,'HY Financials'!$4:$4,1,0)</f>
        <v>TBFS</v>
      </c>
    </row>
    <row r="1076" spans="1:14" hidden="1">
      <c r="A1076" t="s">
        <v>979</v>
      </c>
      <c r="B1076" s="105">
        <v>211024</v>
      </c>
      <c r="C1076" s="105" t="s">
        <v>325</v>
      </c>
      <c r="D1076" s="106">
        <v>758061.47</v>
      </c>
      <c r="E1076" s="106">
        <v>570967.31999999995</v>
      </c>
      <c r="F1076" s="67">
        <f t="shared" si="48"/>
        <v>-187094.15000000002</v>
      </c>
      <c r="G1076" s="68" t="str">
        <f>+VLOOKUP(B1076,Mapping!A:C,3,0)</f>
        <v>Net Assets</v>
      </c>
      <c r="H1076" s="68" t="str">
        <f t="shared" si="49"/>
        <v>TBFSNet Assets</v>
      </c>
      <c r="I1076" s="69">
        <f t="shared" si="50"/>
        <v>-1.8709415000000004E-2</v>
      </c>
      <c r="N1076" t="str">
        <f>+HLOOKUP(A1076,'HY Financials'!$4:$4,1,0)</f>
        <v>TBFS</v>
      </c>
    </row>
    <row r="1077" spans="1:14" hidden="1">
      <c r="A1077" t="s">
        <v>979</v>
      </c>
      <c r="B1077" s="105">
        <v>211032</v>
      </c>
      <c r="C1077" s="105" t="s">
        <v>331</v>
      </c>
      <c r="D1077" s="106">
        <v>1304.79</v>
      </c>
      <c r="E1077" s="106">
        <v>1304.79</v>
      </c>
      <c r="F1077" s="67">
        <f t="shared" si="48"/>
        <v>0</v>
      </c>
      <c r="G1077" s="68" t="str">
        <f>+VLOOKUP(B1077,Mapping!A:C,3,0)</f>
        <v>Net Assets</v>
      </c>
      <c r="H1077" s="68" t="str">
        <f t="shared" si="49"/>
        <v>TBFSNet Assets</v>
      </c>
      <c r="I1077" s="69">
        <f t="shared" si="50"/>
        <v>0</v>
      </c>
      <c r="N1077" t="str">
        <f>+HLOOKUP(A1077,'HY Financials'!$4:$4,1,0)</f>
        <v>TBFS</v>
      </c>
    </row>
    <row r="1078" spans="1:14" hidden="1">
      <c r="A1078" t="s">
        <v>979</v>
      </c>
      <c r="B1078" s="105">
        <v>211035</v>
      </c>
      <c r="C1078" s="105" t="s">
        <v>333</v>
      </c>
      <c r="D1078" s="106">
        <v>21127</v>
      </c>
      <c r="E1078" s="106">
        <v>29452</v>
      </c>
      <c r="F1078" s="67">
        <f t="shared" si="48"/>
        <v>8325</v>
      </c>
      <c r="G1078" s="68" t="str">
        <f>+VLOOKUP(B1078,Mapping!A:C,3,0)</f>
        <v>Net Assets</v>
      </c>
      <c r="H1078" s="68" t="str">
        <f t="shared" si="49"/>
        <v>TBFSNet Assets</v>
      </c>
      <c r="I1078" s="69">
        <f t="shared" si="50"/>
        <v>8.3250000000000002E-4</v>
      </c>
      <c r="N1078" t="str">
        <f>+HLOOKUP(A1078,'HY Financials'!$4:$4,1,0)</f>
        <v>TBFS</v>
      </c>
    </row>
    <row r="1079" spans="1:14" hidden="1">
      <c r="A1079" t="s">
        <v>979</v>
      </c>
      <c r="B1079" s="105">
        <v>211037</v>
      </c>
      <c r="C1079" s="105" t="s">
        <v>901</v>
      </c>
      <c r="D1079" s="106">
        <v>203335.47</v>
      </c>
      <c r="E1079" s="106">
        <v>427353.12</v>
      </c>
      <c r="F1079" s="67">
        <f t="shared" si="48"/>
        <v>224017.65</v>
      </c>
      <c r="G1079" s="68" t="str">
        <f>+VLOOKUP(B1079,Mapping!A:C,3,0)</f>
        <v>Net Assets</v>
      </c>
      <c r="H1079" s="68" t="str">
        <f t="shared" si="49"/>
        <v>TBFSNet Assets</v>
      </c>
      <c r="I1079" s="69">
        <f t="shared" si="50"/>
        <v>2.2401765000000001E-2</v>
      </c>
      <c r="N1079" t="str">
        <f>+HLOOKUP(A1079,'HY Financials'!$4:$4,1,0)</f>
        <v>TBFS</v>
      </c>
    </row>
    <row r="1080" spans="1:14" hidden="1">
      <c r="A1080" t="s">
        <v>979</v>
      </c>
      <c r="B1080" s="105">
        <v>211040</v>
      </c>
      <c r="C1080" s="105" t="s">
        <v>1046</v>
      </c>
      <c r="D1080" s="106">
        <v>1180.48</v>
      </c>
      <c r="E1080" s="106">
        <v>1180.48</v>
      </c>
      <c r="F1080" s="67">
        <f t="shared" si="48"/>
        <v>0</v>
      </c>
      <c r="G1080" s="68" t="str">
        <f>+VLOOKUP(B1080,Mapping!A:C,3,0)</f>
        <v>Dummy</v>
      </c>
      <c r="H1080" s="68" t="str">
        <f t="shared" si="49"/>
        <v>TBFSDummy</v>
      </c>
      <c r="I1080" s="69">
        <f t="shared" si="50"/>
        <v>0</v>
      </c>
      <c r="N1080" t="str">
        <f>+HLOOKUP(A1080,'HY Financials'!$4:$4,1,0)</f>
        <v>TBFS</v>
      </c>
    </row>
    <row r="1081" spans="1:14" hidden="1">
      <c r="A1081" t="s">
        <v>979</v>
      </c>
      <c r="B1081" s="105">
        <v>211070</v>
      </c>
      <c r="C1081" s="105" t="s">
        <v>902</v>
      </c>
      <c r="D1081" s="106">
        <v>41379</v>
      </c>
      <c r="E1081" s="106">
        <v>22537.5</v>
      </c>
      <c r="F1081" s="67">
        <f t="shared" si="48"/>
        <v>-18841.5</v>
      </c>
      <c r="G1081" s="68" t="str">
        <f>+VLOOKUP(B1081,Mapping!A:C,3,0)</f>
        <v>Net Assets</v>
      </c>
      <c r="H1081" s="68" t="str">
        <f t="shared" si="49"/>
        <v>TBFSNet Assets</v>
      </c>
      <c r="I1081" s="69">
        <f t="shared" si="50"/>
        <v>-1.88415E-3</v>
      </c>
      <c r="N1081" t="str">
        <f>+HLOOKUP(A1081,'HY Financials'!$4:$4,1,0)</f>
        <v>TBFS</v>
      </c>
    </row>
    <row r="1082" spans="1:14" hidden="1">
      <c r="A1082" t="s">
        <v>979</v>
      </c>
      <c r="B1082" s="105">
        <v>211078</v>
      </c>
      <c r="C1082" s="105" t="s">
        <v>1047</v>
      </c>
      <c r="D1082" s="106">
        <v>50578.25</v>
      </c>
      <c r="E1082" s="106">
        <v>50578.25</v>
      </c>
      <c r="F1082" s="67">
        <f t="shared" si="48"/>
        <v>0</v>
      </c>
      <c r="G1082" s="68" t="str">
        <f>+VLOOKUP(B1082,Mapping!A:C,3,0)</f>
        <v>Dummy</v>
      </c>
      <c r="H1082" s="68" t="str">
        <f t="shared" si="49"/>
        <v>TBFSDummy</v>
      </c>
      <c r="I1082" s="69">
        <f t="shared" si="50"/>
        <v>0</v>
      </c>
      <c r="N1082" t="str">
        <f>+HLOOKUP(A1082,'HY Financials'!$4:$4,1,0)</f>
        <v>TBFS</v>
      </c>
    </row>
    <row r="1083" spans="1:14" hidden="1">
      <c r="A1083" t="s">
        <v>979</v>
      </c>
      <c r="B1083" s="105">
        <v>212010</v>
      </c>
      <c r="C1083" s="105" t="s">
        <v>336</v>
      </c>
      <c r="D1083" s="106">
        <v>1042872.39</v>
      </c>
      <c r="E1083" s="106">
        <v>1098234.02</v>
      </c>
      <c r="F1083" s="67">
        <f t="shared" si="48"/>
        <v>55361.630000000005</v>
      </c>
      <c r="G1083" s="68" t="str">
        <f>+VLOOKUP(B1083,Mapping!A:C,3,0)</f>
        <v>Net Assets</v>
      </c>
      <c r="H1083" s="68" t="str">
        <f t="shared" si="49"/>
        <v>TBFSNet Assets</v>
      </c>
      <c r="I1083" s="69">
        <f t="shared" si="50"/>
        <v>5.5361630000000002E-3</v>
      </c>
      <c r="N1083" t="str">
        <f>+HLOOKUP(A1083,'HY Financials'!$4:$4,1,0)</f>
        <v>TBFS</v>
      </c>
    </row>
    <row r="1084" spans="1:14" hidden="1">
      <c r="A1084" t="s">
        <v>979</v>
      </c>
      <c r="B1084" s="105">
        <v>212021</v>
      </c>
      <c r="C1084" s="105" t="s">
        <v>337</v>
      </c>
      <c r="D1084" s="106">
        <v>823645.87</v>
      </c>
      <c r="E1084" s="106">
        <v>818773.57</v>
      </c>
      <c r="F1084" s="67">
        <f t="shared" si="48"/>
        <v>-4872.3000000000466</v>
      </c>
      <c r="G1084" s="68" t="str">
        <f>+VLOOKUP(B1084,Mapping!A:C,3,0)</f>
        <v>Net Assets</v>
      </c>
      <c r="H1084" s="68" t="str">
        <f t="shared" si="49"/>
        <v>TBFSNet Assets</v>
      </c>
      <c r="I1084" s="69">
        <f t="shared" si="50"/>
        <v>-4.8723000000000467E-4</v>
      </c>
      <c r="N1084" t="str">
        <f>+HLOOKUP(A1084,'HY Financials'!$4:$4,1,0)</f>
        <v>TBFS</v>
      </c>
    </row>
    <row r="1085" spans="1:14" hidden="1">
      <c r="A1085" t="s">
        <v>979</v>
      </c>
      <c r="B1085" s="105">
        <v>212024</v>
      </c>
      <c r="C1085" s="105" t="s">
        <v>338</v>
      </c>
      <c r="D1085" s="106">
        <v>155023</v>
      </c>
      <c r="E1085" s="106">
        <v>148538</v>
      </c>
      <c r="F1085" s="67">
        <f t="shared" si="48"/>
        <v>-6485</v>
      </c>
      <c r="G1085" s="68" t="str">
        <f>+VLOOKUP(B1085,Mapping!A:C,3,0)</f>
        <v>Net Assets</v>
      </c>
      <c r="H1085" s="68" t="str">
        <f t="shared" si="49"/>
        <v>TBFSNet Assets</v>
      </c>
      <c r="I1085" s="69">
        <f t="shared" si="50"/>
        <v>-6.4849999999999999E-4</v>
      </c>
      <c r="N1085" t="str">
        <f>+HLOOKUP(A1085,'HY Financials'!$4:$4,1,0)</f>
        <v>TBFS</v>
      </c>
    </row>
    <row r="1086" spans="1:14" hidden="1">
      <c r="A1086" t="s">
        <v>979</v>
      </c>
      <c r="B1086" s="105">
        <v>212026</v>
      </c>
      <c r="C1086" s="105" t="s">
        <v>339</v>
      </c>
      <c r="D1086" s="106">
        <v>42101.67</v>
      </c>
      <c r="E1086" s="106">
        <v>697757.55</v>
      </c>
      <c r="F1086" s="67">
        <f t="shared" si="48"/>
        <v>655655.88</v>
      </c>
      <c r="G1086" s="68" t="str">
        <f>+VLOOKUP(B1086,Mapping!A:C,3,0)</f>
        <v>Net Assets</v>
      </c>
      <c r="H1086" s="68" t="str">
        <f t="shared" si="49"/>
        <v>TBFSNet Assets</v>
      </c>
      <c r="I1086" s="69">
        <f t="shared" si="50"/>
        <v>6.5565587999999994E-2</v>
      </c>
      <c r="N1086" t="str">
        <f>+HLOOKUP(A1086,'HY Financials'!$4:$4,1,0)</f>
        <v>TBFS</v>
      </c>
    </row>
    <row r="1087" spans="1:14" hidden="1">
      <c r="A1087" t="s">
        <v>979</v>
      </c>
      <c r="B1087" s="105">
        <v>212027</v>
      </c>
      <c r="C1087" s="105" t="s">
        <v>340</v>
      </c>
      <c r="D1087" s="106">
        <v>491686</v>
      </c>
      <c r="E1087" s="106">
        <v>481662</v>
      </c>
      <c r="F1087" s="67">
        <f t="shared" si="48"/>
        <v>-10024</v>
      </c>
      <c r="G1087" s="68" t="str">
        <f>+VLOOKUP(B1087,Mapping!A:C,3,0)</f>
        <v>Net Assets</v>
      </c>
      <c r="H1087" s="68" t="str">
        <f t="shared" si="49"/>
        <v>TBFSNet Assets</v>
      </c>
      <c r="I1087" s="69">
        <f t="shared" si="50"/>
        <v>-1.0024000000000001E-3</v>
      </c>
      <c r="N1087" t="str">
        <f>+HLOOKUP(A1087,'HY Financials'!$4:$4,1,0)</f>
        <v>TBFS</v>
      </c>
    </row>
    <row r="1088" spans="1:14" hidden="1">
      <c r="A1088" t="s">
        <v>979</v>
      </c>
      <c r="B1088" s="105">
        <v>212029</v>
      </c>
      <c r="C1088" s="105" t="s">
        <v>341</v>
      </c>
      <c r="D1088" s="106">
        <v>28008.06</v>
      </c>
      <c r="E1088" s="106">
        <v>28008.06</v>
      </c>
      <c r="F1088" s="67">
        <f t="shared" si="48"/>
        <v>0</v>
      </c>
      <c r="G1088" s="68" t="str">
        <f>+VLOOKUP(B1088,Mapping!A:C,3,0)</f>
        <v>Net Assets</v>
      </c>
      <c r="H1088" s="68" t="str">
        <f t="shared" si="49"/>
        <v>TBFSNet Assets</v>
      </c>
      <c r="I1088" s="69">
        <f t="shared" si="50"/>
        <v>0</v>
      </c>
      <c r="N1088" t="str">
        <f>+HLOOKUP(A1088,'HY Financials'!$4:$4,1,0)</f>
        <v>TBFS</v>
      </c>
    </row>
    <row r="1089" spans="1:14" hidden="1">
      <c r="A1089" t="s">
        <v>979</v>
      </c>
      <c r="B1089" s="105">
        <v>212030</v>
      </c>
      <c r="C1089" s="105" t="s">
        <v>1048</v>
      </c>
      <c r="D1089" s="106">
        <v>1980.58</v>
      </c>
      <c r="E1089" s="106">
        <v>1980.58</v>
      </c>
      <c r="F1089" s="67">
        <f t="shared" si="48"/>
        <v>0</v>
      </c>
      <c r="G1089" s="68" t="str">
        <f>+VLOOKUP(B1089,Mapping!A:C,3,0)</f>
        <v>Dummy</v>
      </c>
      <c r="H1089" s="68" t="str">
        <f t="shared" si="49"/>
        <v>TBFSDummy</v>
      </c>
      <c r="I1089" s="69">
        <f t="shared" si="50"/>
        <v>0</v>
      </c>
      <c r="N1089" t="str">
        <f>+HLOOKUP(A1089,'HY Financials'!$4:$4,1,0)</f>
        <v>TBFS</v>
      </c>
    </row>
    <row r="1090" spans="1:14" hidden="1">
      <c r="A1090" t="s">
        <v>979</v>
      </c>
      <c r="B1090" s="105">
        <v>212080</v>
      </c>
      <c r="C1090" s="105" t="s">
        <v>1049</v>
      </c>
      <c r="D1090" s="106">
        <v>527.13</v>
      </c>
      <c r="E1090" s="106">
        <v>11968.14</v>
      </c>
      <c r="F1090" s="67">
        <f t="shared" si="48"/>
        <v>11441.01</v>
      </c>
      <c r="G1090" s="68" t="str">
        <f>+VLOOKUP(B1090,Mapping!A:C,3,0)</f>
        <v>Dummy</v>
      </c>
      <c r="H1090" s="68" t="str">
        <f t="shared" si="49"/>
        <v>TBFSDummy</v>
      </c>
      <c r="I1090" s="69">
        <f t="shared" si="50"/>
        <v>1.144101E-3</v>
      </c>
      <c r="N1090" t="str">
        <f>+HLOOKUP(A1090,'HY Financials'!$4:$4,1,0)</f>
        <v>TBFS</v>
      </c>
    </row>
    <row r="1091" spans="1:14" hidden="1">
      <c r="A1091" t="s">
        <v>979</v>
      </c>
      <c r="B1091" s="105">
        <v>212085</v>
      </c>
      <c r="C1091" s="105" t="s">
        <v>342</v>
      </c>
      <c r="D1091" s="106">
        <v>35022882.990000002</v>
      </c>
      <c r="E1091" s="106">
        <v>34852627.060000002</v>
      </c>
      <c r="F1091" s="67">
        <f t="shared" si="48"/>
        <v>-170255.9299999997</v>
      </c>
      <c r="G1091" s="68" t="str">
        <f>+VLOOKUP(B1091,Mapping!A:C,3,0)</f>
        <v>Net Assets</v>
      </c>
      <c r="H1091" s="68" t="str">
        <f t="shared" si="49"/>
        <v>TBFSNet Assets</v>
      </c>
      <c r="I1091" s="69">
        <f t="shared" si="50"/>
        <v>-1.7025592999999971E-2</v>
      </c>
      <c r="N1091" t="str">
        <f>+HLOOKUP(A1091,'HY Financials'!$4:$4,1,0)</f>
        <v>TBFS</v>
      </c>
    </row>
    <row r="1092" spans="1:14" hidden="1">
      <c r="A1092" t="s">
        <v>979</v>
      </c>
      <c r="B1092" s="105">
        <v>212086</v>
      </c>
      <c r="C1092" s="105" t="s">
        <v>343</v>
      </c>
      <c r="D1092" s="106">
        <v>24657770</v>
      </c>
      <c r="E1092" s="106">
        <v>23994148.57</v>
      </c>
      <c r="F1092" s="67">
        <f t="shared" ref="F1092:F1155" si="51">+E1092-D1092</f>
        <v>-663621.4299999997</v>
      </c>
      <c r="G1092" s="68" t="str">
        <f>+VLOOKUP(B1092,Mapping!A:C,3,0)</f>
        <v>Net Assets</v>
      </c>
      <c r="H1092" s="68" t="str">
        <f t="shared" ref="H1092:H1155" si="52">+A1092&amp;G1092</f>
        <v>TBFSNet Assets</v>
      </c>
      <c r="I1092" s="69">
        <f t="shared" ref="I1092:I1155" si="53">+F1092/10000000</f>
        <v>-6.6362142999999971E-2</v>
      </c>
      <c r="N1092" t="str">
        <f>+HLOOKUP(A1092,'HY Financials'!$4:$4,1,0)</f>
        <v>TBFS</v>
      </c>
    </row>
    <row r="1093" spans="1:14" hidden="1">
      <c r="A1093" t="s">
        <v>979</v>
      </c>
      <c r="B1093" s="105">
        <v>213100</v>
      </c>
      <c r="C1093" s="105" t="s">
        <v>499</v>
      </c>
      <c r="D1093" s="106">
        <v>5517808.2699999996</v>
      </c>
      <c r="E1093" s="106">
        <v>5465154.6399999997</v>
      </c>
      <c r="F1093" s="67">
        <f t="shared" si="51"/>
        <v>-52653.629999999888</v>
      </c>
      <c r="G1093" s="68" t="str">
        <f>+VLOOKUP(B1093,Mapping!A:C,3,0)</f>
        <v>Net Assets</v>
      </c>
      <c r="H1093" s="68" t="str">
        <f t="shared" si="52"/>
        <v>TBFSNet Assets</v>
      </c>
      <c r="I1093" s="69">
        <f t="shared" si="53"/>
        <v>-5.2653629999999891E-3</v>
      </c>
      <c r="N1093" t="str">
        <f>+HLOOKUP(A1093,'HY Financials'!$4:$4,1,0)</f>
        <v>TBFS</v>
      </c>
    </row>
    <row r="1094" spans="1:14" hidden="1">
      <c r="A1094" t="s">
        <v>979</v>
      </c>
      <c r="B1094" s="105" t="s">
        <v>344</v>
      </c>
      <c r="C1094" s="105" t="s">
        <v>345</v>
      </c>
      <c r="D1094" s="106">
        <v>38268968.479999997</v>
      </c>
      <c r="E1094" s="106">
        <v>45919673.090000004</v>
      </c>
      <c r="F1094" s="67">
        <f t="shared" si="51"/>
        <v>7650704.6100000069</v>
      </c>
      <c r="G1094" s="68" t="str">
        <f>+VLOOKUP(B1094,Mapping!A:C,3,0)</f>
        <v>Unit Capital at the end of the period</v>
      </c>
      <c r="H1094" s="68" t="str">
        <f t="shared" si="52"/>
        <v>TBFSUnit Capital at the end of the period</v>
      </c>
      <c r="I1094" s="69">
        <f t="shared" si="53"/>
        <v>0.76507046100000065</v>
      </c>
      <c r="N1094" t="str">
        <f>+HLOOKUP(A1094,'HY Financials'!$4:$4,1,0)</f>
        <v>TBFS</v>
      </c>
    </row>
    <row r="1095" spans="1:14" hidden="1">
      <c r="A1095" t="s">
        <v>979</v>
      </c>
      <c r="B1095" s="105" t="s">
        <v>346</v>
      </c>
      <c r="C1095" s="105" t="s">
        <v>347</v>
      </c>
      <c r="D1095" s="106">
        <v>60021477.469999999</v>
      </c>
      <c r="E1095" s="106">
        <v>60679211.039999999</v>
      </c>
      <c r="F1095" s="67">
        <f t="shared" si="51"/>
        <v>657733.5700000003</v>
      </c>
      <c r="G1095" s="68" t="str">
        <f>+VLOOKUP(B1095,Mapping!A:C,3,0)</f>
        <v>Unit Capital at the end of the period</v>
      </c>
      <c r="H1095" s="68" t="str">
        <f t="shared" si="52"/>
        <v>TBFSUnit Capital at the end of the period</v>
      </c>
      <c r="I1095" s="69">
        <f t="shared" si="53"/>
        <v>6.5773357000000032E-2</v>
      </c>
      <c r="N1095" t="str">
        <f>+HLOOKUP(A1095,'HY Financials'!$4:$4,1,0)</f>
        <v>TBFS</v>
      </c>
    </row>
    <row r="1096" spans="1:14" hidden="1">
      <c r="A1096" t="s">
        <v>979</v>
      </c>
      <c r="B1096" s="105" t="s">
        <v>1050</v>
      </c>
      <c r="C1096" s="105" t="s">
        <v>1051</v>
      </c>
      <c r="D1096" s="106">
        <v>21901.63</v>
      </c>
      <c r="E1096" s="106">
        <v>93058.31</v>
      </c>
      <c r="F1096" s="67">
        <f t="shared" si="51"/>
        <v>71156.679999999993</v>
      </c>
      <c r="G1096" s="68" t="str">
        <f>+VLOOKUP(B1096,Mapping!A:C,3,0)</f>
        <v>Unit Capital at the end of the period</v>
      </c>
      <c r="H1096" s="68" t="str">
        <f t="shared" si="52"/>
        <v>TBFSUnit Capital at the end of the period</v>
      </c>
      <c r="I1096" s="69">
        <f t="shared" si="53"/>
        <v>7.1156679999999995E-3</v>
      </c>
      <c r="N1096" t="str">
        <f>+HLOOKUP(A1096,'HY Financials'!$4:$4,1,0)</f>
        <v>TBFS</v>
      </c>
    </row>
    <row r="1097" spans="1:14" hidden="1">
      <c r="A1097" t="s">
        <v>979</v>
      </c>
      <c r="B1097" s="105" t="s">
        <v>1052</v>
      </c>
      <c r="C1097" s="105" t="s">
        <v>1053</v>
      </c>
      <c r="D1097" s="106">
        <v>245963.05</v>
      </c>
      <c r="E1097" s="106">
        <v>366152.6</v>
      </c>
      <c r="F1097" s="67">
        <f t="shared" si="51"/>
        <v>120189.54999999999</v>
      </c>
      <c r="G1097" s="68" t="str">
        <f>+VLOOKUP(B1097,Mapping!A:C,3,0)</f>
        <v>Unit Capital at the end of the period</v>
      </c>
      <c r="H1097" s="68" t="str">
        <f t="shared" si="52"/>
        <v>TBFSUnit Capital at the end of the period</v>
      </c>
      <c r="I1097" s="69">
        <f t="shared" si="53"/>
        <v>1.2018955E-2</v>
      </c>
      <c r="N1097" t="str">
        <f>+HLOOKUP(A1097,'HY Financials'!$4:$4,1,0)</f>
        <v>TBFS</v>
      </c>
    </row>
    <row r="1098" spans="1:14" hidden="1">
      <c r="A1098" t="s">
        <v>979</v>
      </c>
      <c r="B1098" s="105" t="s">
        <v>348</v>
      </c>
      <c r="C1098" s="105" t="s">
        <v>349</v>
      </c>
      <c r="D1098" s="106">
        <v>9557525.9499999993</v>
      </c>
      <c r="E1098" s="106">
        <v>8663779.4100000001</v>
      </c>
      <c r="F1098" s="67">
        <f t="shared" si="51"/>
        <v>-893746.53999999911</v>
      </c>
      <c r="G1098" s="68" t="str">
        <f>+VLOOKUP(B1098,Mapping!A:C,3,0)</f>
        <v>Dummy</v>
      </c>
      <c r="H1098" s="68" t="str">
        <f t="shared" si="52"/>
        <v>TBFSDummy</v>
      </c>
      <c r="I1098" s="69">
        <f t="shared" si="53"/>
        <v>-8.9374653999999915E-2</v>
      </c>
      <c r="N1098" t="str">
        <f>+HLOOKUP(A1098,'HY Financials'!$4:$4,1,0)</f>
        <v>TBFS</v>
      </c>
    </row>
    <row r="1099" spans="1:14" hidden="1">
      <c r="A1099" t="s">
        <v>979</v>
      </c>
      <c r="B1099" s="105" t="s">
        <v>350</v>
      </c>
      <c r="C1099" s="105" t="s">
        <v>351</v>
      </c>
      <c r="D1099" s="106">
        <v>16479862.439999999</v>
      </c>
      <c r="E1099" s="106">
        <v>16477254.060000001</v>
      </c>
      <c r="F1099" s="67">
        <f t="shared" si="51"/>
        <v>-2608.3799999989569</v>
      </c>
      <c r="G1099" s="68" t="str">
        <f>+VLOOKUP(B1099,Mapping!A:C,3,0)</f>
        <v>Dummy</v>
      </c>
      <c r="H1099" s="68" t="str">
        <f t="shared" si="52"/>
        <v>TBFSDummy</v>
      </c>
      <c r="I1099" s="69">
        <f t="shared" si="53"/>
        <v>-2.608379999998957E-4</v>
      </c>
      <c r="N1099" t="str">
        <f>+HLOOKUP(A1099,'HY Financials'!$4:$4,1,0)</f>
        <v>TBFS</v>
      </c>
    </row>
    <row r="1100" spans="1:14" hidden="1">
      <c r="A1100" t="s">
        <v>979</v>
      </c>
      <c r="B1100" s="105" t="s">
        <v>1054</v>
      </c>
      <c r="C1100" s="105" t="s">
        <v>1055</v>
      </c>
      <c r="D1100" s="106">
        <v>1122.08</v>
      </c>
      <c r="E1100" s="106">
        <v>44632.86</v>
      </c>
      <c r="F1100" s="67">
        <f t="shared" si="51"/>
        <v>43510.78</v>
      </c>
      <c r="G1100" s="68" t="str">
        <f>+VLOOKUP(B1100,Mapping!A:C,3,0)</f>
        <v>Dummy</v>
      </c>
      <c r="H1100" s="68" t="str">
        <f t="shared" si="52"/>
        <v>TBFSDummy</v>
      </c>
      <c r="I1100" s="69">
        <f t="shared" si="53"/>
        <v>4.3510779999999995E-3</v>
      </c>
      <c r="N1100" t="str">
        <f>+HLOOKUP(A1100,'HY Financials'!$4:$4,1,0)</f>
        <v>TBFS</v>
      </c>
    </row>
    <row r="1101" spans="1:14" hidden="1">
      <c r="A1101" t="s">
        <v>979</v>
      </c>
      <c r="B1101" s="105" t="s">
        <v>1056</v>
      </c>
      <c r="C1101" s="105" t="s">
        <v>1057</v>
      </c>
      <c r="D1101" s="106">
        <v>48980.42</v>
      </c>
      <c r="E1101" s="106">
        <v>133409.59</v>
      </c>
      <c r="F1101" s="67">
        <f t="shared" si="51"/>
        <v>84429.17</v>
      </c>
      <c r="G1101" s="68" t="str">
        <f>+VLOOKUP(B1101,Mapping!A:C,3,0)</f>
        <v>Dummy</v>
      </c>
      <c r="H1101" s="68" t="str">
        <f t="shared" si="52"/>
        <v>TBFSDummy</v>
      </c>
      <c r="I1101" s="69">
        <f t="shared" si="53"/>
        <v>8.4429169999999994E-3</v>
      </c>
      <c r="N1101" t="str">
        <f>+HLOOKUP(A1101,'HY Financials'!$4:$4,1,0)</f>
        <v>TBFS</v>
      </c>
    </row>
    <row r="1102" spans="1:14" hidden="1">
      <c r="A1102" t="s">
        <v>979</v>
      </c>
      <c r="B1102" s="105" t="s">
        <v>352</v>
      </c>
      <c r="C1102" s="105" t="s">
        <v>353</v>
      </c>
      <c r="D1102" s="106">
        <v>1412636.66</v>
      </c>
      <c r="E1102" s="106">
        <v>3706247.37</v>
      </c>
      <c r="F1102" s="67">
        <f t="shared" si="51"/>
        <v>2293610.71</v>
      </c>
      <c r="G1102" s="68" t="str">
        <f>+VLOOKUP(B1102,Mapping!A:C,3,0)</f>
        <v>Dummy</v>
      </c>
      <c r="H1102" s="68" t="str">
        <f t="shared" si="52"/>
        <v>TBFSDummy</v>
      </c>
      <c r="I1102" s="69">
        <f t="shared" si="53"/>
        <v>0.229361071</v>
      </c>
      <c r="N1102" t="str">
        <f>+HLOOKUP(A1102,'HY Financials'!$4:$4,1,0)</f>
        <v>TBFS</v>
      </c>
    </row>
    <row r="1103" spans="1:14" hidden="1">
      <c r="A1103" t="s">
        <v>979</v>
      </c>
      <c r="B1103" s="105" t="s">
        <v>354</v>
      </c>
      <c r="C1103" s="105" t="s">
        <v>355</v>
      </c>
      <c r="D1103" s="106">
        <v>5301927.9000000004</v>
      </c>
      <c r="E1103" s="106">
        <v>5238254.75</v>
      </c>
      <c r="F1103" s="67">
        <f t="shared" si="51"/>
        <v>-63673.150000000373</v>
      </c>
      <c r="G1103" s="68" t="str">
        <f>+VLOOKUP(B1103,Mapping!A:C,3,0)</f>
        <v>Dummy</v>
      </c>
      <c r="H1103" s="68" t="str">
        <f t="shared" si="52"/>
        <v>TBFSDummy</v>
      </c>
      <c r="I1103" s="69">
        <f t="shared" si="53"/>
        <v>-6.3673150000000374E-3</v>
      </c>
      <c r="N1103" t="str">
        <f>+HLOOKUP(A1103,'HY Financials'!$4:$4,1,0)</f>
        <v>TBFS</v>
      </c>
    </row>
    <row r="1104" spans="1:14" hidden="1">
      <c r="A1104" t="s">
        <v>979</v>
      </c>
      <c r="B1104" s="105" t="s">
        <v>1058</v>
      </c>
      <c r="C1104" s="105" t="s">
        <v>1059</v>
      </c>
      <c r="D1104" s="106">
        <v>24731.23</v>
      </c>
      <c r="E1104" s="106">
        <v>684.81</v>
      </c>
      <c r="F1104" s="67">
        <f t="shared" si="51"/>
        <v>-24046.42</v>
      </c>
      <c r="G1104" s="68" t="str">
        <f>+VLOOKUP(B1104,Mapping!A:C,3,0)</f>
        <v>Dummy</v>
      </c>
      <c r="H1104" s="68" t="str">
        <f t="shared" si="52"/>
        <v>TBFSDummy</v>
      </c>
      <c r="I1104" s="69">
        <f t="shared" si="53"/>
        <v>-2.4046419999999998E-3</v>
      </c>
      <c r="N1104" t="str">
        <f>+HLOOKUP(A1104,'HY Financials'!$4:$4,1,0)</f>
        <v>TBFS</v>
      </c>
    </row>
    <row r="1105" spans="1:14" hidden="1">
      <c r="A1105" t="s">
        <v>979</v>
      </c>
      <c r="B1105" s="105" t="s">
        <v>1060</v>
      </c>
      <c r="C1105" s="105" t="s">
        <v>1061</v>
      </c>
      <c r="D1105" s="106">
        <v>55041.56</v>
      </c>
      <c r="E1105" s="106">
        <v>5068.76</v>
      </c>
      <c r="F1105" s="67">
        <f t="shared" si="51"/>
        <v>-49972.799999999996</v>
      </c>
      <c r="G1105" s="68" t="str">
        <f>+VLOOKUP(B1105,Mapping!A:C,3,0)</f>
        <v>Dummy</v>
      </c>
      <c r="H1105" s="68" t="str">
        <f t="shared" si="52"/>
        <v>TBFSDummy</v>
      </c>
      <c r="I1105" s="69">
        <f t="shared" si="53"/>
        <v>-4.9972799999999998E-3</v>
      </c>
      <c r="N1105" t="str">
        <f>+HLOOKUP(A1105,'HY Financials'!$4:$4,1,0)</f>
        <v>TBFS</v>
      </c>
    </row>
    <row r="1106" spans="1:14" hidden="1">
      <c r="A1106" t="s">
        <v>979</v>
      </c>
      <c r="B1106" s="105" t="s">
        <v>500</v>
      </c>
      <c r="C1106" s="105" t="s">
        <v>501</v>
      </c>
      <c r="D1106" s="106">
        <v>5465154.6399999997</v>
      </c>
      <c r="E1106" s="106">
        <v>0</v>
      </c>
      <c r="F1106" s="67">
        <f t="shared" si="51"/>
        <v>-5465154.6399999997</v>
      </c>
      <c r="G1106" s="68" t="str">
        <f>+VLOOKUP(B1106,Mapping!A:C,3,0)</f>
        <v>Dummy</v>
      </c>
      <c r="H1106" s="68" t="str">
        <f t="shared" si="52"/>
        <v>TBFSDummy</v>
      </c>
      <c r="I1106" s="69">
        <f t="shared" si="53"/>
        <v>-0.54651546399999995</v>
      </c>
      <c r="N1106" t="str">
        <f>+HLOOKUP(A1106,'HY Financials'!$4:$4,1,0)</f>
        <v>TBFS</v>
      </c>
    </row>
    <row r="1107" spans="1:14" hidden="1">
      <c r="A1107" t="s">
        <v>979</v>
      </c>
      <c r="B1107" s="105" t="s">
        <v>357</v>
      </c>
      <c r="C1107" s="105" t="s">
        <v>358</v>
      </c>
      <c r="D1107" s="106">
        <v>14504987.51</v>
      </c>
      <c r="E1107" s="106">
        <v>0</v>
      </c>
      <c r="F1107" s="67">
        <f t="shared" si="51"/>
        <v>-14504987.51</v>
      </c>
      <c r="G1107" s="68" t="str">
        <f>+VLOOKUP(B1107,Mapping!A:C,3,0)</f>
        <v>Dummy</v>
      </c>
      <c r="H1107" s="68" t="str">
        <f t="shared" si="52"/>
        <v>TBFSDummy</v>
      </c>
      <c r="I1107" s="69">
        <f t="shared" si="53"/>
        <v>-1.450498751</v>
      </c>
      <c r="N1107" t="str">
        <f>+HLOOKUP(A1107,'HY Financials'!$4:$4,1,0)</f>
        <v>TBFS</v>
      </c>
    </row>
    <row r="1108" spans="1:14" hidden="1">
      <c r="A1108" t="s">
        <v>979</v>
      </c>
      <c r="B1108" s="105" t="s">
        <v>359</v>
      </c>
      <c r="C1108" s="105" t="s">
        <v>360</v>
      </c>
      <c r="D1108" s="106">
        <v>359373</v>
      </c>
      <c r="E1108" s="106">
        <v>986716.5</v>
      </c>
      <c r="F1108" s="67">
        <f t="shared" si="51"/>
        <v>627343.5</v>
      </c>
      <c r="G1108" s="68" t="str">
        <f>+VLOOKUP(B1108,Mapping!A:C,3,0)</f>
        <v>Dividend</v>
      </c>
      <c r="H1108" s="68" t="str">
        <f t="shared" si="52"/>
        <v>TBFSDividend</v>
      </c>
      <c r="I1108" s="69">
        <f t="shared" si="53"/>
        <v>6.2734349999999994E-2</v>
      </c>
      <c r="N1108" t="str">
        <f>+HLOOKUP(A1108,'HY Financials'!$4:$4,1,0)</f>
        <v>TBFS</v>
      </c>
    </row>
    <row r="1109" spans="1:14" hidden="1">
      <c r="A1109" t="s">
        <v>979</v>
      </c>
      <c r="B1109" s="105">
        <v>610520</v>
      </c>
      <c r="C1109" s="105" t="s">
        <v>691</v>
      </c>
      <c r="D1109" s="106">
        <v>0</v>
      </c>
      <c r="E1109" s="106">
        <v>8637.5</v>
      </c>
      <c r="F1109" s="67">
        <f t="shared" si="51"/>
        <v>8637.5</v>
      </c>
      <c r="G1109" s="68" t="str">
        <f>+VLOOKUP(B1109,Mapping!A:C,3,0)</f>
        <v>Dummy</v>
      </c>
      <c r="H1109" s="68" t="str">
        <f t="shared" si="52"/>
        <v>TBFSDummy</v>
      </c>
      <c r="I1109" s="69">
        <f t="shared" si="53"/>
        <v>8.6375000000000004E-4</v>
      </c>
      <c r="N1109" t="str">
        <f>+HLOOKUP(A1109,'HY Financials'!$4:$4,1,0)</f>
        <v>TBFS</v>
      </c>
    </row>
    <row r="1110" spans="1:14" hidden="1">
      <c r="A1110" t="s">
        <v>979</v>
      </c>
      <c r="B1110" s="105" t="s">
        <v>365</v>
      </c>
      <c r="C1110" s="105" t="s">
        <v>366</v>
      </c>
      <c r="D1110" s="106">
        <v>0</v>
      </c>
      <c r="E1110" s="106">
        <v>14342987.77</v>
      </c>
      <c r="F1110" s="67">
        <f t="shared" si="51"/>
        <v>14342987.77</v>
      </c>
      <c r="G1110" s="68" t="str">
        <f>+VLOOKUP(B1110,Mapping!A:C,3,0)</f>
        <v>Profit/(Loss) on sale /redemption of investments (other than inter scheme transfer/sale)</v>
      </c>
      <c r="H1110" s="68" t="str">
        <f t="shared" si="52"/>
        <v>TBFSProfit/(Loss) on sale /redemption of investments (other than inter scheme transfer/sale)</v>
      </c>
      <c r="I1110" s="69">
        <f t="shared" si="53"/>
        <v>1.434298777</v>
      </c>
      <c r="N1110" t="str">
        <f>+HLOOKUP(A1110,'HY Financials'!$4:$4,1,0)</f>
        <v>TBFS</v>
      </c>
    </row>
    <row r="1111" spans="1:14" hidden="1">
      <c r="A1111" t="s">
        <v>979</v>
      </c>
      <c r="B1111" s="105">
        <v>611100</v>
      </c>
      <c r="C1111" s="105" t="s">
        <v>367</v>
      </c>
      <c r="D1111" s="106">
        <v>415831.15</v>
      </c>
      <c r="E1111" s="106">
        <v>216581.2</v>
      </c>
      <c r="F1111" s="67">
        <f t="shared" si="51"/>
        <v>-199249.95</v>
      </c>
      <c r="G1111" s="68" t="str">
        <f>+VLOOKUP(B1111,Mapping!A:C,3,0)</f>
        <v>Profit/(Loss) on sale /redemption of investments (other than inter scheme transfer/sale)</v>
      </c>
      <c r="H1111" s="68" t="str">
        <f t="shared" si="52"/>
        <v>TBFSProfit/(Loss) on sale /redemption of investments (other than inter scheme transfer/sale)</v>
      </c>
      <c r="I1111" s="69">
        <f t="shared" si="53"/>
        <v>-1.9924995000000001E-2</v>
      </c>
      <c r="N1111" t="str">
        <f>+HLOOKUP(A1111,'HY Financials'!$4:$4,1,0)</f>
        <v>TBFS</v>
      </c>
    </row>
    <row r="1112" spans="1:14" hidden="1">
      <c r="A1112" t="s">
        <v>979</v>
      </c>
      <c r="B1112" s="105" t="s">
        <v>724</v>
      </c>
      <c r="C1112" s="105" t="s">
        <v>725</v>
      </c>
      <c r="D1112" s="106">
        <v>0</v>
      </c>
      <c r="E1112" s="106">
        <v>41142.76</v>
      </c>
      <c r="F1112" s="67">
        <f t="shared" si="51"/>
        <v>41142.76</v>
      </c>
      <c r="G1112" s="68" t="str">
        <f>+VLOOKUP(B1112,Mapping!A:C,3,0)</f>
        <v>Interest</v>
      </c>
      <c r="H1112" s="68" t="str">
        <f t="shared" si="52"/>
        <v>TBFSInterest</v>
      </c>
      <c r="I1112" s="69">
        <f t="shared" si="53"/>
        <v>4.114276E-3</v>
      </c>
      <c r="N1112" t="str">
        <f>+HLOOKUP(A1112,'HY Financials'!$4:$4,1,0)</f>
        <v>TBFS</v>
      </c>
    </row>
    <row r="1113" spans="1:14" hidden="1">
      <c r="A1113" t="s">
        <v>979</v>
      </c>
      <c r="B1113" s="105">
        <v>620002</v>
      </c>
      <c r="C1113" s="105" t="s">
        <v>753</v>
      </c>
      <c r="D1113" s="106">
        <v>11699.47</v>
      </c>
      <c r="E1113" s="106">
        <v>530901.67000000004</v>
      </c>
      <c r="F1113" s="67">
        <f t="shared" si="51"/>
        <v>519202.20000000007</v>
      </c>
      <c r="G1113" s="68" t="str">
        <f>+VLOOKUP(B1113,Mapping!A:C,3,0)</f>
        <v>Other income  @</v>
      </c>
      <c r="H1113" s="68" t="str">
        <f t="shared" si="52"/>
        <v>TBFSOther income  @</v>
      </c>
      <c r="I1113" s="69">
        <f t="shared" si="53"/>
        <v>5.192022000000001E-2</v>
      </c>
      <c r="N1113" t="str">
        <f>+HLOOKUP(A1113,'HY Financials'!$4:$4,1,0)</f>
        <v>TBFS</v>
      </c>
    </row>
    <row r="1114" spans="1:14" hidden="1">
      <c r="A1114" t="s">
        <v>979</v>
      </c>
      <c r="B1114" s="105">
        <v>620004</v>
      </c>
      <c r="C1114" s="105" t="s">
        <v>426</v>
      </c>
      <c r="D1114" s="106">
        <v>13708.23</v>
      </c>
      <c r="E1114" s="106">
        <v>15426.52</v>
      </c>
      <c r="F1114" s="67">
        <f t="shared" si="51"/>
        <v>1718.2900000000009</v>
      </c>
      <c r="G1114" s="68" t="str">
        <f>+VLOOKUP(B1114,Mapping!A:C,3,0)</f>
        <v>Other income  @</v>
      </c>
      <c r="H1114" s="68" t="str">
        <f t="shared" si="52"/>
        <v>TBFSOther income  @</v>
      </c>
      <c r="I1114" s="69">
        <f t="shared" si="53"/>
        <v>1.7182900000000008E-4</v>
      </c>
      <c r="N1114" t="str">
        <f>+HLOOKUP(A1114,'HY Financials'!$4:$4,1,0)</f>
        <v>TBFS</v>
      </c>
    </row>
    <row r="1115" spans="1:14" hidden="1">
      <c r="A1115" t="s">
        <v>979</v>
      </c>
      <c r="B1115" s="105">
        <v>810000</v>
      </c>
      <c r="C1115" s="105" t="s">
        <v>371</v>
      </c>
      <c r="D1115" s="106">
        <v>818773.57</v>
      </c>
      <c r="E1115" s="106">
        <v>808395.4</v>
      </c>
      <c r="F1115" s="67">
        <f t="shared" si="51"/>
        <v>-10378.169999999925</v>
      </c>
      <c r="G1115" s="68" t="str">
        <f>+VLOOKUP(B1115,Mapping!A:C,3,0)</f>
        <v>Profit/(Loss) on sale /redemption of investments (other than inter scheme transfer/sale)</v>
      </c>
      <c r="H1115" s="68" t="str">
        <f t="shared" si="52"/>
        <v>TBFSProfit/(Loss) on sale /redemption of investments (other than inter scheme transfer/sale)</v>
      </c>
      <c r="I1115" s="69">
        <f t="shared" si="53"/>
        <v>-1.0378169999999925E-3</v>
      </c>
      <c r="N1115" t="str">
        <f>+HLOOKUP(A1115,'HY Financials'!$4:$4,1,0)</f>
        <v>TBFS</v>
      </c>
    </row>
    <row r="1116" spans="1:14" hidden="1">
      <c r="A1116" t="s">
        <v>979</v>
      </c>
      <c r="B1116" s="105" t="s">
        <v>372</v>
      </c>
      <c r="C1116" s="105" t="s">
        <v>373</v>
      </c>
      <c r="D1116" s="106">
        <v>1514342.39</v>
      </c>
      <c r="E1116" s="106">
        <v>0</v>
      </c>
      <c r="F1116" s="67">
        <f t="shared" si="51"/>
        <v>-1514342.39</v>
      </c>
      <c r="G1116" s="68" t="str">
        <f>+VLOOKUP(B1116,Mapping!A:C,3,0)</f>
        <v>Profit/(Loss) on sale /redemption of investments (other than inter scheme transfer/sale)</v>
      </c>
      <c r="H1116" s="68" t="str">
        <f t="shared" si="52"/>
        <v>TBFSProfit/(Loss) on sale /redemption of investments (other than inter scheme transfer/sale)</v>
      </c>
      <c r="I1116" s="69">
        <f t="shared" si="53"/>
        <v>-0.151434239</v>
      </c>
      <c r="N1116" t="str">
        <f>+HLOOKUP(A1116,'HY Financials'!$4:$4,1,0)</f>
        <v>TBFS</v>
      </c>
    </row>
    <row r="1117" spans="1:14" hidden="1">
      <c r="A1117" t="s">
        <v>979</v>
      </c>
      <c r="B1117" s="105">
        <v>810300</v>
      </c>
      <c r="C1117" s="105" t="s">
        <v>378</v>
      </c>
      <c r="D1117" s="106">
        <v>944583.05</v>
      </c>
      <c r="E1117" s="106">
        <v>55900.74</v>
      </c>
      <c r="F1117" s="67">
        <f t="shared" si="51"/>
        <v>-888682.31</v>
      </c>
      <c r="G1117" s="68" t="str">
        <f>+VLOOKUP(B1117,Mapping!A:C,3,0)</f>
        <v>Management Fees</v>
      </c>
      <c r="H1117" s="68" t="str">
        <f t="shared" si="52"/>
        <v>TBFSManagement Fees</v>
      </c>
      <c r="I1117" s="69">
        <f t="shared" si="53"/>
        <v>-8.8868231000000006E-2</v>
      </c>
      <c r="N1117" t="str">
        <f>+HLOOKUP(A1117,'HY Financials'!$4:$4,1,0)</f>
        <v>TBFS</v>
      </c>
    </row>
    <row r="1118" spans="1:14">
      <c r="A1118" t="s">
        <v>979</v>
      </c>
      <c r="B1118" s="105">
        <v>810325</v>
      </c>
      <c r="C1118" s="105" t="s">
        <v>379</v>
      </c>
      <c r="D1118" s="106">
        <v>697757.55</v>
      </c>
      <c r="E1118" s="106">
        <v>42101.67</v>
      </c>
      <c r="F1118" s="67">
        <f t="shared" si="51"/>
        <v>-655655.88</v>
      </c>
      <c r="G1118" s="68" t="str">
        <f>+VLOOKUP(B1118,Mapping!A:C,3,0)</f>
        <v>Total Recurring Expenses (including 6.1 and 6.2)</v>
      </c>
      <c r="H1118" s="68" t="str">
        <f t="shared" si="52"/>
        <v>TBFSTotal Recurring Expenses (including 6.1 and 6.2)</v>
      </c>
      <c r="I1118" s="69">
        <f t="shared" si="53"/>
        <v>-6.5565587999999994E-2</v>
      </c>
      <c r="N1118" t="str">
        <f>+HLOOKUP(A1118,'HY Financials'!$4:$4,1,0)</f>
        <v>TBFS</v>
      </c>
    </row>
    <row r="1119" spans="1:14">
      <c r="A1119" t="s">
        <v>979</v>
      </c>
      <c r="B1119" s="105">
        <v>810701</v>
      </c>
      <c r="C1119" s="105" t="s">
        <v>381</v>
      </c>
      <c r="D1119" s="106">
        <v>116750.48</v>
      </c>
      <c r="E1119" s="106">
        <v>6909.33</v>
      </c>
      <c r="F1119" s="67">
        <f t="shared" si="51"/>
        <v>-109841.15</v>
      </c>
      <c r="G1119" s="68" t="str">
        <f>+VLOOKUP(B1119,Mapping!A:C,3,0)</f>
        <v>Total Recurring Expenses (including 6.1 and 6.2)</v>
      </c>
      <c r="H1119" s="68" t="str">
        <f t="shared" si="52"/>
        <v>TBFSTotal Recurring Expenses (including 6.1 and 6.2)</v>
      </c>
      <c r="I1119" s="69">
        <f t="shared" si="53"/>
        <v>-1.0984114999999999E-2</v>
      </c>
      <c r="N1119" t="str">
        <f>+HLOOKUP(A1119,'HY Financials'!$4:$4,1,0)</f>
        <v>TBFS</v>
      </c>
    </row>
    <row r="1120" spans="1:14">
      <c r="A1120" t="s">
        <v>979</v>
      </c>
      <c r="B1120" s="105">
        <v>816000</v>
      </c>
      <c r="C1120" s="105" t="s">
        <v>466</v>
      </c>
      <c r="D1120" s="106">
        <v>214403.13</v>
      </c>
      <c r="E1120" s="106">
        <v>1053484.8700000001</v>
      </c>
      <c r="F1120" s="67">
        <f t="shared" si="51"/>
        <v>839081.74000000011</v>
      </c>
      <c r="G1120" s="68" t="str">
        <f>+VLOOKUP(B1120,Mapping!A:C,3,0)</f>
        <v>Total Recurring Expenses (including 6.1 and 6.2)</v>
      </c>
      <c r="H1120" s="68" t="str">
        <f t="shared" si="52"/>
        <v>TBFSTotal Recurring Expenses (including 6.1 and 6.2)</v>
      </c>
      <c r="I1120" s="69">
        <f t="shared" si="53"/>
        <v>8.3908174000000016E-2</v>
      </c>
      <c r="N1120" t="str">
        <f>+HLOOKUP(A1120,'HY Financials'!$4:$4,1,0)</f>
        <v>TBFS</v>
      </c>
    </row>
    <row r="1121" spans="1:14">
      <c r="A1121" t="s">
        <v>979</v>
      </c>
      <c r="B1121" s="105">
        <v>816001</v>
      </c>
      <c r="C1121" s="105" t="s">
        <v>428</v>
      </c>
      <c r="D1121" s="106">
        <v>389779.12</v>
      </c>
      <c r="E1121" s="106">
        <v>0</v>
      </c>
      <c r="F1121" s="67">
        <f t="shared" si="51"/>
        <v>-389779.12</v>
      </c>
      <c r="G1121" s="68" t="str">
        <f>+VLOOKUP(B1121,Mapping!A:C,3,0)</f>
        <v>Total Recurring Expenses (including 6.1 and 6.2)</v>
      </c>
      <c r="H1121" s="68" t="str">
        <f t="shared" si="52"/>
        <v>TBFSTotal Recurring Expenses (including 6.1 and 6.2)</v>
      </c>
      <c r="I1121" s="69">
        <f t="shared" si="53"/>
        <v>-3.8977911999999997E-2</v>
      </c>
      <c r="N1121" t="str">
        <f>+HLOOKUP(A1121,'HY Financials'!$4:$4,1,0)</f>
        <v>TBFS</v>
      </c>
    </row>
    <row r="1122" spans="1:14" s="108" customFormat="1">
      <c r="A1122" t="s">
        <v>979</v>
      </c>
      <c r="B1122" s="105">
        <v>816003</v>
      </c>
      <c r="C1122" s="105" t="s">
        <v>383</v>
      </c>
      <c r="D1122" s="106">
        <v>153369.16</v>
      </c>
      <c r="E1122" s="106">
        <v>3043</v>
      </c>
      <c r="F1122" s="67">
        <f t="shared" si="51"/>
        <v>-150326.16</v>
      </c>
      <c r="G1122" s="68" t="str">
        <f>+VLOOKUP(B1122,Mapping!A:C,3,0)</f>
        <v>Total Recurring Expenses (including 6.1 and 6.2)</v>
      </c>
      <c r="H1122" s="68" t="str">
        <f t="shared" si="52"/>
        <v>TBFSTotal Recurring Expenses (including 6.1 and 6.2)</v>
      </c>
      <c r="I1122" s="69">
        <f t="shared" si="53"/>
        <v>-1.5032616E-2</v>
      </c>
      <c r="N1122" t="str">
        <f>+HLOOKUP(A1122,'HY Financials'!$4:$4,1,0)</f>
        <v>TBFS</v>
      </c>
    </row>
    <row r="1123" spans="1:14" s="108" customFormat="1">
      <c r="A1123" t="s">
        <v>979</v>
      </c>
      <c r="B1123" s="105">
        <v>816005</v>
      </c>
      <c r="C1123" s="105" t="s">
        <v>693</v>
      </c>
      <c r="D1123" s="106">
        <v>28090</v>
      </c>
      <c r="E1123" s="106">
        <v>0</v>
      </c>
      <c r="F1123" s="67">
        <f t="shared" si="51"/>
        <v>-28090</v>
      </c>
      <c r="G1123" s="68" t="str">
        <f>+VLOOKUP(B1123,Mapping!A:C,3,0)</f>
        <v>Total Recurring Expenses (including 6.1 and 6.2)</v>
      </c>
      <c r="H1123" s="68" t="str">
        <f t="shared" si="52"/>
        <v>TBFSTotal Recurring Expenses (including 6.1 and 6.2)</v>
      </c>
      <c r="I1123" s="69">
        <f t="shared" si="53"/>
        <v>-2.8089999999999999E-3</v>
      </c>
      <c r="N1123" t="str">
        <f>+HLOOKUP(A1123,'HY Financials'!$4:$4,1,0)</f>
        <v>TBFS</v>
      </c>
    </row>
    <row r="1124" spans="1:14" s="108" customFormat="1">
      <c r="A1124" t="s">
        <v>979</v>
      </c>
      <c r="B1124" s="105">
        <v>816007</v>
      </c>
      <c r="C1124" s="105" t="s">
        <v>385</v>
      </c>
      <c r="D1124" s="106">
        <v>15300.22</v>
      </c>
      <c r="E1124" s="106">
        <v>0</v>
      </c>
      <c r="F1124" s="67">
        <f t="shared" si="51"/>
        <v>-15300.22</v>
      </c>
      <c r="G1124" s="68" t="str">
        <f>+VLOOKUP(B1124,Mapping!A:C,3,0)</f>
        <v>Total Recurring Expenses (including 6.1 and 6.2)</v>
      </c>
      <c r="H1124" s="68" t="str">
        <f t="shared" si="52"/>
        <v>TBFSTotal Recurring Expenses (including 6.1 and 6.2)</v>
      </c>
      <c r="I1124" s="69">
        <f t="shared" si="53"/>
        <v>-1.530022E-3</v>
      </c>
      <c r="N1124" t="str">
        <f>+HLOOKUP(A1124,'HY Financials'!$4:$4,1,0)</f>
        <v>TBFS</v>
      </c>
    </row>
    <row r="1125" spans="1:14" s="108" customFormat="1">
      <c r="A1125" t="s">
        <v>979</v>
      </c>
      <c r="B1125" s="105">
        <v>816008</v>
      </c>
      <c r="C1125" s="105" t="s">
        <v>387</v>
      </c>
      <c r="D1125" s="106">
        <v>21162.78</v>
      </c>
      <c r="E1125" s="106">
        <v>0</v>
      </c>
      <c r="F1125" s="67">
        <f t="shared" si="51"/>
        <v>-21162.78</v>
      </c>
      <c r="G1125" s="68" t="str">
        <f>+VLOOKUP(B1125,Mapping!A:C,3,0)</f>
        <v>Total Recurring Expenses (including 6.1 and 6.2)</v>
      </c>
      <c r="H1125" s="68" t="str">
        <f t="shared" si="52"/>
        <v>TBFSTotal Recurring Expenses (including 6.1 and 6.2)</v>
      </c>
      <c r="I1125" s="69">
        <f t="shared" si="53"/>
        <v>-2.1162780000000001E-3</v>
      </c>
      <c r="N1125" t="str">
        <f>+HLOOKUP(A1125,'HY Financials'!$4:$4,1,0)</f>
        <v>TBFS</v>
      </c>
    </row>
    <row r="1126" spans="1:14" s="108" customFormat="1">
      <c r="A1126" t="s">
        <v>979</v>
      </c>
      <c r="B1126" s="105">
        <v>816012</v>
      </c>
      <c r="C1126" s="105" t="s">
        <v>389</v>
      </c>
      <c r="D1126" s="106">
        <v>3148.27</v>
      </c>
      <c r="E1126" s="106">
        <v>605.44000000000005</v>
      </c>
      <c r="F1126" s="67">
        <f t="shared" si="51"/>
        <v>-2542.83</v>
      </c>
      <c r="G1126" s="68" t="str">
        <f>+VLOOKUP(B1126,Mapping!A:C,3,0)</f>
        <v>Total Recurring Expenses (including 6.1 and 6.2)</v>
      </c>
      <c r="H1126" s="68" t="str">
        <f t="shared" si="52"/>
        <v>TBFSTotal Recurring Expenses (including 6.1 and 6.2)</v>
      </c>
      <c r="I1126" s="69">
        <f t="shared" si="53"/>
        <v>-2.54283E-4</v>
      </c>
      <c r="N1126" t="str">
        <f>+HLOOKUP(A1126,'HY Financials'!$4:$4,1,0)</f>
        <v>TBFS</v>
      </c>
    </row>
    <row r="1127" spans="1:14" s="108" customFormat="1">
      <c r="A1127" t="s">
        <v>979</v>
      </c>
      <c r="B1127" s="105">
        <v>816013</v>
      </c>
      <c r="C1127" s="105" t="s">
        <v>391</v>
      </c>
      <c r="D1127" s="106">
        <v>7139.26</v>
      </c>
      <c r="E1127" s="106">
        <v>441.27</v>
      </c>
      <c r="F1127" s="67">
        <f t="shared" si="51"/>
        <v>-6697.99</v>
      </c>
      <c r="G1127" s="68" t="str">
        <f>+VLOOKUP(B1127,Mapping!A:C,3,0)</f>
        <v>Total Recurring Expenses (including 6.1 and 6.2)</v>
      </c>
      <c r="H1127" s="68" t="str">
        <f t="shared" si="52"/>
        <v>TBFSTotal Recurring Expenses (including 6.1 and 6.2)</v>
      </c>
      <c r="I1127" s="69">
        <f t="shared" si="53"/>
        <v>-6.69799E-4</v>
      </c>
      <c r="N1127" t="str">
        <f>+HLOOKUP(A1127,'HY Financials'!$4:$4,1,0)</f>
        <v>TBFS</v>
      </c>
    </row>
    <row r="1128" spans="1:14" s="108" customFormat="1">
      <c r="A1128" t="s">
        <v>979</v>
      </c>
      <c r="B1128" s="105">
        <v>816015</v>
      </c>
      <c r="C1128" s="105" t="s">
        <v>393</v>
      </c>
      <c r="D1128" s="106">
        <v>19637.27</v>
      </c>
      <c r="E1128" s="106">
        <v>0</v>
      </c>
      <c r="F1128" s="67">
        <f t="shared" si="51"/>
        <v>-19637.27</v>
      </c>
      <c r="G1128" s="68" t="str">
        <f>+VLOOKUP(B1128,Mapping!A:C,3,0)</f>
        <v>Total Recurring Expenses (including 6.1 and 6.2)</v>
      </c>
      <c r="H1128" s="68" t="str">
        <f t="shared" si="52"/>
        <v>TBFSTotal Recurring Expenses (including 6.1 and 6.2)</v>
      </c>
      <c r="I1128" s="69">
        <f t="shared" si="53"/>
        <v>-1.9637270000000002E-3</v>
      </c>
      <c r="N1128" t="str">
        <f>+HLOOKUP(A1128,'HY Financials'!$4:$4,1,0)</f>
        <v>TBFS</v>
      </c>
    </row>
    <row r="1129" spans="1:14" s="108" customFormat="1">
      <c r="A1129" t="s">
        <v>979</v>
      </c>
      <c r="B1129" s="105">
        <v>816016</v>
      </c>
      <c r="C1129" s="105" t="s">
        <v>395</v>
      </c>
      <c r="D1129" s="106">
        <v>109.58</v>
      </c>
      <c r="E1129" s="106">
        <v>0</v>
      </c>
      <c r="F1129" s="67">
        <f t="shared" si="51"/>
        <v>-109.58</v>
      </c>
      <c r="G1129" s="68" t="str">
        <f>+VLOOKUP(B1129,Mapping!A:C,3,0)</f>
        <v>Total Recurring Expenses (including 6.1 and 6.2)</v>
      </c>
      <c r="H1129" s="68" t="str">
        <f t="shared" si="52"/>
        <v>TBFSTotal Recurring Expenses (including 6.1 and 6.2)</v>
      </c>
      <c r="I1129" s="69">
        <f t="shared" si="53"/>
        <v>-1.0957999999999999E-5</v>
      </c>
      <c r="N1129" t="str">
        <f>+HLOOKUP(A1129,'HY Financials'!$4:$4,1,0)</f>
        <v>TBFS</v>
      </c>
    </row>
    <row r="1130" spans="1:14" s="108" customFormat="1">
      <c r="A1130" t="s">
        <v>979</v>
      </c>
      <c r="B1130" s="105">
        <v>816017</v>
      </c>
      <c r="C1130" s="105" t="s">
        <v>397</v>
      </c>
      <c r="D1130" s="106">
        <v>336596.07</v>
      </c>
      <c r="E1130" s="106">
        <v>187094.16</v>
      </c>
      <c r="F1130" s="67">
        <f t="shared" si="51"/>
        <v>-149501.91</v>
      </c>
      <c r="G1130" s="68" t="str">
        <f>+VLOOKUP(B1130,Mapping!A:C,3,0)</f>
        <v>Total Recurring Expenses (including 6.1 and 6.2)</v>
      </c>
      <c r="H1130" s="68" t="str">
        <f t="shared" si="52"/>
        <v>TBFSTotal Recurring Expenses (including 6.1 and 6.2)</v>
      </c>
      <c r="I1130" s="69">
        <f t="shared" si="53"/>
        <v>-1.4950191E-2</v>
      </c>
      <c r="N1130" t="str">
        <f>+HLOOKUP(A1130,'HY Financials'!$4:$4,1,0)</f>
        <v>TBFS</v>
      </c>
    </row>
    <row r="1131" spans="1:14" s="108" customFormat="1">
      <c r="A1131" t="s">
        <v>979</v>
      </c>
      <c r="B1131" s="105">
        <v>816034</v>
      </c>
      <c r="C1131" s="105" t="s">
        <v>407</v>
      </c>
      <c r="D1131" s="106">
        <v>9903.99</v>
      </c>
      <c r="E1131" s="106">
        <v>0</v>
      </c>
      <c r="F1131" s="67">
        <f t="shared" si="51"/>
        <v>-9903.99</v>
      </c>
      <c r="G1131" s="68" t="str">
        <f>+VLOOKUP(B1131,Mapping!A:C,3,0)</f>
        <v>Total Recurring Expenses (including 6.1 and 6.2)</v>
      </c>
      <c r="H1131" s="68" t="str">
        <f t="shared" si="52"/>
        <v>TBFSTotal Recurring Expenses (including 6.1 and 6.2)</v>
      </c>
      <c r="I1131" s="69">
        <f t="shared" si="53"/>
        <v>-9.9039899999999988E-4</v>
      </c>
      <c r="N1131" t="str">
        <f>+HLOOKUP(A1131,'HY Financials'!$4:$4,1,0)</f>
        <v>TBFS</v>
      </c>
    </row>
    <row r="1132" spans="1:14" s="108" customFormat="1">
      <c r="A1132" t="s">
        <v>979</v>
      </c>
      <c r="B1132" s="105">
        <v>816036</v>
      </c>
      <c r="C1132" s="105" t="s">
        <v>695</v>
      </c>
      <c r="D1132" s="106">
        <v>223.06</v>
      </c>
      <c r="E1132" s="106">
        <v>15.28</v>
      </c>
      <c r="F1132" s="67">
        <f t="shared" si="51"/>
        <v>-207.78</v>
      </c>
      <c r="G1132" s="68" t="str">
        <f>+VLOOKUP(B1132,Mapping!A:C,3,0)</f>
        <v>Total Recurring Expenses (including 6.1 and 6.2)</v>
      </c>
      <c r="H1132" s="68" t="str">
        <f t="shared" si="52"/>
        <v>TBFSTotal Recurring Expenses (including 6.1 and 6.2)</v>
      </c>
      <c r="I1132" s="69">
        <f t="shared" si="53"/>
        <v>-2.0778E-5</v>
      </c>
      <c r="N1132" t="str">
        <f>+HLOOKUP(A1132,'HY Financials'!$4:$4,1,0)</f>
        <v>TBFS</v>
      </c>
    </row>
    <row r="1133" spans="1:14" s="108" customFormat="1">
      <c r="A1133" t="s">
        <v>979</v>
      </c>
      <c r="B1133" s="105">
        <v>816039</v>
      </c>
      <c r="C1133" s="105" t="s">
        <v>411</v>
      </c>
      <c r="D1133" s="106">
        <v>7569.43</v>
      </c>
      <c r="E1133" s="106">
        <v>1801.89</v>
      </c>
      <c r="F1133" s="67">
        <f t="shared" si="51"/>
        <v>-5767.54</v>
      </c>
      <c r="G1133" s="68" t="str">
        <f>+VLOOKUP(B1133,Mapping!A:C,3,0)</f>
        <v>Total Recurring Expenses (including 6.1 and 6.2)</v>
      </c>
      <c r="H1133" s="68" t="str">
        <f t="shared" si="52"/>
        <v>TBFSTotal Recurring Expenses (including 6.1 and 6.2)</v>
      </c>
      <c r="I1133" s="69">
        <f t="shared" si="53"/>
        <v>-5.7675399999999996E-4</v>
      </c>
      <c r="N1133" t="str">
        <f>+HLOOKUP(A1133,'HY Financials'!$4:$4,1,0)</f>
        <v>TBFS</v>
      </c>
    </row>
    <row r="1134" spans="1:14" s="108" customFormat="1">
      <c r="A1134" t="s">
        <v>979</v>
      </c>
      <c r="B1134" s="105">
        <v>816042</v>
      </c>
      <c r="C1134" s="105" t="s">
        <v>697</v>
      </c>
      <c r="D1134" s="106">
        <v>31739.52</v>
      </c>
      <c r="E1134" s="106">
        <v>3125.96</v>
      </c>
      <c r="F1134" s="67">
        <f t="shared" si="51"/>
        <v>-28613.56</v>
      </c>
      <c r="G1134" s="68" t="str">
        <f>+VLOOKUP(B1134,Mapping!A:C,3,0)</f>
        <v>Total Recurring Expenses (including 6.1 and 6.2)</v>
      </c>
      <c r="H1134" s="68" t="str">
        <f t="shared" si="52"/>
        <v>TBFSTotal Recurring Expenses (including 6.1 and 6.2)</v>
      </c>
      <c r="I1134" s="69">
        <f t="shared" si="53"/>
        <v>-2.8613560000000002E-3</v>
      </c>
      <c r="N1134" t="str">
        <f>+HLOOKUP(A1134,'HY Financials'!$4:$4,1,0)</f>
        <v>TBFS</v>
      </c>
    </row>
    <row r="1135" spans="1:14" s="108" customFormat="1">
      <c r="A1135" t="s">
        <v>979</v>
      </c>
      <c r="B1135" s="105">
        <v>816047</v>
      </c>
      <c r="C1135" s="105" t="s">
        <v>1062</v>
      </c>
      <c r="D1135" s="106">
        <v>1980.58</v>
      </c>
      <c r="E1135" s="106">
        <v>1980.58</v>
      </c>
      <c r="F1135" s="67">
        <f t="shared" si="51"/>
        <v>0</v>
      </c>
      <c r="G1135" s="68" t="str">
        <f>+VLOOKUP(B1135,Mapping!A:C,3,0)</f>
        <v>Total Recurring Expenses (including 6.1 and 6.2)</v>
      </c>
      <c r="H1135" s="68" t="str">
        <f t="shared" si="52"/>
        <v>TBFSTotal Recurring Expenses (including 6.1 and 6.2)</v>
      </c>
      <c r="I1135" s="69">
        <f t="shared" si="53"/>
        <v>0</v>
      </c>
      <c r="N1135" t="str">
        <f>+HLOOKUP(A1135,'HY Financials'!$4:$4,1,0)</f>
        <v>TBFS</v>
      </c>
    </row>
    <row r="1136" spans="1:14" s="108" customFormat="1">
      <c r="A1136" t="s">
        <v>979</v>
      </c>
      <c r="B1136" s="105">
        <v>816061</v>
      </c>
      <c r="C1136" s="105" t="s">
        <v>903</v>
      </c>
      <c r="D1136" s="106">
        <v>17749</v>
      </c>
      <c r="E1136" s="106">
        <v>17749</v>
      </c>
      <c r="F1136" s="67">
        <f t="shared" si="51"/>
        <v>0</v>
      </c>
      <c r="G1136" s="68" t="str">
        <f>+VLOOKUP(B1136,Mapping!A:C,3,0)</f>
        <v>Total Recurring Expenses (including 6.1 and 6.2)</v>
      </c>
      <c r="H1136" s="68" t="str">
        <f t="shared" si="52"/>
        <v>TBFSTotal Recurring Expenses (including 6.1 and 6.2)</v>
      </c>
      <c r="I1136" s="69">
        <f t="shared" si="53"/>
        <v>0</v>
      </c>
      <c r="N1136" t="str">
        <f>+HLOOKUP(A1136,'HY Financials'!$4:$4,1,0)</f>
        <v>TBFS</v>
      </c>
    </row>
    <row r="1137" spans="1:14" s="108" customFormat="1">
      <c r="A1137" t="s">
        <v>979</v>
      </c>
      <c r="B1137" s="105">
        <v>816080</v>
      </c>
      <c r="C1137" s="105" t="s">
        <v>1063</v>
      </c>
      <c r="D1137" s="106">
        <v>11968.14</v>
      </c>
      <c r="E1137" s="106">
        <v>527.13</v>
      </c>
      <c r="F1137" s="67">
        <f t="shared" si="51"/>
        <v>-11441.01</v>
      </c>
      <c r="G1137" s="68" t="str">
        <f>+VLOOKUP(B1137,Mapping!A:C,3,0)</f>
        <v>Total Recurring Expenses (including 6.1 and 6.2)</v>
      </c>
      <c r="H1137" s="68" t="str">
        <f t="shared" si="52"/>
        <v>TBFSTotal Recurring Expenses (including 6.1 and 6.2)</v>
      </c>
      <c r="I1137" s="69">
        <f t="shared" si="53"/>
        <v>-1.144101E-3</v>
      </c>
      <c r="N1137" t="str">
        <f>+HLOOKUP(A1137,'HY Financials'!$4:$4,1,0)</f>
        <v>TBFS</v>
      </c>
    </row>
    <row r="1138" spans="1:14" s="108" customFormat="1" hidden="1">
      <c r="A1138" t="s">
        <v>670</v>
      </c>
      <c r="B1138" s="105" t="s">
        <v>766</v>
      </c>
      <c r="C1138" s="105" t="s">
        <v>767</v>
      </c>
      <c r="D1138" s="106">
        <v>3866208977.5100002</v>
      </c>
      <c r="E1138" s="106">
        <v>3835800260.6999998</v>
      </c>
      <c r="F1138" s="67">
        <f t="shared" si="51"/>
        <v>-30408716.81000042</v>
      </c>
      <c r="G1138" s="68" t="str">
        <f>+VLOOKUP(B1138,Mapping!A:C,3,0)</f>
        <v>Net Assets</v>
      </c>
      <c r="H1138" s="68" t="str">
        <f t="shared" si="52"/>
        <v>TDINet Assets</v>
      </c>
      <c r="I1138" s="69">
        <f t="shared" si="53"/>
        <v>-3.0408716810000418</v>
      </c>
      <c r="N1138" t="str">
        <f>+HLOOKUP(A1138,'HY Financials'!$4:$4,1,0)</f>
        <v>TDI</v>
      </c>
    </row>
    <row r="1139" spans="1:14" s="108" customFormat="1" hidden="1">
      <c r="A1139" t="s">
        <v>670</v>
      </c>
      <c r="B1139" s="105" t="s">
        <v>429</v>
      </c>
      <c r="C1139" s="105" t="s">
        <v>430</v>
      </c>
      <c r="D1139" s="106">
        <v>370413760</v>
      </c>
      <c r="E1139" s="106">
        <v>405911757.5</v>
      </c>
      <c r="F1139" s="67">
        <f t="shared" si="51"/>
        <v>35497997.5</v>
      </c>
      <c r="G1139" s="68" t="str">
        <f>+VLOOKUP(B1139,Mapping!A:C,3,0)</f>
        <v>Net Assets</v>
      </c>
      <c r="H1139" s="68" t="str">
        <f t="shared" si="52"/>
        <v>TDINet Assets</v>
      </c>
      <c r="I1139" s="69">
        <f t="shared" si="53"/>
        <v>3.54979975</v>
      </c>
      <c r="N1139" t="str">
        <f>+HLOOKUP(A1139,'HY Financials'!$4:$4,1,0)</f>
        <v>TDI</v>
      </c>
    </row>
    <row r="1140" spans="1:14" s="108" customFormat="1" hidden="1">
      <c r="A1140" t="s">
        <v>670</v>
      </c>
      <c r="B1140" s="105" t="s">
        <v>431</v>
      </c>
      <c r="C1140" s="105" t="s">
        <v>432</v>
      </c>
      <c r="D1140" s="106">
        <v>74534775</v>
      </c>
      <c r="E1140" s="106">
        <v>147285675</v>
      </c>
      <c r="F1140" s="67">
        <f t="shared" si="51"/>
        <v>72750900</v>
      </c>
      <c r="G1140" s="68" t="str">
        <f>+VLOOKUP(B1140,Mapping!A:C,3,0)</f>
        <v>Net Assets</v>
      </c>
      <c r="H1140" s="68" t="str">
        <f t="shared" si="52"/>
        <v>TDINet Assets</v>
      </c>
      <c r="I1140" s="69">
        <f t="shared" si="53"/>
        <v>7.2750899999999996</v>
      </c>
      <c r="N1140" t="str">
        <f>+HLOOKUP(A1140,'HY Financials'!$4:$4,1,0)</f>
        <v>TDI</v>
      </c>
    </row>
    <row r="1141" spans="1:14" s="108" customFormat="1" hidden="1">
      <c r="A1141" t="s">
        <v>670</v>
      </c>
      <c r="B1141" s="105" t="s">
        <v>625</v>
      </c>
      <c r="C1141" s="105" t="s">
        <v>626</v>
      </c>
      <c r="D1141" s="106">
        <v>0</v>
      </c>
      <c r="E1141" s="106">
        <v>4945316.12</v>
      </c>
      <c r="F1141" s="67">
        <f t="shared" si="51"/>
        <v>4945316.12</v>
      </c>
      <c r="G1141" s="68" t="str">
        <f>+VLOOKUP(B1141,Mapping!A:C,3,0)</f>
        <v>Net Assets</v>
      </c>
      <c r="H1141" s="68" t="str">
        <f t="shared" si="52"/>
        <v>TDINet Assets</v>
      </c>
      <c r="I1141" s="69">
        <f t="shared" si="53"/>
        <v>0.49453161200000001</v>
      </c>
      <c r="N1141" t="str">
        <f>+HLOOKUP(A1141,'HY Financials'!$4:$4,1,0)</f>
        <v>TDI</v>
      </c>
    </row>
    <row r="1142" spans="1:14" s="108" customFormat="1" hidden="1">
      <c r="A1142" t="s">
        <v>670</v>
      </c>
      <c r="B1142" s="105" t="s">
        <v>740</v>
      </c>
      <c r="C1142" s="105" t="s">
        <v>741</v>
      </c>
      <c r="D1142" s="106">
        <v>507901250</v>
      </c>
      <c r="E1142" s="106">
        <v>503972500</v>
      </c>
      <c r="F1142" s="67">
        <f t="shared" si="51"/>
        <v>-3928750</v>
      </c>
      <c r="G1142" s="68" t="str">
        <f>+VLOOKUP(B1142,Mapping!A:C,3,0)</f>
        <v>Net Assets</v>
      </c>
      <c r="H1142" s="68" t="str">
        <f t="shared" si="52"/>
        <v>TDINet Assets</v>
      </c>
      <c r="I1142" s="69">
        <f t="shared" si="53"/>
        <v>-0.39287499999999997</v>
      </c>
      <c r="N1142" s="108" t="str">
        <f>+HLOOKUP(A1142,'HY Financials'!$4:$4,1,0)</f>
        <v>TDI</v>
      </c>
    </row>
    <row r="1143" spans="1:14" hidden="1">
      <c r="A1143" t="s">
        <v>670</v>
      </c>
      <c r="B1143" s="105" t="s">
        <v>467</v>
      </c>
      <c r="C1143" s="105" t="s">
        <v>468</v>
      </c>
      <c r="D1143" s="106">
        <v>397650755</v>
      </c>
      <c r="E1143" s="106">
        <v>244770660</v>
      </c>
      <c r="F1143" s="67">
        <f t="shared" si="51"/>
        <v>-152880095</v>
      </c>
      <c r="G1143" s="68" t="str">
        <f>+VLOOKUP(B1143,Mapping!A:C,3,0)</f>
        <v>Net Assets</v>
      </c>
      <c r="H1143" s="68" t="str">
        <f t="shared" si="52"/>
        <v>TDINet Assets</v>
      </c>
      <c r="I1143" s="69">
        <f t="shared" si="53"/>
        <v>-15.288009499999999</v>
      </c>
      <c r="N1143" t="str">
        <f>+HLOOKUP(A1143,'HY Financials'!$4:$4,1,0)</f>
        <v>TDI</v>
      </c>
    </row>
    <row r="1144" spans="1:14" hidden="1">
      <c r="A1144" t="s">
        <v>670</v>
      </c>
      <c r="B1144" s="105" t="s">
        <v>774</v>
      </c>
      <c r="C1144" s="105" t="s">
        <v>775</v>
      </c>
      <c r="D1144" s="106">
        <v>7405632.5</v>
      </c>
      <c r="E1144" s="106">
        <v>7401717.5</v>
      </c>
      <c r="F1144" s="67">
        <f t="shared" si="51"/>
        <v>-3915</v>
      </c>
      <c r="G1144" s="68" t="str">
        <f>+VLOOKUP(B1144,Mapping!A:C,3,0)</f>
        <v>Net Assets</v>
      </c>
      <c r="H1144" s="68" t="str">
        <f t="shared" si="52"/>
        <v>TDINet Assets</v>
      </c>
      <c r="I1144" s="69">
        <f t="shared" si="53"/>
        <v>-3.9149999999999998E-4</v>
      </c>
      <c r="N1144" t="str">
        <f>+HLOOKUP(A1144,'HY Financials'!$4:$4,1,0)</f>
        <v>TDI</v>
      </c>
    </row>
    <row r="1145" spans="1:14" hidden="1">
      <c r="A1145" t="s">
        <v>670</v>
      </c>
      <c r="B1145" s="105" t="s">
        <v>433</v>
      </c>
      <c r="C1145" s="105" t="s">
        <v>434</v>
      </c>
      <c r="D1145" s="106">
        <v>0</v>
      </c>
      <c r="E1145" s="106">
        <v>615739.27</v>
      </c>
      <c r="F1145" s="67">
        <f t="shared" si="51"/>
        <v>615739.27</v>
      </c>
      <c r="G1145" s="68" t="str">
        <f>+VLOOKUP(B1145,Mapping!A:C,3,0)</f>
        <v>Net Assets</v>
      </c>
      <c r="H1145" s="68" t="str">
        <f t="shared" si="52"/>
        <v>TDINet Assets</v>
      </c>
      <c r="I1145" s="69">
        <f t="shared" si="53"/>
        <v>6.1573927000000001E-2</v>
      </c>
      <c r="N1145" t="str">
        <f>+HLOOKUP(A1145,'HY Financials'!$4:$4,1,0)</f>
        <v>TDI</v>
      </c>
    </row>
    <row r="1146" spans="1:14" hidden="1">
      <c r="A1146" t="s">
        <v>670</v>
      </c>
      <c r="B1146" s="105" t="s">
        <v>435</v>
      </c>
      <c r="C1146" s="105" t="s">
        <v>436</v>
      </c>
      <c r="D1146" s="106">
        <v>0</v>
      </c>
      <c r="E1146" s="106">
        <v>0.03</v>
      </c>
      <c r="F1146" s="67">
        <f t="shared" si="51"/>
        <v>0.03</v>
      </c>
      <c r="G1146" s="68" t="str">
        <f>+VLOOKUP(B1146,Mapping!A:C,3,0)</f>
        <v>Net Assets</v>
      </c>
      <c r="H1146" s="68" t="str">
        <f t="shared" si="52"/>
        <v>TDINet Assets</v>
      </c>
      <c r="I1146" s="69">
        <f t="shared" si="53"/>
        <v>3E-9</v>
      </c>
      <c r="N1146" t="str">
        <f>+HLOOKUP(A1146,'HY Financials'!$4:$4,1,0)</f>
        <v>TDI</v>
      </c>
    </row>
    <row r="1147" spans="1:14" hidden="1">
      <c r="A1147" t="s">
        <v>670</v>
      </c>
      <c r="B1147" s="105" t="s">
        <v>629</v>
      </c>
      <c r="C1147" s="105" t="s">
        <v>630</v>
      </c>
      <c r="D1147" s="106">
        <v>0</v>
      </c>
      <c r="E1147" s="106">
        <v>59954.93</v>
      </c>
      <c r="F1147" s="67">
        <f t="shared" si="51"/>
        <v>59954.93</v>
      </c>
      <c r="G1147" s="68" t="str">
        <f>+VLOOKUP(B1147,Mapping!A:C,3,0)</f>
        <v>Net Assets</v>
      </c>
      <c r="H1147" s="68" t="str">
        <f t="shared" si="52"/>
        <v>TDINet Assets</v>
      </c>
      <c r="I1147" s="69">
        <f t="shared" si="53"/>
        <v>5.9954930000000002E-3</v>
      </c>
      <c r="N1147" t="str">
        <f>+HLOOKUP(A1147,'HY Financials'!$4:$4,1,0)</f>
        <v>TDI</v>
      </c>
    </row>
    <row r="1148" spans="1:14" hidden="1">
      <c r="A1148" t="s">
        <v>670</v>
      </c>
      <c r="B1148" s="105" t="s">
        <v>742</v>
      </c>
      <c r="C1148" s="105" t="s">
        <v>743</v>
      </c>
      <c r="D1148" s="106">
        <v>262500</v>
      </c>
      <c r="E1148" s="106">
        <v>0</v>
      </c>
      <c r="F1148" s="67">
        <f t="shared" si="51"/>
        <v>-262500</v>
      </c>
      <c r="G1148" s="68" t="str">
        <f>+VLOOKUP(B1148,Mapping!A:C,3,0)</f>
        <v>Net Assets</v>
      </c>
      <c r="H1148" s="68" t="str">
        <f t="shared" si="52"/>
        <v>TDINet Assets</v>
      </c>
      <c r="I1148" s="69">
        <f t="shared" si="53"/>
        <v>-2.6249999999999999E-2</v>
      </c>
      <c r="N1148" t="str">
        <f>+HLOOKUP(A1148,'HY Financials'!$4:$4,1,0)</f>
        <v>TDI</v>
      </c>
    </row>
    <row r="1149" spans="1:14" hidden="1">
      <c r="A1149" t="s">
        <v>670</v>
      </c>
      <c r="B1149" s="105" t="s">
        <v>471</v>
      </c>
      <c r="C1149" s="105" t="s">
        <v>472</v>
      </c>
      <c r="D1149" s="106">
        <v>0</v>
      </c>
      <c r="E1149" s="106">
        <v>1258059.5</v>
      </c>
      <c r="F1149" s="67">
        <f t="shared" si="51"/>
        <v>1258059.5</v>
      </c>
      <c r="G1149" s="68" t="str">
        <f>+VLOOKUP(B1149,Mapping!A:C,3,0)</f>
        <v>Net Assets</v>
      </c>
      <c r="H1149" s="68" t="str">
        <f t="shared" si="52"/>
        <v>TDINet Assets</v>
      </c>
      <c r="I1149" s="69">
        <f t="shared" si="53"/>
        <v>0.12580595</v>
      </c>
      <c r="N1149" t="str">
        <f>+HLOOKUP(A1149,'HY Financials'!$4:$4,1,0)</f>
        <v>TDI</v>
      </c>
    </row>
    <row r="1150" spans="1:14" hidden="1">
      <c r="A1150" t="s">
        <v>670</v>
      </c>
      <c r="B1150" s="105" t="s">
        <v>776</v>
      </c>
      <c r="C1150" s="105" t="s">
        <v>777</v>
      </c>
      <c r="D1150" s="106">
        <v>978.27</v>
      </c>
      <c r="E1150" s="106">
        <v>0</v>
      </c>
      <c r="F1150" s="67">
        <f t="shared" si="51"/>
        <v>-978.27</v>
      </c>
      <c r="G1150" s="68" t="str">
        <f>+VLOOKUP(B1150,Mapping!A:C,3,0)</f>
        <v>Net Assets</v>
      </c>
      <c r="H1150" s="68" t="str">
        <f t="shared" si="52"/>
        <v>TDINet Assets</v>
      </c>
      <c r="I1150" s="69">
        <f t="shared" si="53"/>
        <v>-9.7826999999999997E-5</v>
      </c>
      <c r="N1150" t="str">
        <f>+HLOOKUP(A1150,'HY Financials'!$4:$4,1,0)</f>
        <v>TDI</v>
      </c>
    </row>
    <row r="1151" spans="1:14" hidden="1">
      <c r="A1151" t="s">
        <v>670</v>
      </c>
      <c r="B1151" s="105">
        <v>110014</v>
      </c>
      <c r="C1151" s="105" t="s">
        <v>289</v>
      </c>
      <c r="D1151" s="106">
        <v>105886039.14</v>
      </c>
      <c r="E1151" s="106">
        <v>105886033.52</v>
      </c>
      <c r="F1151" s="67">
        <f t="shared" si="51"/>
        <v>-5.6200000047683716</v>
      </c>
      <c r="G1151" s="68" t="str">
        <f>+VLOOKUP(B1151,Mapping!A:C,3,0)</f>
        <v>Net Assets</v>
      </c>
      <c r="H1151" s="68" t="str">
        <f t="shared" si="52"/>
        <v>TDINet Assets</v>
      </c>
      <c r="I1151" s="69">
        <f t="shared" si="53"/>
        <v>-5.6200000047683717E-7</v>
      </c>
      <c r="N1151" t="str">
        <f>+HLOOKUP(A1151,'HY Financials'!$4:$4,1,0)</f>
        <v>TDI</v>
      </c>
    </row>
    <row r="1152" spans="1:14" hidden="1">
      <c r="A1152" t="s">
        <v>670</v>
      </c>
      <c r="B1152" s="105">
        <v>110031</v>
      </c>
      <c r="C1152" s="105" t="s">
        <v>291</v>
      </c>
      <c r="D1152" s="106">
        <v>177.84</v>
      </c>
      <c r="E1152" s="106">
        <v>14.05</v>
      </c>
      <c r="F1152" s="67">
        <f t="shared" si="51"/>
        <v>-163.79</v>
      </c>
      <c r="G1152" s="68" t="str">
        <f>+VLOOKUP(B1152,Mapping!A:C,3,0)</f>
        <v>Net Assets</v>
      </c>
      <c r="H1152" s="68" t="str">
        <f t="shared" si="52"/>
        <v>TDINet Assets</v>
      </c>
      <c r="I1152" s="69">
        <f t="shared" si="53"/>
        <v>-1.6379E-5</v>
      </c>
      <c r="N1152" t="str">
        <f>+HLOOKUP(A1152,'HY Financials'!$4:$4,1,0)</f>
        <v>TDI</v>
      </c>
    </row>
    <row r="1153" spans="1:14" hidden="1">
      <c r="A1153" t="s">
        <v>670</v>
      </c>
      <c r="B1153" s="105">
        <v>110047</v>
      </c>
      <c r="C1153" s="105" t="s">
        <v>293</v>
      </c>
      <c r="D1153" s="106">
        <v>5184158627.5600004</v>
      </c>
      <c r="E1153" s="106">
        <v>5209038679.8500004</v>
      </c>
      <c r="F1153" s="67">
        <f t="shared" si="51"/>
        <v>24880052.289999962</v>
      </c>
      <c r="G1153" s="68" t="str">
        <f>+VLOOKUP(B1153,Mapping!A:C,3,0)</f>
        <v>Net Assets</v>
      </c>
      <c r="H1153" s="68" t="str">
        <f t="shared" si="52"/>
        <v>TDINet Assets</v>
      </c>
      <c r="I1153" s="69">
        <f t="shared" si="53"/>
        <v>2.4880052289999961</v>
      </c>
      <c r="N1153" t="str">
        <f>+HLOOKUP(A1153,'HY Financials'!$4:$4,1,0)</f>
        <v>TDI</v>
      </c>
    </row>
    <row r="1154" spans="1:14" hidden="1">
      <c r="A1154" t="s">
        <v>670</v>
      </c>
      <c r="B1154" s="105">
        <v>110052</v>
      </c>
      <c r="C1154" s="105" t="s">
        <v>297</v>
      </c>
      <c r="D1154" s="106">
        <v>1261354.1000000001</v>
      </c>
      <c r="E1154" s="106">
        <v>943621.61</v>
      </c>
      <c r="F1154" s="67">
        <f t="shared" si="51"/>
        <v>-317732.49000000011</v>
      </c>
      <c r="G1154" s="68" t="str">
        <f>+VLOOKUP(B1154,Mapping!A:C,3,0)</f>
        <v>Net Assets</v>
      </c>
      <c r="H1154" s="68" t="str">
        <f t="shared" si="52"/>
        <v>TDINet Assets</v>
      </c>
      <c r="I1154" s="69">
        <f t="shared" si="53"/>
        <v>-3.177324900000001E-2</v>
      </c>
      <c r="N1154" t="str">
        <f>+HLOOKUP(A1154,'HY Financials'!$4:$4,1,0)</f>
        <v>TDI</v>
      </c>
    </row>
    <row r="1155" spans="1:14" s="108" customFormat="1" hidden="1">
      <c r="A1155" t="s">
        <v>670</v>
      </c>
      <c r="B1155" s="105">
        <v>110065</v>
      </c>
      <c r="C1155" s="105" t="s">
        <v>417</v>
      </c>
      <c r="D1155" s="106">
        <v>500000</v>
      </c>
      <c r="E1155" s="106">
        <v>500167.82</v>
      </c>
      <c r="F1155" s="67">
        <f t="shared" si="51"/>
        <v>167.82000000000698</v>
      </c>
      <c r="G1155" s="68" t="str">
        <f>+VLOOKUP(B1155,Mapping!A:C,3,0)</f>
        <v>Net Assets</v>
      </c>
      <c r="H1155" s="68" t="str">
        <f t="shared" si="52"/>
        <v>TDINet Assets</v>
      </c>
      <c r="I1155" s="69">
        <f t="shared" si="53"/>
        <v>1.6782000000000698E-5</v>
      </c>
      <c r="N1155" s="108" t="str">
        <f>+HLOOKUP(A1155,'HY Financials'!$4:$4,1,0)</f>
        <v>TDI</v>
      </c>
    </row>
    <row r="1156" spans="1:14" hidden="1">
      <c r="A1156" t="s">
        <v>670</v>
      </c>
      <c r="B1156" s="105">
        <v>110074</v>
      </c>
      <c r="C1156" s="105" t="s">
        <v>301</v>
      </c>
      <c r="D1156" s="106">
        <v>34640000</v>
      </c>
      <c r="E1156" s="106">
        <v>34641000</v>
      </c>
      <c r="F1156" s="67">
        <f t="shared" ref="F1156:F1219" si="54">+E1156-D1156</f>
        <v>1000</v>
      </c>
      <c r="G1156" s="68" t="str">
        <f>+VLOOKUP(B1156,Mapping!A:C,3,0)</f>
        <v>Net Assets</v>
      </c>
      <c r="H1156" s="68" t="str">
        <f t="shared" ref="H1156:H1219" si="55">+A1156&amp;G1156</f>
        <v>TDINet Assets</v>
      </c>
      <c r="I1156" s="69">
        <f t="shared" ref="I1156:I1219" si="56">+F1156/10000000</f>
        <v>1E-4</v>
      </c>
      <c r="N1156" t="str">
        <f>+HLOOKUP(A1156,'HY Financials'!$4:$4,1,0)</f>
        <v>TDI</v>
      </c>
    </row>
    <row r="1157" spans="1:14" hidden="1">
      <c r="A1157" t="s">
        <v>670</v>
      </c>
      <c r="B1157" s="105">
        <v>110078</v>
      </c>
      <c r="C1157" s="105" t="s">
        <v>904</v>
      </c>
      <c r="D1157" s="106">
        <v>585000</v>
      </c>
      <c r="E1157" s="106">
        <v>585000</v>
      </c>
      <c r="F1157" s="67">
        <f t="shared" si="54"/>
        <v>0</v>
      </c>
      <c r="G1157" s="68" t="str">
        <f>+VLOOKUP(B1157,Mapping!A:C,3,0)</f>
        <v>Net Assets</v>
      </c>
      <c r="H1157" s="68" t="str">
        <f t="shared" si="55"/>
        <v>TDINet Assets</v>
      </c>
      <c r="I1157" s="69">
        <f t="shared" si="56"/>
        <v>0</v>
      </c>
      <c r="N1157" t="str">
        <f>+HLOOKUP(A1157,'HY Financials'!$4:$4,1,0)</f>
        <v>TDI</v>
      </c>
    </row>
    <row r="1158" spans="1:14" hidden="1">
      <c r="A1158" t="s">
        <v>670</v>
      </c>
      <c r="B1158" s="105">
        <v>110079</v>
      </c>
      <c r="C1158" s="105" t="s">
        <v>303</v>
      </c>
      <c r="D1158" s="106">
        <v>1299000</v>
      </c>
      <c r="E1158" s="106">
        <v>1299000</v>
      </c>
      <c r="F1158" s="67">
        <f t="shared" si="54"/>
        <v>0</v>
      </c>
      <c r="G1158" s="68" t="str">
        <f>+VLOOKUP(B1158,Mapping!A:C,3,0)</f>
        <v>Net Assets</v>
      </c>
      <c r="H1158" s="68" t="str">
        <f t="shared" si="55"/>
        <v>TDINet Assets</v>
      </c>
      <c r="I1158" s="69">
        <f t="shared" si="56"/>
        <v>0</v>
      </c>
      <c r="N1158" t="str">
        <f>+HLOOKUP(A1158,'HY Financials'!$4:$4,1,0)</f>
        <v>TDI</v>
      </c>
    </row>
    <row r="1159" spans="1:14" hidden="1">
      <c r="A1159" t="s">
        <v>670</v>
      </c>
      <c r="B1159" s="105">
        <v>110081</v>
      </c>
      <c r="C1159" s="105" t="s">
        <v>715</v>
      </c>
      <c r="D1159" s="106">
        <v>0</v>
      </c>
      <c r="E1159" s="106">
        <v>61.8</v>
      </c>
      <c r="F1159" s="67">
        <f t="shared" si="54"/>
        <v>61.8</v>
      </c>
      <c r="G1159" s="68" t="str">
        <f>+VLOOKUP(B1159,Mapping!A:C,3,0)</f>
        <v>Net Assets</v>
      </c>
      <c r="H1159" s="68" t="str">
        <f t="shared" si="55"/>
        <v>TDINet Assets</v>
      </c>
      <c r="I1159" s="69">
        <f t="shared" si="56"/>
        <v>6.1800000000000001E-6</v>
      </c>
      <c r="N1159" t="str">
        <f>+HLOOKUP(A1159,'HY Financials'!$4:$4,1,0)</f>
        <v>TDI</v>
      </c>
    </row>
    <row r="1160" spans="1:14" hidden="1">
      <c r="A1160" t="s">
        <v>670</v>
      </c>
      <c r="B1160" s="105">
        <v>110082</v>
      </c>
      <c r="C1160" s="105" t="s">
        <v>872</v>
      </c>
      <c r="D1160" s="106">
        <v>0</v>
      </c>
      <c r="E1160" s="106">
        <v>0</v>
      </c>
      <c r="F1160" s="67">
        <f t="shared" si="54"/>
        <v>0</v>
      </c>
      <c r="G1160" s="68" t="str">
        <f>+VLOOKUP(B1160,Mapping!A:C,3,0)</f>
        <v>Net Assets</v>
      </c>
      <c r="H1160" s="68" t="str">
        <f t="shared" si="55"/>
        <v>TDINet Assets</v>
      </c>
      <c r="I1160" s="69">
        <f t="shared" si="56"/>
        <v>0</v>
      </c>
      <c r="N1160" t="str">
        <f>+HLOOKUP(A1160,'HY Financials'!$4:$4,1,0)</f>
        <v>TDI</v>
      </c>
    </row>
    <row r="1161" spans="1:14" hidden="1">
      <c r="A1161" t="s">
        <v>670</v>
      </c>
      <c r="B1161" s="105">
        <v>110084</v>
      </c>
      <c r="C1161" s="105" t="s">
        <v>772</v>
      </c>
      <c r="D1161" s="106">
        <v>0</v>
      </c>
      <c r="E1161" s="106">
        <v>490000</v>
      </c>
      <c r="F1161" s="67">
        <f t="shared" si="54"/>
        <v>490000</v>
      </c>
      <c r="G1161" s="68" t="str">
        <f>+VLOOKUP(B1161,Mapping!A:C,3,0)</f>
        <v>Net Assets</v>
      </c>
      <c r="H1161" s="68" t="str">
        <f t="shared" si="55"/>
        <v>TDINet Assets</v>
      </c>
      <c r="I1161" s="69">
        <f t="shared" si="56"/>
        <v>4.9000000000000002E-2</v>
      </c>
      <c r="N1161" t="str">
        <f>+HLOOKUP(A1161,'HY Financials'!$4:$4,1,0)</f>
        <v>TDI</v>
      </c>
    </row>
    <row r="1162" spans="1:14" ht="22.5" hidden="1">
      <c r="A1162" t="s">
        <v>670</v>
      </c>
      <c r="B1162" s="105">
        <v>110085</v>
      </c>
      <c r="C1162" s="105" t="s">
        <v>525</v>
      </c>
      <c r="D1162" s="106">
        <v>1700000</v>
      </c>
      <c r="E1162" s="106">
        <v>1700056.18</v>
      </c>
      <c r="F1162" s="67">
        <f t="shared" si="54"/>
        <v>56.179999999934807</v>
      </c>
      <c r="G1162" s="68" t="str">
        <f>+VLOOKUP(B1162,Mapping!A:C,3,0)</f>
        <v>Net Assets</v>
      </c>
      <c r="H1162" s="68" t="str">
        <f t="shared" si="55"/>
        <v>TDINet Assets</v>
      </c>
      <c r="I1162" s="69">
        <f t="shared" si="56"/>
        <v>5.6179999999934806E-6</v>
      </c>
      <c r="N1162" t="str">
        <f>+HLOOKUP(A1162,'HY Financials'!$4:$4,1,0)</f>
        <v>TDI</v>
      </c>
    </row>
    <row r="1163" spans="1:14" hidden="1">
      <c r="A1163" t="s">
        <v>670</v>
      </c>
      <c r="B1163" s="105">
        <v>110089</v>
      </c>
      <c r="C1163" s="105" t="s">
        <v>873</v>
      </c>
      <c r="D1163" s="106">
        <v>0</v>
      </c>
      <c r="E1163" s="106">
        <v>490000</v>
      </c>
      <c r="F1163" s="67">
        <f t="shared" si="54"/>
        <v>490000</v>
      </c>
      <c r="G1163" s="68" t="str">
        <f>+VLOOKUP(B1163,Mapping!A:C,3,0)</f>
        <v>Net Assets</v>
      </c>
      <c r="H1163" s="68" t="str">
        <f t="shared" si="55"/>
        <v>TDINet Assets</v>
      </c>
      <c r="I1163" s="69">
        <f t="shared" si="56"/>
        <v>4.9000000000000002E-2</v>
      </c>
      <c r="N1163" t="str">
        <f>+HLOOKUP(A1163,'HY Financials'!$4:$4,1,0)</f>
        <v>TDI</v>
      </c>
    </row>
    <row r="1164" spans="1:14" hidden="1">
      <c r="A1164" t="s">
        <v>670</v>
      </c>
      <c r="B1164" s="105">
        <v>110120</v>
      </c>
      <c r="C1164" s="105" t="s">
        <v>304</v>
      </c>
      <c r="D1164" s="106">
        <v>1458750981.8599999</v>
      </c>
      <c r="E1164" s="106">
        <v>1458522443.4200001</v>
      </c>
      <c r="F1164" s="67">
        <f t="shared" si="54"/>
        <v>-228538.4399998188</v>
      </c>
      <c r="G1164" s="68" t="str">
        <f>+VLOOKUP(B1164,Mapping!A:C,3,0)</f>
        <v>Net Assets</v>
      </c>
      <c r="H1164" s="68" t="str">
        <f t="shared" si="55"/>
        <v>TDINet Assets</v>
      </c>
      <c r="I1164" s="69">
        <f t="shared" si="56"/>
        <v>-2.2853843999981881E-2</v>
      </c>
      <c r="N1164" t="str">
        <f>+HLOOKUP(A1164,'HY Financials'!$4:$4,1,0)</f>
        <v>TDI</v>
      </c>
    </row>
    <row r="1165" spans="1:14" hidden="1">
      <c r="A1165" t="s">
        <v>670</v>
      </c>
      <c r="B1165" s="105">
        <v>110156</v>
      </c>
      <c r="C1165" s="105" t="s">
        <v>685</v>
      </c>
      <c r="D1165" s="106">
        <v>955487.99</v>
      </c>
      <c r="E1165" s="106">
        <v>1111922.1200000001</v>
      </c>
      <c r="F1165" s="67">
        <f t="shared" si="54"/>
        <v>156434.13000000012</v>
      </c>
      <c r="G1165" s="68" t="str">
        <f>+VLOOKUP(B1165,Mapping!A:C,3,0)</f>
        <v>Net Assets</v>
      </c>
      <c r="H1165" s="68" t="str">
        <f t="shared" si="55"/>
        <v>TDINet Assets</v>
      </c>
      <c r="I1165" s="69">
        <f t="shared" si="56"/>
        <v>1.5643413000000012E-2</v>
      </c>
      <c r="N1165" t="str">
        <f>+HLOOKUP(A1165,'HY Financials'!$4:$4,1,0)</f>
        <v>TDI</v>
      </c>
    </row>
    <row r="1166" spans="1:14" hidden="1">
      <c r="A1166" t="s">
        <v>670</v>
      </c>
      <c r="B1166" s="105">
        <v>110200</v>
      </c>
      <c r="C1166" s="105" t="s">
        <v>305</v>
      </c>
      <c r="D1166" s="106">
        <v>1242068136.1500001</v>
      </c>
      <c r="E1166" s="106">
        <v>1242068136.1500001</v>
      </c>
      <c r="F1166" s="67">
        <f t="shared" si="54"/>
        <v>0</v>
      </c>
      <c r="G1166" s="68" t="str">
        <f>+VLOOKUP(B1166,Mapping!A:C,3,0)</f>
        <v>Net Assets</v>
      </c>
      <c r="H1166" s="68" t="str">
        <f t="shared" si="55"/>
        <v>TDINet Assets</v>
      </c>
      <c r="I1166" s="69">
        <f t="shared" si="56"/>
        <v>0</v>
      </c>
      <c r="N1166" t="str">
        <f>+HLOOKUP(A1166,'HY Financials'!$4:$4,1,0)</f>
        <v>TDI</v>
      </c>
    </row>
    <row r="1167" spans="1:14" hidden="1">
      <c r="A1167" t="s">
        <v>670</v>
      </c>
      <c r="B1167" s="105">
        <v>110202</v>
      </c>
      <c r="C1167" s="105" t="s">
        <v>905</v>
      </c>
      <c r="D1167" s="106">
        <v>3000000</v>
      </c>
      <c r="E1167" s="106">
        <v>3000000</v>
      </c>
      <c r="F1167" s="67">
        <f t="shared" si="54"/>
        <v>0</v>
      </c>
      <c r="G1167" s="68" t="str">
        <f>+VLOOKUP(B1167,Mapping!A:C,3,0)</f>
        <v>Net Assets</v>
      </c>
      <c r="H1167" s="68" t="str">
        <f t="shared" si="55"/>
        <v>TDINet Assets</v>
      </c>
      <c r="I1167" s="69">
        <f t="shared" si="56"/>
        <v>0</v>
      </c>
      <c r="N1167" t="str">
        <f>+HLOOKUP(A1167,'HY Financials'!$4:$4,1,0)</f>
        <v>TDI</v>
      </c>
    </row>
    <row r="1168" spans="1:14" hidden="1">
      <c r="A1168" t="s">
        <v>670</v>
      </c>
      <c r="B1168" s="105" t="s">
        <v>768</v>
      </c>
      <c r="C1168" s="105" t="s">
        <v>769</v>
      </c>
      <c r="D1168" s="106">
        <v>3718424656</v>
      </c>
      <c r="E1168" s="106">
        <v>3718424656</v>
      </c>
      <c r="F1168" s="67">
        <f t="shared" si="54"/>
        <v>0</v>
      </c>
      <c r="G1168" s="68" t="str">
        <f>+VLOOKUP(B1168,Mapping!A:C,3,0)</f>
        <v>Net Assets</v>
      </c>
      <c r="H1168" s="68" t="str">
        <f t="shared" si="55"/>
        <v>TDINet Assets</v>
      </c>
      <c r="I1168" s="69">
        <f t="shared" si="56"/>
        <v>0</v>
      </c>
      <c r="N1168" t="str">
        <f>+HLOOKUP(A1168,'HY Financials'!$4:$4,1,0)</f>
        <v>TDI</v>
      </c>
    </row>
    <row r="1169" spans="1:14" hidden="1">
      <c r="A1169" t="s">
        <v>670</v>
      </c>
      <c r="B1169" s="105" t="s">
        <v>991</v>
      </c>
      <c r="C1169" s="105" t="s">
        <v>992</v>
      </c>
      <c r="D1169" s="106">
        <v>7500000</v>
      </c>
      <c r="E1169" s="106">
        <v>7500000</v>
      </c>
      <c r="F1169" s="67">
        <f t="shared" si="54"/>
        <v>0</v>
      </c>
      <c r="G1169" s="68" t="str">
        <f>+VLOOKUP(B1169,Mapping!A:C,3,0)</f>
        <v>Net Assets</v>
      </c>
      <c r="H1169" s="68" t="str">
        <f t="shared" si="55"/>
        <v>TDINet Assets</v>
      </c>
      <c r="I1169" s="69">
        <f t="shared" si="56"/>
        <v>0</v>
      </c>
      <c r="N1169" t="str">
        <f>+HLOOKUP(A1169,'HY Financials'!$4:$4,1,0)</f>
        <v>TDI</v>
      </c>
    </row>
    <row r="1170" spans="1:14" hidden="1">
      <c r="A1170" t="s">
        <v>670</v>
      </c>
      <c r="B1170" s="105">
        <v>110800</v>
      </c>
      <c r="C1170" s="105" t="s">
        <v>308</v>
      </c>
      <c r="D1170" s="106">
        <v>41754944.859999999</v>
      </c>
      <c r="E1170" s="106">
        <v>42528963.159999996</v>
      </c>
      <c r="F1170" s="67">
        <f t="shared" si="54"/>
        <v>774018.29999999702</v>
      </c>
      <c r="G1170" s="68" t="str">
        <f>+VLOOKUP(B1170,Mapping!A:C,3,0)</f>
        <v>Net Assets</v>
      </c>
      <c r="H1170" s="68" t="str">
        <f t="shared" si="55"/>
        <v>TDINet Assets</v>
      </c>
      <c r="I1170" s="69">
        <f t="shared" si="56"/>
        <v>7.7401829999999699E-2</v>
      </c>
      <c r="N1170" t="str">
        <f>+HLOOKUP(A1170,'HY Financials'!$4:$4,1,0)</f>
        <v>TDI</v>
      </c>
    </row>
    <row r="1171" spans="1:14" ht="22.5" hidden="1">
      <c r="A1171" t="s">
        <v>670</v>
      </c>
      <c r="B1171" s="105" t="s">
        <v>526</v>
      </c>
      <c r="C1171" s="105" t="s">
        <v>527</v>
      </c>
      <c r="D1171" s="106">
        <v>11914804.27</v>
      </c>
      <c r="E1171" s="106">
        <v>12095648.810000001</v>
      </c>
      <c r="F1171" s="67">
        <f t="shared" si="54"/>
        <v>180844.54000000097</v>
      </c>
      <c r="G1171" s="68" t="str">
        <f>+VLOOKUP(B1171,Mapping!A:C,3,0)</f>
        <v>Net Assets</v>
      </c>
      <c r="H1171" s="68" t="str">
        <f t="shared" si="55"/>
        <v>TDINet Assets</v>
      </c>
      <c r="I1171" s="69">
        <f t="shared" si="56"/>
        <v>1.8084454000000097E-2</v>
      </c>
      <c r="N1171" t="str">
        <f>+HLOOKUP(A1171,'HY Financials'!$4:$4,1,0)</f>
        <v>TDI</v>
      </c>
    </row>
    <row r="1172" spans="1:14" ht="22.5" hidden="1">
      <c r="A1172" t="s">
        <v>670</v>
      </c>
      <c r="B1172" s="105" t="s">
        <v>420</v>
      </c>
      <c r="C1172" s="105" t="s">
        <v>421</v>
      </c>
      <c r="D1172" s="106">
        <v>678460263.86000001</v>
      </c>
      <c r="E1172" s="106">
        <v>677856652.74000001</v>
      </c>
      <c r="F1172" s="67">
        <f t="shared" si="54"/>
        <v>-603611.12000000477</v>
      </c>
      <c r="G1172" s="68" t="str">
        <f>+VLOOKUP(B1172,Mapping!A:C,3,0)</f>
        <v>Net Assets</v>
      </c>
      <c r="H1172" s="68" t="str">
        <f t="shared" si="55"/>
        <v>TDINet Assets</v>
      </c>
      <c r="I1172" s="69">
        <f t="shared" si="56"/>
        <v>-6.036111200000048E-2</v>
      </c>
      <c r="N1172" t="str">
        <f>+HLOOKUP(A1172,'HY Financials'!$4:$4,1,0)</f>
        <v>TDI</v>
      </c>
    </row>
    <row r="1173" spans="1:14" hidden="1">
      <c r="A1173" t="s">
        <v>670</v>
      </c>
      <c r="B1173" s="105" t="s">
        <v>311</v>
      </c>
      <c r="C1173" s="105" t="s">
        <v>312</v>
      </c>
      <c r="D1173" s="106">
        <v>1492888898.6700001</v>
      </c>
      <c r="E1173" s="106">
        <v>1482342720.5799999</v>
      </c>
      <c r="F1173" s="67">
        <f t="shared" si="54"/>
        <v>-10546178.090000153</v>
      </c>
      <c r="G1173" s="68" t="str">
        <f>+VLOOKUP(B1173,Mapping!A:C,3,0)</f>
        <v>Net Assets</v>
      </c>
      <c r="H1173" s="68" t="str">
        <f t="shared" si="55"/>
        <v>TDINet Assets</v>
      </c>
      <c r="I1173" s="69">
        <f t="shared" si="56"/>
        <v>-1.0546178090000153</v>
      </c>
      <c r="N1173" t="str">
        <f>+HLOOKUP(A1173,'HY Financials'!$4:$4,1,0)</f>
        <v>TDI</v>
      </c>
    </row>
    <row r="1174" spans="1:14" ht="22.5" hidden="1">
      <c r="A1174" t="s">
        <v>670</v>
      </c>
      <c r="B1174" s="105" t="s">
        <v>744</v>
      </c>
      <c r="C1174" s="105" t="s">
        <v>745</v>
      </c>
      <c r="D1174" s="106">
        <v>227913.66</v>
      </c>
      <c r="E1174" s="106">
        <v>227913.66</v>
      </c>
      <c r="F1174" s="67">
        <f t="shared" si="54"/>
        <v>0</v>
      </c>
      <c r="G1174" s="68" t="str">
        <f>+VLOOKUP(B1174,Mapping!A:C,3,0)</f>
        <v>Net Assets</v>
      </c>
      <c r="H1174" s="68" t="str">
        <f t="shared" si="55"/>
        <v>TDINet Assets</v>
      </c>
      <c r="I1174" s="69">
        <f t="shared" si="56"/>
        <v>0</v>
      </c>
      <c r="N1174" t="str">
        <f>+HLOOKUP(A1174,'HY Financials'!$4:$4,1,0)</f>
        <v>TDI</v>
      </c>
    </row>
    <row r="1175" spans="1:14" ht="22.5" hidden="1">
      <c r="A1175" t="s">
        <v>670</v>
      </c>
      <c r="B1175" s="105" t="s">
        <v>746</v>
      </c>
      <c r="C1175" s="105" t="s">
        <v>747</v>
      </c>
      <c r="D1175" s="106">
        <v>7178750</v>
      </c>
      <c r="E1175" s="106">
        <v>7178750</v>
      </c>
      <c r="F1175" s="67">
        <f t="shared" si="54"/>
        <v>0</v>
      </c>
      <c r="G1175" s="68" t="str">
        <f>+VLOOKUP(B1175,Mapping!A:C,3,0)</f>
        <v>Net Assets</v>
      </c>
      <c r="H1175" s="68" t="str">
        <f t="shared" si="55"/>
        <v>TDINet Assets</v>
      </c>
      <c r="I1175" s="69">
        <f t="shared" si="56"/>
        <v>0</v>
      </c>
      <c r="N1175" t="str">
        <f>+HLOOKUP(A1175,'HY Financials'!$4:$4,1,0)</f>
        <v>TDI</v>
      </c>
    </row>
    <row r="1176" spans="1:14" hidden="1">
      <c r="A1176" t="s">
        <v>670</v>
      </c>
      <c r="B1176" s="105" t="s">
        <v>706</v>
      </c>
      <c r="C1176" s="105" t="s">
        <v>707</v>
      </c>
      <c r="D1176" s="106">
        <v>122054.79</v>
      </c>
      <c r="E1176" s="106">
        <v>122054.79</v>
      </c>
      <c r="F1176" s="67">
        <f t="shared" si="54"/>
        <v>0</v>
      </c>
      <c r="G1176" s="68" t="str">
        <f>+VLOOKUP(B1176,Mapping!A:C,3,0)</f>
        <v>Net Assets</v>
      </c>
      <c r="H1176" s="68" t="str">
        <f t="shared" si="55"/>
        <v>TDINet Assets</v>
      </c>
      <c r="I1176" s="69">
        <f t="shared" si="56"/>
        <v>0</v>
      </c>
      <c r="N1176" t="str">
        <f>+HLOOKUP(A1176,'HY Financials'!$4:$4,1,0)</f>
        <v>TDI</v>
      </c>
    </row>
    <row r="1177" spans="1:14" hidden="1">
      <c r="A1177" t="s">
        <v>670</v>
      </c>
      <c r="B1177" s="105" t="s">
        <v>770</v>
      </c>
      <c r="C1177" s="105" t="s">
        <v>771</v>
      </c>
      <c r="D1177" s="106">
        <v>1331078.8700000001</v>
      </c>
      <c r="E1177" s="106">
        <v>1283020.31</v>
      </c>
      <c r="F1177" s="67">
        <f t="shared" si="54"/>
        <v>-48058.560000000056</v>
      </c>
      <c r="G1177" s="68" t="str">
        <f>+VLOOKUP(B1177,Mapping!A:C,3,0)</f>
        <v>Net Assets</v>
      </c>
      <c r="H1177" s="68" t="str">
        <f t="shared" si="55"/>
        <v>TDINet Assets</v>
      </c>
      <c r="I1177" s="69">
        <f t="shared" si="56"/>
        <v>-4.8058560000000059E-3</v>
      </c>
      <c r="N1177" t="str">
        <f>+HLOOKUP(A1177,'HY Financials'!$4:$4,1,0)</f>
        <v>TDI</v>
      </c>
    </row>
    <row r="1178" spans="1:14" ht="22.5" hidden="1">
      <c r="A1178" t="s">
        <v>670</v>
      </c>
      <c r="B1178" s="105" t="s">
        <v>441</v>
      </c>
      <c r="C1178" s="105" t="s">
        <v>442</v>
      </c>
      <c r="D1178" s="106">
        <v>1696657.89</v>
      </c>
      <c r="E1178" s="106">
        <v>4417949.2</v>
      </c>
      <c r="F1178" s="67">
        <f t="shared" si="54"/>
        <v>2721291.3100000005</v>
      </c>
      <c r="G1178" s="68" t="str">
        <f>+VLOOKUP(B1178,Mapping!A:C,3,0)</f>
        <v>Net Assets</v>
      </c>
      <c r="H1178" s="68" t="str">
        <f t="shared" si="55"/>
        <v>TDINet Assets</v>
      </c>
      <c r="I1178" s="69">
        <f t="shared" si="56"/>
        <v>0.27212913100000008</v>
      </c>
      <c r="N1178" t="str">
        <f>+HLOOKUP(A1178,'HY Financials'!$4:$4,1,0)</f>
        <v>TDI</v>
      </c>
    </row>
    <row r="1179" spans="1:14" hidden="1">
      <c r="A1179" t="s">
        <v>670</v>
      </c>
      <c r="B1179" s="105" t="s">
        <v>443</v>
      </c>
      <c r="C1179" s="105" t="s">
        <v>444</v>
      </c>
      <c r="D1179" s="106">
        <v>553531.35</v>
      </c>
      <c r="E1179" s="106">
        <v>874831.32</v>
      </c>
      <c r="F1179" s="67">
        <f t="shared" si="54"/>
        <v>321299.96999999997</v>
      </c>
      <c r="G1179" s="68" t="str">
        <f>+VLOOKUP(B1179,Mapping!A:C,3,0)</f>
        <v>Net Assets</v>
      </c>
      <c r="H1179" s="68" t="str">
        <f t="shared" si="55"/>
        <v>TDINet Assets</v>
      </c>
      <c r="I1179" s="69">
        <f t="shared" si="56"/>
        <v>3.2129997E-2</v>
      </c>
      <c r="N1179" t="str">
        <f>+HLOOKUP(A1179,'HY Financials'!$4:$4,1,0)</f>
        <v>TDI</v>
      </c>
    </row>
    <row r="1180" spans="1:14" ht="22.5" hidden="1">
      <c r="A1180" t="s">
        <v>670</v>
      </c>
      <c r="B1180" s="105" t="s">
        <v>1070</v>
      </c>
      <c r="C1180" s="105" t="s">
        <v>1071</v>
      </c>
      <c r="D1180" s="106">
        <v>4945316.12</v>
      </c>
      <c r="E1180" s="106">
        <v>4945316.12</v>
      </c>
      <c r="F1180" s="67">
        <f t="shared" si="54"/>
        <v>0</v>
      </c>
      <c r="G1180" s="68" t="str">
        <f>+VLOOKUP(B1180,Mapping!A:C,3,0)</f>
        <v>Net Assets</v>
      </c>
      <c r="H1180" s="68" t="str">
        <f t="shared" si="55"/>
        <v>TDINet Assets</v>
      </c>
      <c r="I1180" s="69">
        <f t="shared" si="56"/>
        <v>0</v>
      </c>
      <c r="N1180" t="str">
        <f>+HLOOKUP(A1180,'HY Financials'!$4:$4,1,0)</f>
        <v>TDI</v>
      </c>
    </row>
    <row r="1181" spans="1:14" ht="22.5" hidden="1">
      <c r="A1181" t="s">
        <v>670</v>
      </c>
      <c r="B1181" s="105" t="s">
        <v>1072</v>
      </c>
      <c r="C1181" s="105" t="s">
        <v>1073</v>
      </c>
      <c r="D1181" s="106">
        <v>554912500</v>
      </c>
      <c r="E1181" s="106">
        <v>554912500</v>
      </c>
      <c r="F1181" s="67">
        <f t="shared" si="54"/>
        <v>0</v>
      </c>
      <c r="G1181" s="68" t="str">
        <f>+VLOOKUP(B1181,Mapping!A:C,3,0)</f>
        <v>Net Assets</v>
      </c>
      <c r="H1181" s="68" t="str">
        <f t="shared" si="55"/>
        <v>TDINet Assets</v>
      </c>
      <c r="I1181" s="69">
        <f t="shared" si="56"/>
        <v>0</v>
      </c>
      <c r="N1181" t="str">
        <f>+HLOOKUP(A1181,'HY Financials'!$4:$4,1,0)</f>
        <v>TDI</v>
      </c>
    </row>
    <row r="1182" spans="1:14" hidden="1">
      <c r="A1182" t="s">
        <v>670</v>
      </c>
      <c r="B1182" s="105" t="s">
        <v>1068</v>
      </c>
      <c r="C1182" s="105" t="s">
        <v>1069</v>
      </c>
      <c r="D1182" s="106">
        <v>194770660</v>
      </c>
      <c r="E1182" s="106">
        <v>194770660</v>
      </c>
      <c r="F1182" s="67">
        <f t="shared" si="54"/>
        <v>0</v>
      </c>
      <c r="G1182" s="68" t="str">
        <f>+VLOOKUP(B1182,Mapping!A:C,3,0)</f>
        <v>Net Assets</v>
      </c>
      <c r="H1182" s="68" t="str">
        <f t="shared" si="55"/>
        <v>TDINet Assets</v>
      </c>
      <c r="I1182" s="69">
        <f t="shared" si="56"/>
        <v>0</v>
      </c>
      <c r="N1182" t="str">
        <f>+HLOOKUP(A1182,'HY Financials'!$4:$4,1,0)</f>
        <v>TDI</v>
      </c>
    </row>
    <row r="1183" spans="1:14" hidden="1">
      <c r="A1183" t="s">
        <v>670</v>
      </c>
      <c r="B1183" s="105" t="s">
        <v>779</v>
      </c>
      <c r="C1183" s="105" t="s">
        <v>780</v>
      </c>
      <c r="D1183" s="106">
        <v>102612.68</v>
      </c>
      <c r="E1183" s="106">
        <v>98282.5</v>
      </c>
      <c r="F1183" s="67">
        <f t="shared" si="54"/>
        <v>-4330.179999999993</v>
      </c>
      <c r="G1183" s="68" t="str">
        <f>+VLOOKUP(B1183,Mapping!A:C,3,0)</f>
        <v>Net Assets</v>
      </c>
      <c r="H1183" s="68" t="str">
        <f t="shared" si="55"/>
        <v>TDINet Assets</v>
      </c>
      <c r="I1183" s="69">
        <f t="shared" si="56"/>
        <v>-4.3301799999999932E-4</v>
      </c>
      <c r="N1183" t="str">
        <f>+HLOOKUP(A1183,'HY Financials'!$4:$4,1,0)</f>
        <v>TDI</v>
      </c>
    </row>
    <row r="1184" spans="1:14" hidden="1">
      <c r="A1184" t="s">
        <v>670</v>
      </c>
      <c r="B1184" s="105">
        <v>112000</v>
      </c>
      <c r="C1184" s="105" t="s">
        <v>314</v>
      </c>
      <c r="D1184" s="106">
        <v>4944.8500000000004</v>
      </c>
      <c r="E1184" s="106">
        <v>4944.87</v>
      </c>
      <c r="F1184" s="67">
        <f t="shared" si="54"/>
        <v>1.9999999999527063E-2</v>
      </c>
      <c r="G1184" s="68" t="str">
        <f>+VLOOKUP(B1184,Mapping!A:C,3,0)</f>
        <v>Net Assets</v>
      </c>
      <c r="H1184" s="68" t="str">
        <f t="shared" si="55"/>
        <v>TDINet Assets</v>
      </c>
      <c r="I1184" s="69">
        <f t="shared" si="56"/>
        <v>1.9999999999527061E-9</v>
      </c>
      <c r="N1184" t="str">
        <f>+HLOOKUP(A1184,'HY Financials'!$4:$4,1,0)</f>
        <v>TDI</v>
      </c>
    </row>
    <row r="1185" spans="1:14" hidden="1">
      <c r="A1185" t="s">
        <v>670</v>
      </c>
      <c r="B1185" s="105">
        <v>112021</v>
      </c>
      <c r="C1185" s="105" t="s">
        <v>478</v>
      </c>
      <c r="D1185" s="106">
        <v>436002.52</v>
      </c>
      <c r="E1185" s="106">
        <v>139.24</v>
      </c>
      <c r="F1185" s="67">
        <f t="shared" si="54"/>
        <v>-435863.28</v>
      </c>
      <c r="G1185" s="68" t="str">
        <f>+VLOOKUP(B1185,Mapping!A:C,3,0)</f>
        <v>Net Assets</v>
      </c>
      <c r="H1185" s="68" t="str">
        <f t="shared" si="55"/>
        <v>TDINet Assets</v>
      </c>
      <c r="I1185" s="69">
        <f t="shared" si="56"/>
        <v>-4.3586328000000001E-2</v>
      </c>
      <c r="N1185" t="str">
        <f>+HLOOKUP(A1185,'HY Financials'!$4:$4,1,0)</f>
        <v>TDI</v>
      </c>
    </row>
    <row r="1186" spans="1:14" hidden="1">
      <c r="A1186" t="s">
        <v>670</v>
      </c>
      <c r="B1186" s="105">
        <v>112062</v>
      </c>
      <c r="C1186" s="105" t="s">
        <v>988</v>
      </c>
      <c r="D1186" s="106">
        <v>4239</v>
      </c>
      <c r="E1186" s="106">
        <v>46140</v>
      </c>
      <c r="F1186" s="67">
        <f t="shared" si="54"/>
        <v>41901</v>
      </c>
      <c r="G1186" s="68" t="str">
        <f>+VLOOKUP(B1186,Mapping!A:C,3,0)</f>
        <v>Net Assets</v>
      </c>
      <c r="H1186" s="68" t="str">
        <f t="shared" si="55"/>
        <v>TDINet Assets</v>
      </c>
      <c r="I1186" s="69">
        <f t="shared" si="56"/>
        <v>4.1901000000000004E-3</v>
      </c>
      <c r="N1186" t="str">
        <f>+HLOOKUP(A1186,'HY Financials'!$4:$4,1,0)</f>
        <v>TDI</v>
      </c>
    </row>
    <row r="1187" spans="1:14" hidden="1">
      <c r="A1187" t="s">
        <v>670</v>
      </c>
      <c r="B1187" s="105">
        <v>210100</v>
      </c>
      <c r="C1187" s="105" t="s">
        <v>424</v>
      </c>
      <c r="D1187" s="106">
        <v>5343691454.5</v>
      </c>
      <c r="E1187" s="106">
        <v>5395676718.3900003</v>
      </c>
      <c r="F1187" s="67">
        <f t="shared" si="54"/>
        <v>51985263.890000343</v>
      </c>
      <c r="G1187" s="68" t="str">
        <f>+VLOOKUP(B1187,Mapping!A:C,3,0)</f>
        <v>Net Assets</v>
      </c>
      <c r="H1187" s="68" t="str">
        <f t="shared" si="55"/>
        <v>TDINet Assets</v>
      </c>
      <c r="I1187" s="69">
        <f t="shared" si="56"/>
        <v>5.1985263890000342</v>
      </c>
      <c r="N1187" t="str">
        <f>+HLOOKUP(A1187,'HY Financials'!$4:$4,1,0)</f>
        <v>TDI</v>
      </c>
    </row>
    <row r="1188" spans="1:14" hidden="1">
      <c r="A1188" t="s">
        <v>670</v>
      </c>
      <c r="B1188" s="105">
        <v>210800</v>
      </c>
      <c r="C1188" s="105" t="s">
        <v>317</v>
      </c>
      <c r="D1188" s="106">
        <v>109670062.65000001</v>
      </c>
      <c r="E1188" s="106">
        <v>109414854.37</v>
      </c>
      <c r="F1188" s="67">
        <f t="shared" si="54"/>
        <v>-255208.28000000119</v>
      </c>
      <c r="G1188" s="68" t="str">
        <f>+VLOOKUP(B1188,Mapping!A:C,3,0)</f>
        <v>Net Assets</v>
      </c>
      <c r="H1188" s="68" t="str">
        <f t="shared" si="55"/>
        <v>TDINet Assets</v>
      </c>
      <c r="I1188" s="69">
        <f t="shared" si="56"/>
        <v>-2.552082800000012E-2</v>
      </c>
      <c r="N1188" t="str">
        <f>+HLOOKUP(A1188,'HY Financials'!$4:$4,1,0)</f>
        <v>TDI</v>
      </c>
    </row>
    <row r="1189" spans="1:14" hidden="1">
      <c r="A1189" t="s">
        <v>670</v>
      </c>
      <c r="B1189" s="105">
        <v>211002</v>
      </c>
      <c r="C1189" s="105" t="s">
        <v>460</v>
      </c>
      <c r="D1189" s="106">
        <v>2582016.42</v>
      </c>
      <c r="E1189" s="106">
        <v>788765.98</v>
      </c>
      <c r="F1189" s="67">
        <f t="shared" si="54"/>
        <v>-1793250.44</v>
      </c>
      <c r="G1189" s="68" t="str">
        <f>+VLOOKUP(B1189,Mapping!A:C,3,0)</f>
        <v>Net Assets</v>
      </c>
      <c r="H1189" s="68" t="str">
        <f t="shared" si="55"/>
        <v>TDINet Assets</v>
      </c>
      <c r="I1189" s="69">
        <f t="shared" si="56"/>
        <v>-0.17932504399999999</v>
      </c>
      <c r="N1189" t="str">
        <f>+HLOOKUP(A1189,'HY Financials'!$4:$4,1,0)</f>
        <v>TDI</v>
      </c>
    </row>
    <row r="1190" spans="1:14" hidden="1">
      <c r="A1190" t="s">
        <v>670</v>
      </c>
      <c r="B1190" s="105">
        <v>211014</v>
      </c>
      <c r="C1190" s="105" t="s">
        <v>498</v>
      </c>
      <c r="D1190" s="106">
        <v>682863</v>
      </c>
      <c r="E1190" s="106">
        <v>682862</v>
      </c>
      <c r="F1190" s="67">
        <f t="shared" si="54"/>
        <v>-1</v>
      </c>
      <c r="G1190" s="68" t="str">
        <f>+VLOOKUP(B1190,Mapping!A:C,3,0)</f>
        <v>Net Assets</v>
      </c>
      <c r="H1190" s="68" t="str">
        <f t="shared" si="55"/>
        <v>TDINet Assets</v>
      </c>
      <c r="I1190" s="69">
        <f t="shared" si="56"/>
        <v>-9.9999999999999995E-8</v>
      </c>
      <c r="N1190" t="str">
        <f>+HLOOKUP(A1190,'HY Financials'!$4:$4,1,0)</f>
        <v>TDI</v>
      </c>
    </row>
    <row r="1191" spans="1:14" hidden="1">
      <c r="A1191" t="s">
        <v>670</v>
      </c>
      <c r="B1191" s="105">
        <v>211024</v>
      </c>
      <c r="C1191" s="105" t="s">
        <v>325</v>
      </c>
      <c r="D1191" s="106">
        <v>1665437.85</v>
      </c>
      <c r="E1191" s="106">
        <v>1049620.43</v>
      </c>
      <c r="F1191" s="67">
        <f t="shared" si="54"/>
        <v>-615817.42000000016</v>
      </c>
      <c r="G1191" s="68" t="str">
        <f>+VLOOKUP(B1191,Mapping!A:C,3,0)</f>
        <v>Net Assets</v>
      </c>
      <c r="H1191" s="68" t="str">
        <f t="shared" si="55"/>
        <v>TDINet Assets</v>
      </c>
      <c r="I1191" s="69">
        <f t="shared" si="56"/>
        <v>-6.1581742000000016E-2</v>
      </c>
      <c r="N1191" t="str">
        <f>+HLOOKUP(A1191,'HY Financials'!$4:$4,1,0)</f>
        <v>TDI</v>
      </c>
    </row>
    <row r="1192" spans="1:14" hidden="1">
      <c r="A1192" t="s">
        <v>670</v>
      </c>
      <c r="B1192" s="105">
        <v>211028</v>
      </c>
      <c r="C1192" s="105" t="s">
        <v>329</v>
      </c>
      <c r="D1192" s="106">
        <v>0</v>
      </c>
      <c r="E1192" s="106">
        <v>0</v>
      </c>
      <c r="F1192" s="67">
        <f t="shared" si="54"/>
        <v>0</v>
      </c>
      <c r="G1192" s="68" t="str">
        <f>+VLOOKUP(B1192,Mapping!A:C,3,0)</f>
        <v>Net Assets</v>
      </c>
      <c r="H1192" s="68" t="str">
        <f t="shared" si="55"/>
        <v>TDINet Assets</v>
      </c>
      <c r="I1192" s="69">
        <f t="shared" si="56"/>
        <v>0</v>
      </c>
      <c r="N1192" t="str">
        <f>+HLOOKUP(A1192,'HY Financials'!$4:$4,1,0)</f>
        <v>TDI</v>
      </c>
    </row>
    <row r="1193" spans="1:14" hidden="1">
      <c r="A1193" t="s">
        <v>670</v>
      </c>
      <c r="B1193" s="105">
        <v>211032</v>
      </c>
      <c r="C1193" s="105" t="s">
        <v>331</v>
      </c>
      <c r="D1193" s="106">
        <v>130919.27</v>
      </c>
      <c r="E1193" s="106">
        <v>1.87</v>
      </c>
      <c r="F1193" s="67">
        <f t="shared" si="54"/>
        <v>-130917.40000000001</v>
      </c>
      <c r="G1193" s="68" t="str">
        <f>+VLOOKUP(B1193,Mapping!A:C,3,0)</f>
        <v>Net Assets</v>
      </c>
      <c r="H1193" s="68" t="str">
        <f t="shared" si="55"/>
        <v>TDINet Assets</v>
      </c>
      <c r="I1193" s="69">
        <f t="shared" si="56"/>
        <v>-1.3091740000000001E-2</v>
      </c>
      <c r="N1193" t="str">
        <f>+HLOOKUP(A1193,'HY Financials'!$4:$4,1,0)</f>
        <v>TDI</v>
      </c>
    </row>
    <row r="1194" spans="1:14" hidden="1">
      <c r="A1194" t="s">
        <v>670</v>
      </c>
      <c r="B1194" s="105">
        <v>211035</v>
      </c>
      <c r="C1194" s="105" t="s">
        <v>333</v>
      </c>
      <c r="D1194" s="106">
        <v>73916</v>
      </c>
      <c r="E1194" s="106">
        <v>82684</v>
      </c>
      <c r="F1194" s="67">
        <f t="shared" si="54"/>
        <v>8768</v>
      </c>
      <c r="G1194" s="68" t="str">
        <f>+VLOOKUP(B1194,Mapping!A:C,3,0)</f>
        <v>Net Assets</v>
      </c>
      <c r="H1194" s="68" t="str">
        <f t="shared" si="55"/>
        <v>TDINet Assets</v>
      </c>
      <c r="I1194" s="69">
        <f t="shared" si="56"/>
        <v>8.7679999999999995E-4</v>
      </c>
      <c r="N1194" t="str">
        <f>+HLOOKUP(A1194,'HY Financials'!$4:$4,1,0)</f>
        <v>TDI</v>
      </c>
    </row>
    <row r="1195" spans="1:14" hidden="1">
      <c r="A1195" t="s">
        <v>670</v>
      </c>
      <c r="B1195" s="105">
        <v>211037</v>
      </c>
      <c r="C1195" s="105" t="s">
        <v>901</v>
      </c>
      <c r="D1195" s="106">
        <v>943621.61</v>
      </c>
      <c r="E1195" s="106">
        <v>1391716.44</v>
      </c>
      <c r="F1195" s="67">
        <f t="shared" si="54"/>
        <v>448094.82999999996</v>
      </c>
      <c r="G1195" s="68" t="str">
        <f>+VLOOKUP(B1195,Mapping!A:C,3,0)</f>
        <v>Net Assets</v>
      </c>
      <c r="H1195" s="68" t="str">
        <f t="shared" si="55"/>
        <v>TDINet Assets</v>
      </c>
      <c r="I1195" s="69">
        <f t="shared" si="56"/>
        <v>4.4809482999999997E-2</v>
      </c>
      <c r="N1195" t="str">
        <f>+HLOOKUP(A1195,'HY Financials'!$4:$4,1,0)</f>
        <v>TDI</v>
      </c>
    </row>
    <row r="1196" spans="1:14" hidden="1">
      <c r="A1196" t="s">
        <v>670</v>
      </c>
      <c r="B1196" s="105">
        <v>211040</v>
      </c>
      <c r="C1196" s="105" t="s">
        <v>1046</v>
      </c>
      <c r="D1196" s="106">
        <v>5892.68</v>
      </c>
      <c r="E1196" s="106">
        <v>5892.68</v>
      </c>
      <c r="F1196" s="67">
        <f t="shared" si="54"/>
        <v>0</v>
      </c>
      <c r="G1196" s="68" t="str">
        <f>+VLOOKUP(B1196,Mapping!A:C,3,0)</f>
        <v>Dummy</v>
      </c>
      <c r="H1196" s="68" t="str">
        <f t="shared" si="55"/>
        <v>TDIDummy</v>
      </c>
      <c r="I1196" s="69">
        <f t="shared" si="56"/>
        <v>0</v>
      </c>
      <c r="N1196" t="str">
        <f>+HLOOKUP(A1196,'HY Financials'!$4:$4,1,0)</f>
        <v>TDI</v>
      </c>
    </row>
    <row r="1197" spans="1:14" hidden="1">
      <c r="A1197" t="s">
        <v>670</v>
      </c>
      <c r="B1197" s="105">
        <v>211070</v>
      </c>
      <c r="C1197" s="105" t="s">
        <v>902</v>
      </c>
      <c r="D1197" s="106">
        <v>5662.5</v>
      </c>
      <c r="E1197" s="106">
        <v>3937.5</v>
      </c>
      <c r="F1197" s="67">
        <f t="shared" si="54"/>
        <v>-1725</v>
      </c>
      <c r="G1197" s="68" t="str">
        <f>+VLOOKUP(B1197,Mapping!A:C,3,0)</f>
        <v>Net Assets</v>
      </c>
      <c r="H1197" s="68" t="str">
        <f t="shared" si="55"/>
        <v>TDINet Assets</v>
      </c>
      <c r="I1197" s="69">
        <f t="shared" si="56"/>
        <v>-1.7249999999999999E-4</v>
      </c>
      <c r="N1197" t="str">
        <f>+HLOOKUP(A1197,'HY Financials'!$4:$4,1,0)</f>
        <v>TDI</v>
      </c>
    </row>
    <row r="1198" spans="1:14" hidden="1">
      <c r="A1198" t="s">
        <v>670</v>
      </c>
      <c r="B1198" s="105">
        <v>211078</v>
      </c>
      <c r="C1198" s="105" t="s">
        <v>1047</v>
      </c>
      <c r="D1198" s="106">
        <v>60262.76</v>
      </c>
      <c r="E1198" s="106">
        <v>60261.88</v>
      </c>
      <c r="F1198" s="67">
        <f t="shared" si="54"/>
        <v>-0.88000000000465661</v>
      </c>
      <c r="G1198" s="68" t="str">
        <f>+VLOOKUP(B1198,Mapping!A:C,3,0)</f>
        <v>Dummy</v>
      </c>
      <c r="H1198" s="68" t="str">
        <f t="shared" si="55"/>
        <v>TDIDummy</v>
      </c>
      <c r="I1198" s="69">
        <f t="shared" si="56"/>
        <v>-8.8000000000465663E-8</v>
      </c>
      <c r="N1198" t="str">
        <f>+HLOOKUP(A1198,'HY Financials'!$4:$4,1,0)</f>
        <v>TDI</v>
      </c>
    </row>
    <row r="1199" spans="1:14" hidden="1">
      <c r="A1199" t="s">
        <v>670</v>
      </c>
      <c r="B1199" s="105">
        <v>212010</v>
      </c>
      <c r="C1199" s="105" t="s">
        <v>336</v>
      </c>
      <c r="D1199" s="106">
        <v>4935362.76</v>
      </c>
      <c r="E1199" s="106">
        <v>5145735.1399999997</v>
      </c>
      <c r="F1199" s="67">
        <f t="shared" si="54"/>
        <v>210372.37999999989</v>
      </c>
      <c r="G1199" s="68" t="str">
        <f>+VLOOKUP(B1199,Mapping!A:C,3,0)</f>
        <v>Net Assets</v>
      </c>
      <c r="H1199" s="68" t="str">
        <f t="shared" si="55"/>
        <v>TDINet Assets</v>
      </c>
      <c r="I1199" s="69">
        <f t="shared" si="56"/>
        <v>2.1037237999999989E-2</v>
      </c>
      <c r="N1199" t="str">
        <f>+HLOOKUP(A1199,'HY Financials'!$4:$4,1,0)</f>
        <v>TDI</v>
      </c>
    </row>
    <row r="1200" spans="1:14" hidden="1">
      <c r="A1200" t="s">
        <v>670</v>
      </c>
      <c r="B1200" s="105">
        <v>212021</v>
      </c>
      <c r="C1200" s="105" t="s">
        <v>337</v>
      </c>
      <c r="D1200" s="106">
        <v>8750</v>
      </c>
      <c r="E1200" s="106">
        <v>8750</v>
      </c>
      <c r="F1200" s="67">
        <f t="shared" si="54"/>
        <v>0</v>
      </c>
      <c r="G1200" s="68" t="str">
        <f>+VLOOKUP(B1200,Mapping!A:C,3,0)</f>
        <v>Net Assets</v>
      </c>
      <c r="H1200" s="68" t="str">
        <f t="shared" si="55"/>
        <v>TDINet Assets</v>
      </c>
      <c r="I1200" s="69">
        <f t="shared" si="56"/>
        <v>0</v>
      </c>
      <c r="N1200" t="str">
        <f>+HLOOKUP(A1200,'HY Financials'!$4:$4,1,0)</f>
        <v>TDI</v>
      </c>
    </row>
    <row r="1201" spans="1:14" hidden="1">
      <c r="A1201" t="s">
        <v>670</v>
      </c>
      <c r="B1201" s="105">
        <v>212026</v>
      </c>
      <c r="C1201" s="105" t="s">
        <v>339</v>
      </c>
      <c r="D1201" s="106">
        <v>50907.22</v>
      </c>
      <c r="E1201" s="106">
        <v>1339891.08</v>
      </c>
      <c r="F1201" s="67">
        <f t="shared" si="54"/>
        <v>1288983.8600000001</v>
      </c>
      <c r="G1201" s="68" t="str">
        <f>+VLOOKUP(B1201,Mapping!A:C,3,0)</f>
        <v>Net Assets</v>
      </c>
      <c r="H1201" s="68" t="str">
        <f t="shared" si="55"/>
        <v>TDINet Assets</v>
      </c>
      <c r="I1201" s="69">
        <f t="shared" si="56"/>
        <v>0.128898386</v>
      </c>
      <c r="N1201" t="str">
        <f>+HLOOKUP(A1201,'HY Financials'!$4:$4,1,0)</f>
        <v>TDI</v>
      </c>
    </row>
    <row r="1202" spans="1:14" hidden="1">
      <c r="A1202" t="s">
        <v>670</v>
      </c>
      <c r="B1202" s="105">
        <v>212027</v>
      </c>
      <c r="C1202" s="105" t="s">
        <v>340</v>
      </c>
      <c r="D1202" s="106">
        <v>147</v>
      </c>
      <c r="E1202" s="106">
        <v>147</v>
      </c>
      <c r="F1202" s="67">
        <f t="shared" si="54"/>
        <v>0</v>
      </c>
      <c r="G1202" s="68" t="str">
        <f>+VLOOKUP(B1202,Mapping!A:C,3,0)</f>
        <v>Net Assets</v>
      </c>
      <c r="H1202" s="68" t="str">
        <f t="shared" si="55"/>
        <v>TDINet Assets</v>
      </c>
      <c r="I1202" s="69">
        <f t="shared" si="56"/>
        <v>0</v>
      </c>
      <c r="N1202" t="str">
        <f>+HLOOKUP(A1202,'HY Financials'!$4:$4,1,0)</f>
        <v>TDI</v>
      </c>
    </row>
    <row r="1203" spans="1:14" s="108" customFormat="1" hidden="1">
      <c r="A1203" t="s">
        <v>670</v>
      </c>
      <c r="B1203" s="105">
        <v>212029</v>
      </c>
      <c r="C1203" s="105" t="s">
        <v>341</v>
      </c>
      <c r="D1203" s="106">
        <v>64114.16</v>
      </c>
      <c r="E1203" s="106">
        <v>64114.16</v>
      </c>
      <c r="F1203" s="67">
        <f t="shared" si="54"/>
        <v>0</v>
      </c>
      <c r="G1203" s="68" t="str">
        <f>+VLOOKUP(B1203,Mapping!A:C,3,0)</f>
        <v>Net Assets</v>
      </c>
      <c r="H1203" s="68" t="str">
        <f t="shared" si="55"/>
        <v>TDINet Assets</v>
      </c>
      <c r="I1203" s="69">
        <f t="shared" si="56"/>
        <v>0</v>
      </c>
      <c r="K1203"/>
      <c r="N1203" t="str">
        <f>+HLOOKUP(A1203,'HY Financials'!$4:$4,1,0)</f>
        <v>TDI</v>
      </c>
    </row>
    <row r="1204" spans="1:14" s="108" customFormat="1" hidden="1">
      <c r="A1204" t="s">
        <v>670</v>
      </c>
      <c r="B1204" s="105">
        <v>212030</v>
      </c>
      <c r="C1204" s="105" t="s">
        <v>1048</v>
      </c>
      <c r="D1204" s="106">
        <v>9319.42</v>
      </c>
      <c r="E1204" s="106">
        <v>9319.42</v>
      </c>
      <c r="F1204" s="67">
        <f t="shared" si="54"/>
        <v>0</v>
      </c>
      <c r="G1204" s="68" t="str">
        <f>+VLOOKUP(B1204,Mapping!A:C,3,0)</f>
        <v>Dummy</v>
      </c>
      <c r="H1204" s="68" t="str">
        <f t="shared" si="55"/>
        <v>TDIDummy</v>
      </c>
      <c r="I1204" s="69">
        <f t="shared" si="56"/>
        <v>0</v>
      </c>
      <c r="N1204" t="str">
        <f>+HLOOKUP(A1204,'HY Financials'!$4:$4,1,0)</f>
        <v>TDI</v>
      </c>
    </row>
    <row r="1205" spans="1:14" s="108" customFormat="1" hidden="1">
      <c r="A1205" t="s">
        <v>670</v>
      </c>
      <c r="B1205" s="105">
        <v>212080</v>
      </c>
      <c r="C1205" s="105" t="s">
        <v>1049</v>
      </c>
      <c r="D1205" s="106">
        <v>1887.05</v>
      </c>
      <c r="E1205" s="106">
        <v>58618.27</v>
      </c>
      <c r="F1205" s="67">
        <f t="shared" si="54"/>
        <v>56731.219999999994</v>
      </c>
      <c r="G1205" s="68" t="str">
        <f>+VLOOKUP(B1205,Mapping!A:C,3,0)</f>
        <v>Dummy</v>
      </c>
      <c r="H1205" s="68" t="str">
        <f t="shared" si="55"/>
        <v>TDIDummy</v>
      </c>
      <c r="I1205" s="69">
        <f t="shared" si="56"/>
        <v>5.6731219999999992E-3</v>
      </c>
      <c r="K1205"/>
      <c r="N1205" t="str">
        <f>+HLOOKUP(A1205,'HY Financials'!$4:$4,1,0)</f>
        <v>TDI</v>
      </c>
    </row>
    <row r="1206" spans="1:14" s="108" customFormat="1" hidden="1">
      <c r="A1206" t="s">
        <v>670</v>
      </c>
      <c r="B1206" s="105">
        <v>212085</v>
      </c>
      <c r="C1206" s="105" t="s">
        <v>342</v>
      </c>
      <c r="D1206" s="106">
        <v>441663606.67000002</v>
      </c>
      <c r="E1206" s="106">
        <v>442947871.80000001</v>
      </c>
      <c r="F1206" s="67">
        <f t="shared" si="54"/>
        <v>1284265.1299999952</v>
      </c>
      <c r="G1206" s="68" t="str">
        <f>+VLOOKUP(B1206,Mapping!A:C,3,0)</f>
        <v>Net Assets</v>
      </c>
      <c r="H1206" s="68" t="str">
        <f t="shared" si="55"/>
        <v>TDINet Assets</v>
      </c>
      <c r="I1206" s="69">
        <f t="shared" si="56"/>
        <v>0.12842651299999952</v>
      </c>
      <c r="N1206" t="str">
        <f>+HLOOKUP(A1206,'HY Financials'!$4:$4,1,0)</f>
        <v>TDI</v>
      </c>
    </row>
    <row r="1207" spans="1:14" s="108" customFormat="1" hidden="1">
      <c r="A1207" t="s">
        <v>670</v>
      </c>
      <c r="B1207" s="105">
        <v>212086</v>
      </c>
      <c r="C1207" s="105" t="s">
        <v>343</v>
      </c>
      <c r="D1207" s="106">
        <v>8376401.4400000004</v>
      </c>
      <c r="E1207" s="106">
        <v>8953791.6699999999</v>
      </c>
      <c r="F1207" s="67">
        <f t="shared" si="54"/>
        <v>577390.22999999952</v>
      </c>
      <c r="G1207" s="68" t="str">
        <f>+VLOOKUP(B1207,Mapping!A:C,3,0)</f>
        <v>Net Assets</v>
      </c>
      <c r="H1207" s="68" t="str">
        <f t="shared" si="55"/>
        <v>TDINet Assets</v>
      </c>
      <c r="I1207" s="69">
        <f t="shared" si="56"/>
        <v>5.7739022999999952E-2</v>
      </c>
      <c r="N1207" t="str">
        <f>+HLOOKUP(A1207,'HY Financials'!$4:$4,1,0)</f>
        <v>TDI</v>
      </c>
    </row>
    <row r="1208" spans="1:14" s="108" customFormat="1" hidden="1">
      <c r="A1208" t="s">
        <v>670</v>
      </c>
      <c r="B1208" s="105">
        <v>213100</v>
      </c>
      <c r="C1208" s="105" t="s">
        <v>499</v>
      </c>
      <c r="D1208" s="106">
        <v>5967236.2999999998</v>
      </c>
      <c r="E1208" s="106">
        <v>5967414.1500000004</v>
      </c>
      <c r="F1208" s="67">
        <f t="shared" si="54"/>
        <v>177.85000000055879</v>
      </c>
      <c r="G1208" s="68" t="str">
        <f>+VLOOKUP(B1208,Mapping!A:C,3,0)</f>
        <v>Net Assets</v>
      </c>
      <c r="H1208" s="68" t="str">
        <f t="shared" si="55"/>
        <v>TDINet Assets</v>
      </c>
      <c r="I1208" s="69">
        <f t="shared" si="56"/>
        <v>1.778500000005588E-5</v>
      </c>
      <c r="N1208" s="108" t="str">
        <f>+HLOOKUP(A1208,'HY Financials'!$4:$4,1,0)</f>
        <v>TDI</v>
      </c>
    </row>
    <row r="1209" spans="1:14" hidden="1">
      <c r="A1209" t="s">
        <v>670</v>
      </c>
      <c r="B1209" s="105" t="s">
        <v>344</v>
      </c>
      <c r="C1209" s="105" t="s">
        <v>345</v>
      </c>
      <c r="D1209" s="106">
        <v>201280764.02000001</v>
      </c>
      <c r="E1209" s="106">
        <v>28723374.879999999</v>
      </c>
      <c r="F1209" s="67">
        <f t="shared" si="54"/>
        <v>-172557389.14000002</v>
      </c>
      <c r="G1209" s="68" t="str">
        <f>+VLOOKUP(B1209,Mapping!A:C,3,0)</f>
        <v>Unit Capital at the end of the period</v>
      </c>
      <c r="H1209" s="68" t="str">
        <f t="shared" si="55"/>
        <v>TDIUnit Capital at the end of the period</v>
      </c>
      <c r="I1209" s="69">
        <f t="shared" si="56"/>
        <v>-17.255738914000002</v>
      </c>
      <c r="N1209" t="str">
        <f>+HLOOKUP(A1209,'HY Financials'!$4:$4,1,0)</f>
        <v>TDI</v>
      </c>
    </row>
    <row r="1210" spans="1:14" hidden="1">
      <c r="A1210" t="s">
        <v>670</v>
      </c>
      <c r="B1210" s="105" t="s">
        <v>346</v>
      </c>
      <c r="C1210" s="105" t="s">
        <v>347</v>
      </c>
      <c r="D1210" s="106">
        <v>350958060.13</v>
      </c>
      <c r="E1210" s="106">
        <v>328970093.17000002</v>
      </c>
      <c r="F1210" s="67">
        <f t="shared" si="54"/>
        <v>-21987966.959999979</v>
      </c>
      <c r="G1210" s="68" t="str">
        <f>+VLOOKUP(B1210,Mapping!A:C,3,0)</f>
        <v>Unit Capital at the end of the period</v>
      </c>
      <c r="H1210" s="68" t="str">
        <f t="shared" si="55"/>
        <v>TDIUnit Capital at the end of the period</v>
      </c>
      <c r="I1210" s="69">
        <f t="shared" si="56"/>
        <v>-2.1987966959999978</v>
      </c>
      <c r="N1210" t="str">
        <f>+HLOOKUP(A1210,'HY Financials'!$4:$4,1,0)</f>
        <v>TDI</v>
      </c>
    </row>
    <row r="1211" spans="1:14" hidden="1">
      <c r="A1211" t="s">
        <v>670</v>
      </c>
      <c r="B1211" s="105" t="s">
        <v>1050</v>
      </c>
      <c r="C1211" s="105" t="s">
        <v>1051</v>
      </c>
      <c r="D1211" s="106">
        <v>1104.25</v>
      </c>
      <c r="E1211" s="106">
        <v>26641.21</v>
      </c>
      <c r="F1211" s="67">
        <f t="shared" si="54"/>
        <v>25536.959999999999</v>
      </c>
      <c r="G1211" s="68" t="str">
        <f>+VLOOKUP(B1211,Mapping!A:C,3,0)</f>
        <v>Unit Capital at the end of the period</v>
      </c>
      <c r="H1211" s="68" t="str">
        <f t="shared" si="55"/>
        <v>TDIUnit Capital at the end of the period</v>
      </c>
      <c r="I1211" s="69">
        <f t="shared" si="56"/>
        <v>2.5536959999999998E-3</v>
      </c>
      <c r="N1211" t="str">
        <f>+HLOOKUP(A1211,'HY Financials'!$4:$4,1,0)</f>
        <v>TDI</v>
      </c>
    </row>
    <row r="1212" spans="1:14" hidden="1">
      <c r="A1212" t="s">
        <v>670</v>
      </c>
      <c r="B1212" s="105" t="s">
        <v>1052</v>
      </c>
      <c r="C1212" s="105" t="s">
        <v>1053</v>
      </c>
      <c r="D1212" s="106">
        <v>34789631.75</v>
      </c>
      <c r="E1212" s="106">
        <v>193289523.88999999</v>
      </c>
      <c r="F1212" s="67">
        <f t="shared" si="54"/>
        <v>158499892.13999999</v>
      </c>
      <c r="G1212" s="68" t="str">
        <f>+VLOOKUP(B1212,Mapping!A:C,3,0)</f>
        <v>Unit Capital at the end of the period</v>
      </c>
      <c r="H1212" s="68" t="str">
        <f t="shared" si="55"/>
        <v>TDIUnit Capital at the end of the period</v>
      </c>
      <c r="I1212" s="69">
        <f t="shared" si="56"/>
        <v>15.849989213999999</v>
      </c>
      <c r="N1212" t="str">
        <f>+HLOOKUP(A1212,'HY Financials'!$4:$4,1,0)</f>
        <v>TDI</v>
      </c>
    </row>
    <row r="1213" spans="1:14" hidden="1">
      <c r="A1213" t="s">
        <v>670</v>
      </c>
      <c r="B1213" s="105" t="s">
        <v>348</v>
      </c>
      <c r="C1213" s="105" t="s">
        <v>349</v>
      </c>
      <c r="D1213" s="106">
        <v>9877048.6600000001</v>
      </c>
      <c r="E1213" s="106">
        <v>23540205.879999999</v>
      </c>
      <c r="F1213" s="67">
        <f t="shared" si="54"/>
        <v>13663157.219999999</v>
      </c>
      <c r="G1213" s="68" t="str">
        <f>+VLOOKUP(B1213,Mapping!A:C,3,0)</f>
        <v>Dummy</v>
      </c>
      <c r="H1213" s="68" t="str">
        <f t="shared" si="55"/>
        <v>TDIDummy</v>
      </c>
      <c r="I1213" s="69">
        <f t="shared" si="56"/>
        <v>1.366315722</v>
      </c>
      <c r="N1213" t="str">
        <f>+HLOOKUP(A1213,'HY Financials'!$4:$4,1,0)</f>
        <v>TDI</v>
      </c>
    </row>
    <row r="1214" spans="1:14" hidden="1">
      <c r="A1214" t="s">
        <v>670</v>
      </c>
      <c r="B1214" s="105" t="s">
        <v>350</v>
      </c>
      <c r="C1214" s="105" t="s">
        <v>351</v>
      </c>
      <c r="D1214" s="106">
        <v>95609846.439999998</v>
      </c>
      <c r="E1214" s="106">
        <v>86092376.209999993</v>
      </c>
      <c r="F1214" s="67">
        <f t="shared" si="54"/>
        <v>-9517470.2300000042</v>
      </c>
      <c r="G1214" s="68" t="str">
        <f>+VLOOKUP(B1214,Mapping!A:C,3,0)</f>
        <v>Dummy</v>
      </c>
      <c r="H1214" s="68" t="str">
        <f t="shared" si="55"/>
        <v>TDIDummy</v>
      </c>
      <c r="I1214" s="69">
        <f t="shared" si="56"/>
        <v>-0.95174702300000047</v>
      </c>
      <c r="N1214" t="str">
        <f>+HLOOKUP(A1214,'HY Financials'!$4:$4,1,0)</f>
        <v>TDI</v>
      </c>
    </row>
    <row r="1215" spans="1:14" hidden="1">
      <c r="A1215" t="s">
        <v>670</v>
      </c>
      <c r="B1215" s="105" t="s">
        <v>1054</v>
      </c>
      <c r="C1215" s="105" t="s">
        <v>1055</v>
      </c>
      <c r="D1215" s="106">
        <v>932.91</v>
      </c>
      <c r="E1215" s="106">
        <v>1104.25</v>
      </c>
      <c r="F1215" s="67">
        <f t="shared" si="54"/>
        <v>171.34000000000003</v>
      </c>
      <c r="G1215" s="68" t="str">
        <f>+VLOOKUP(B1215,Mapping!A:C,3,0)</f>
        <v>Dummy</v>
      </c>
      <c r="H1215" s="68" t="str">
        <f t="shared" si="55"/>
        <v>TDIDummy</v>
      </c>
      <c r="I1215" s="69">
        <f t="shared" si="56"/>
        <v>1.7134000000000002E-5</v>
      </c>
      <c r="N1215" t="str">
        <f>+HLOOKUP(A1215,'HY Financials'!$4:$4,1,0)</f>
        <v>TDI</v>
      </c>
    </row>
    <row r="1216" spans="1:14" hidden="1">
      <c r="A1216" t="s">
        <v>670</v>
      </c>
      <c r="B1216" s="105" t="s">
        <v>1056</v>
      </c>
      <c r="C1216" s="105" t="s">
        <v>1057</v>
      </c>
      <c r="D1216" s="106">
        <v>29533881.629999999</v>
      </c>
      <c r="E1216" s="106">
        <v>34789631.75</v>
      </c>
      <c r="F1216" s="67">
        <f t="shared" si="54"/>
        <v>5255750.120000001</v>
      </c>
      <c r="G1216" s="68" t="str">
        <f>+VLOOKUP(B1216,Mapping!A:C,3,0)</f>
        <v>Dummy</v>
      </c>
      <c r="H1216" s="68" t="str">
        <f t="shared" si="55"/>
        <v>TDIDummy</v>
      </c>
      <c r="I1216" s="69">
        <f t="shared" si="56"/>
        <v>0.52557501200000012</v>
      </c>
      <c r="N1216" t="str">
        <f>+HLOOKUP(A1216,'HY Financials'!$4:$4,1,0)</f>
        <v>TDI</v>
      </c>
    </row>
    <row r="1217" spans="1:14" hidden="1">
      <c r="A1217" t="s">
        <v>670</v>
      </c>
      <c r="B1217" s="105" t="s">
        <v>352</v>
      </c>
      <c r="C1217" s="105" t="s">
        <v>353</v>
      </c>
      <c r="D1217" s="106">
        <v>22780561.98</v>
      </c>
      <c r="E1217" s="106">
        <v>501854.55</v>
      </c>
      <c r="F1217" s="67">
        <f t="shared" si="54"/>
        <v>-22278707.43</v>
      </c>
      <c r="G1217" s="68" t="str">
        <f>+VLOOKUP(B1217,Mapping!A:C,3,0)</f>
        <v>Dummy</v>
      </c>
      <c r="H1217" s="68" t="str">
        <f t="shared" si="55"/>
        <v>TDIDummy</v>
      </c>
      <c r="I1217" s="69">
        <f t="shared" si="56"/>
        <v>-2.227870743</v>
      </c>
      <c r="N1217" t="str">
        <f>+HLOOKUP(A1217,'HY Financials'!$4:$4,1,0)</f>
        <v>TDI</v>
      </c>
    </row>
    <row r="1218" spans="1:14" hidden="1">
      <c r="A1218" t="s">
        <v>670</v>
      </c>
      <c r="B1218" s="105" t="s">
        <v>354</v>
      </c>
      <c r="C1218" s="105" t="s">
        <v>355</v>
      </c>
      <c r="D1218" s="106">
        <v>41004129.530000001</v>
      </c>
      <c r="E1218" s="106">
        <v>42714626.350000001</v>
      </c>
      <c r="F1218" s="67">
        <f t="shared" si="54"/>
        <v>1710496.8200000003</v>
      </c>
      <c r="G1218" s="68" t="str">
        <f>+VLOOKUP(B1218,Mapping!A:C,3,0)</f>
        <v>Dummy</v>
      </c>
      <c r="H1218" s="68" t="str">
        <f t="shared" si="55"/>
        <v>TDIDummy</v>
      </c>
      <c r="I1218" s="69">
        <f t="shared" si="56"/>
        <v>0.17104968200000004</v>
      </c>
      <c r="N1218" t="str">
        <f>+HLOOKUP(A1218,'HY Financials'!$4:$4,1,0)</f>
        <v>TDI</v>
      </c>
    </row>
    <row r="1219" spans="1:14" hidden="1">
      <c r="A1219" t="s">
        <v>670</v>
      </c>
      <c r="B1219" s="105" t="s">
        <v>1058</v>
      </c>
      <c r="C1219" s="105" t="s">
        <v>1059</v>
      </c>
      <c r="D1219" s="106">
        <v>0</v>
      </c>
      <c r="E1219" s="106">
        <v>932.91</v>
      </c>
      <c r="F1219" s="67">
        <f t="shared" si="54"/>
        <v>932.91</v>
      </c>
      <c r="G1219" s="68" t="str">
        <f>+VLOOKUP(B1219,Mapping!A:C,3,0)</f>
        <v>Dummy</v>
      </c>
      <c r="H1219" s="68" t="str">
        <f t="shared" si="55"/>
        <v>TDIDummy</v>
      </c>
      <c r="I1219" s="69">
        <f t="shared" si="56"/>
        <v>9.3290999999999998E-5</v>
      </c>
      <c r="N1219" t="str">
        <f>+HLOOKUP(A1219,'HY Financials'!$4:$4,1,0)</f>
        <v>TDI</v>
      </c>
    </row>
    <row r="1220" spans="1:14" s="108" customFormat="1" hidden="1">
      <c r="A1220" t="s">
        <v>670</v>
      </c>
      <c r="B1220" s="105" t="s">
        <v>1060</v>
      </c>
      <c r="C1220" s="105" t="s">
        <v>1061</v>
      </c>
      <c r="D1220" s="106">
        <v>0</v>
      </c>
      <c r="E1220" s="106">
        <v>29533881.629999999</v>
      </c>
      <c r="F1220" s="67">
        <f t="shared" ref="F1220:F1283" si="57">+E1220-D1220</f>
        <v>29533881.629999999</v>
      </c>
      <c r="G1220" s="68" t="str">
        <f>+VLOOKUP(B1220,Mapping!A:C,3,0)</f>
        <v>Dummy</v>
      </c>
      <c r="H1220" s="68" t="str">
        <f t="shared" ref="H1220:H1283" si="58">+A1220&amp;G1220</f>
        <v>TDIDummy</v>
      </c>
      <c r="I1220" s="69">
        <f t="shared" ref="I1220:I1283" si="59">+F1220/10000000</f>
        <v>2.9533881630000001</v>
      </c>
      <c r="N1220" s="108" t="str">
        <f>+HLOOKUP(A1220,'HY Financials'!$4:$4,1,0)</f>
        <v>TDI</v>
      </c>
    </row>
    <row r="1221" spans="1:14" hidden="1">
      <c r="A1221" t="s">
        <v>670</v>
      </c>
      <c r="B1221" s="105">
        <v>310200</v>
      </c>
      <c r="C1221" s="105" t="s">
        <v>356</v>
      </c>
      <c r="D1221" s="106">
        <v>0</v>
      </c>
      <c r="E1221" s="106">
        <v>0</v>
      </c>
      <c r="F1221" s="67">
        <f t="shared" si="57"/>
        <v>0</v>
      </c>
      <c r="G1221" s="68" t="str">
        <f>+VLOOKUP(B1221,Mapping!A:C,3,0)</f>
        <v>Dummy</v>
      </c>
      <c r="H1221" s="68" t="str">
        <f t="shared" si="58"/>
        <v>TDIDummy</v>
      </c>
      <c r="I1221" s="69">
        <f t="shared" si="59"/>
        <v>0</v>
      </c>
      <c r="N1221" t="str">
        <f>+HLOOKUP(A1221,'HY Financials'!$4:$4,1,0)</f>
        <v>TDI</v>
      </c>
    </row>
    <row r="1222" spans="1:14" hidden="1">
      <c r="A1222" t="s">
        <v>670</v>
      </c>
      <c r="B1222" s="105" t="s">
        <v>500</v>
      </c>
      <c r="C1222" s="105" t="s">
        <v>501</v>
      </c>
      <c r="D1222" s="106">
        <v>4950111.33</v>
      </c>
      <c r="E1222" s="106">
        <v>0</v>
      </c>
      <c r="F1222" s="67">
        <f t="shared" si="57"/>
        <v>-4950111.33</v>
      </c>
      <c r="G1222" s="68" t="str">
        <f>+VLOOKUP(B1222,Mapping!A:C,3,0)</f>
        <v>Dummy</v>
      </c>
      <c r="H1222" s="68" t="str">
        <f t="shared" si="58"/>
        <v>TDIDummy</v>
      </c>
      <c r="I1222" s="69">
        <f t="shared" si="59"/>
        <v>-0.49501113299999999</v>
      </c>
      <c r="N1222" t="str">
        <f>+HLOOKUP(A1222,'HY Financials'!$4:$4,1,0)</f>
        <v>TDI</v>
      </c>
    </row>
    <row r="1223" spans="1:14" hidden="1">
      <c r="A1223" t="s">
        <v>670</v>
      </c>
      <c r="B1223" s="105" t="s">
        <v>1064</v>
      </c>
      <c r="C1223" s="105" t="s">
        <v>1065</v>
      </c>
      <c r="D1223" s="106">
        <v>598.94000000000005</v>
      </c>
      <c r="E1223" s="106">
        <v>0</v>
      </c>
      <c r="F1223" s="67">
        <f t="shared" si="57"/>
        <v>-598.94000000000005</v>
      </c>
      <c r="G1223" s="68" t="str">
        <f>+VLOOKUP(B1223,Mapping!A:C,3,0)</f>
        <v>Dummy</v>
      </c>
      <c r="H1223" s="68" t="str">
        <f t="shared" si="58"/>
        <v>TDIDummy</v>
      </c>
      <c r="I1223" s="69">
        <f t="shared" si="59"/>
        <v>-5.9894000000000006E-5</v>
      </c>
      <c r="N1223" t="str">
        <f>+HLOOKUP(A1223,'HY Financials'!$4:$4,1,0)</f>
        <v>TDI</v>
      </c>
    </row>
    <row r="1224" spans="1:14" hidden="1">
      <c r="A1224" t="s">
        <v>670</v>
      </c>
      <c r="B1224" s="105" t="s">
        <v>502</v>
      </c>
      <c r="C1224" s="105" t="s">
        <v>503</v>
      </c>
      <c r="D1224" s="106">
        <v>682668</v>
      </c>
      <c r="E1224" s="106">
        <v>0</v>
      </c>
      <c r="F1224" s="67">
        <f t="shared" si="57"/>
        <v>-682668</v>
      </c>
      <c r="G1224" s="68" t="str">
        <f>+VLOOKUP(B1224,Mapping!A:C,3,0)</f>
        <v>Dummy</v>
      </c>
      <c r="H1224" s="68" t="str">
        <f t="shared" si="58"/>
        <v>TDIDummy</v>
      </c>
      <c r="I1224" s="69">
        <f t="shared" si="59"/>
        <v>-6.8266800000000002E-2</v>
      </c>
      <c r="N1224" t="str">
        <f>+HLOOKUP(A1224,'HY Financials'!$4:$4,1,0)</f>
        <v>TDI</v>
      </c>
    </row>
    <row r="1225" spans="1:14" hidden="1">
      <c r="A1225" t="s">
        <v>670</v>
      </c>
      <c r="B1225" s="105" t="s">
        <v>1066</v>
      </c>
      <c r="C1225" s="105" t="s">
        <v>1067</v>
      </c>
      <c r="D1225" s="106">
        <v>194</v>
      </c>
      <c r="E1225" s="106">
        <v>0</v>
      </c>
      <c r="F1225" s="67">
        <f t="shared" si="57"/>
        <v>-194</v>
      </c>
      <c r="G1225" s="68" t="str">
        <f>+VLOOKUP(B1225,Mapping!A:C,3,0)</f>
        <v>Dummy</v>
      </c>
      <c r="H1225" s="68" t="str">
        <f t="shared" si="58"/>
        <v>TDIDummy</v>
      </c>
      <c r="I1225" s="69">
        <f t="shared" si="59"/>
        <v>-1.9400000000000001E-5</v>
      </c>
      <c r="N1225" t="str">
        <f>+HLOOKUP(A1225,'HY Financials'!$4:$4,1,0)</f>
        <v>TDI</v>
      </c>
    </row>
    <row r="1226" spans="1:14" hidden="1">
      <c r="A1226" t="s">
        <v>670</v>
      </c>
      <c r="B1226" s="105" t="s">
        <v>445</v>
      </c>
      <c r="C1226" s="105" t="s">
        <v>446</v>
      </c>
      <c r="D1226" s="106">
        <v>615739.27</v>
      </c>
      <c r="E1226" s="106">
        <v>0</v>
      </c>
      <c r="F1226" s="67">
        <f t="shared" si="57"/>
        <v>-615739.27</v>
      </c>
      <c r="G1226" s="68" t="str">
        <f>+VLOOKUP(B1226,Mapping!A:C,3,0)</f>
        <v>Dummy</v>
      </c>
      <c r="H1226" s="68" t="str">
        <f t="shared" si="58"/>
        <v>TDIDummy</v>
      </c>
      <c r="I1226" s="69">
        <f t="shared" si="59"/>
        <v>-6.1573927000000001E-2</v>
      </c>
      <c r="N1226" t="str">
        <f>+HLOOKUP(A1226,'HY Financials'!$4:$4,1,0)</f>
        <v>TDI</v>
      </c>
    </row>
    <row r="1227" spans="1:14" hidden="1">
      <c r="A1227" t="s">
        <v>670</v>
      </c>
      <c r="B1227" s="105" t="s">
        <v>447</v>
      </c>
      <c r="C1227" s="105" t="s">
        <v>448</v>
      </c>
      <c r="D1227" s="106">
        <v>0.03</v>
      </c>
      <c r="E1227" s="106">
        <v>0</v>
      </c>
      <c r="F1227" s="67">
        <f t="shared" si="57"/>
        <v>-0.03</v>
      </c>
      <c r="G1227" s="68" t="str">
        <f>+VLOOKUP(B1227,Mapping!A:C,3,0)</f>
        <v>Dummy</v>
      </c>
      <c r="H1227" s="68" t="str">
        <f t="shared" si="58"/>
        <v>TDIDummy</v>
      </c>
      <c r="I1227" s="69">
        <f t="shared" si="59"/>
        <v>-3E-9</v>
      </c>
      <c r="N1227" t="str">
        <f>+HLOOKUP(A1227,'HY Financials'!$4:$4,1,0)</f>
        <v>TDI</v>
      </c>
    </row>
    <row r="1228" spans="1:14" hidden="1">
      <c r="A1228" t="s">
        <v>670</v>
      </c>
      <c r="B1228" s="105" t="s">
        <v>635</v>
      </c>
      <c r="C1228" s="105" t="s">
        <v>636</v>
      </c>
      <c r="D1228" s="106">
        <v>59954.93</v>
      </c>
      <c r="E1228" s="106">
        <v>0</v>
      </c>
      <c r="F1228" s="67">
        <f t="shared" si="57"/>
        <v>-59954.93</v>
      </c>
      <c r="G1228" s="68" t="str">
        <f>+VLOOKUP(B1228,Mapping!A:C,3,0)</f>
        <v>Dummy</v>
      </c>
      <c r="H1228" s="68" t="str">
        <f t="shared" si="58"/>
        <v>TDIDummy</v>
      </c>
      <c r="I1228" s="69">
        <f t="shared" si="59"/>
        <v>-5.9954930000000002E-3</v>
      </c>
      <c r="N1228" t="str">
        <f>+HLOOKUP(A1228,'HY Financials'!$4:$4,1,0)</f>
        <v>TDI</v>
      </c>
    </row>
    <row r="1229" spans="1:14" hidden="1">
      <c r="A1229" t="s">
        <v>670</v>
      </c>
      <c r="B1229" s="105" t="s">
        <v>748</v>
      </c>
      <c r="C1229" s="105" t="s">
        <v>749</v>
      </c>
      <c r="D1229" s="106">
        <v>0</v>
      </c>
      <c r="E1229" s="106">
        <v>262500</v>
      </c>
      <c r="F1229" s="67">
        <f t="shared" si="57"/>
        <v>262500</v>
      </c>
      <c r="G1229" s="68" t="str">
        <f>+VLOOKUP(B1229,Mapping!A:C,3,0)</f>
        <v>Net Assets</v>
      </c>
      <c r="H1229" s="68" t="str">
        <f t="shared" si="58"/>
        <v>TDINet Assets</v>
      </c>
      <c r="I1229" s="69">
        <f t="shared" si="59"/>
        <v>2.6249999999999999E-2</v>
      </c>
      <c r="N1229" t="str">
        <f>+HLOOKUP(A1229,'HY Financials'!$4:$4,1,0)</f>
        <v>TDI</v>
      </c>
    </row>
    <row r="1230" spans="1:14" hidden="1">
      <c r="A1230" t="s">
        <v>670</v>
      </c>
      <c r="B1230" s="105" t="s">
        <v>481</v>
      </c>
      <c r="C1230" s="105" t="s">
        <v>482</v>
      </c>
      <c r="D1230" s="106">
        <v>1258059.5</v>
      </c>
      <c r="E1230" s="106">
        <v>0</v>
      </c>
      <c r="F1230" s="67">
        <f t="shared" si="57"/>
        <v>-1258059.5</v>
      </c>
      <c r="G1230" s="68" t="str">
        <f>+VLOOKUP(B1230,Mapping!A:C,3,0)</f>
        <v>Dummy</v>
      </c>
      <c r="H1230" s="68" t="str">
        <f t="shared" si="58"/>
        <v>TDIDummy</v>
      </c>
      <c r="I1230" s="69">
        <f t="shared" si="59"/>
        <v>-0.12580595</v>
      </c>
      <c r="N1230" t="str">
        <f>+HLOOKUP(A1230,'HY Financials'!$4:$4,1,0)</f>
        <v>TDI</v>
      </c>
    </row>
    <row r="1231" spans="1:14" hidden="1">
      <c r="A1231" t="s">
        <v>670</v>
      </c>
      <c r="B1231" s="105" t="s">
        <v>781</v>
      </c>
      <c r="C1231" s="105" t="s">
        <v>782</v>
      </c>
      <c r="D1231" s="106">
        <v>0</v>
      </c>
      <c r="E1231" s="106">
        <v>978.27</v>
      </c>
      <c r="F1231" s="67">
        <f t="shared" si="57"/>
        <v>978.27</v>
      </c>
      <c r="G1231" s="68" t="str">
        <f>+VLOOKUP(B1231,Mapping!A:C,3,0)</f>
        <v>Net Assets</v>
      </c>
      <c r="H1231" s="68" t="str">
        <f t="shared" si="58"/>
        <v>TDINet Assets</v>
      </c>
      <c r="I1231" s="69">
        <f t="shared" si="59"/>
        <v>9.7826999999999997E-5</v>
      </c>
      <c r="N1231" t="str">
        <f>+HLOOKUP(A1231,'HY Financials'!$4:$4,1,0)</f>
        <v>TDI</v>
      </c>
    </row>
    <row r="1232" spans="1:14" hidden="1">
      <c r="A1232" t="s">
        <v>670</v>
      </c>
      <c r="B1232" s="105" t="s">
        <v>504</v>
      </c>
      <c r="C1232" s="105" t="s">
        <v>505</v>
      </c>
      <c r="D1232" s="106">
        <v>12095648.810000001</v>
      </c>
      <c r="E1232" s="106">
        <v>12243948.710000001</v>
      </c>
      <c r="F1232" s="67">
        <f t="shared" si="57"/>
        <v>148299.90000000037</v>
      </c>
      <c r="G1232" s="68" t="str">
        <f>+VLOOKUP(B1232,Mapping!A:C,3,0)</f>
        <v>Interest</v>
      </c>
      <c r="H1232" s="68" t="str">
        <f t="shared" si="58"/>
        <v>TDIInterest</v>
      </c>
      <c r="I1232" s="69">
        <f t="shared" si="59"/>
        <v>1.4829990000000038E-2</v>
      </c>
      <c r="N1232" t="str">
        <f>+HLOOKUP(A1232,'HY Financials'!$4:$4,1,0)</f>
        <v>TDI</v>
      </c>
    </row>
    <row r="1233" spans="1:14" hidden="1">
      <c r="A1233" t="s">
        <v>670</v>
      </c>
      <c r="B1233" s="105" t="s">
        <v>637</v>
      </c>
      <c r="C1233" s="105" t="s">
        <v>638</v>
      </c>
      <c r="D1233" s="106">
        <v>684507131.89999998</v>
      </c>
      <c r="E1233" s="106">
        <v>693033381.91999996</v>
      </c>
      <c r="F1233" s="67">
        <f t="shared" si="57"/>
        <v>8526250.0199999809</v>
      </c>
      <c r="G1233" s="68" t="str">
        <f>+VLOOKUP(B1233,Mapping!A:C,3,0)</f>
        <v>Interest</v>
      </c>
      <c r="H1233" s="68" t="str">
        <f t="shared" si="58"/>
        <v>TDIInterest</v>
      </c>
      <c r="I1233" s="69">
        <f t="shared" si="59"/>
        <v>0.85262500199999813</v>
      </c>
      <c r="N1233" t="str">
        <f>+HLOOKUP(A1233,'HY Financials'!$4:$4,1,0)</f>
        <v>TDI</v>
      </c>
    </row>
    <row r="1234" spans="1:14" hidden="1">
      <c r="A1234" t="s">
        <v>670</v>
      </c>
      <c r="B1234" s="105" t="s">
        <v>361</v>
      </c>
      <c r="C1234" s="105" t="s">
        <v>362</v>
      </c>
      <c r="D1234" s="106">
        <v>1488080935.6500001</v>
      </c>
      <c r="E1234" s="106">
        <v>1500151515.1099999</v>
      </c>
      <c r="F1234" s="67">
        <f t="shared" si="57"/>
        <v>12070579.4599998</v>
      </c>
      <c r="G1234" s="68" t="str">
        <f>+VLOOKUP(B1234,Mapping!A:C,3,0)</f>
        <v>Interest</v>
      </c>
      <c r="H1234" s="68" t="str">
        <f t="shared" si="58"/>
        <v>TDIInterest</v>
      </c>
      <c r="I1234" s="69">
        <f t="shared" si="59"/>
        <v>1.20705794599998</v>
      </c>
      <c r="N1234" t="str">
        <f>+HLOOKUP(A1234,'HY Financials'!$4:$4,1,0)</f>
        <v>TDI</v>
      </c>
    </row>
    <row r="1235" spans="1:14" hidden="1">
      <c r="A1235" t="s">
        <v>670</v>
      </c>
      <c r="B1235" s="105" t="s">
        <v>569</v>
      </c>
      <c r="C1235" s="105" t="s">
        <v>570</v>
      </c>
      <c r="D1235" s="106">
        <v>0</v>
      </c>
      <c r="E1235" s="106">
        <v>0</v>
      </c>
      <c r="F1235" s="67">
        <f t="shared" si="57"/>
        <v>0</v>
      </c>
      <c r="G1235" s="68" t="str">
        <f>+VLOOKUP(B1235,Mapping!A:C,3,0)</f>
        <v>Profit/(Loss) on sale /redemption of investments (other than inter scheme transfer/sale)</v>
      </c>
      <c r="H1235" s="68" t="str">
        <f t="shared" si="58"/>
        <v>TDIProfit/(Loss) on sale /redemption of investments (other than inter scheme transfer/sale)</v>
      </c>
      <c r="I1235" s="69">
        <f t="shared" si="59"/>
        <v>0</v>
      </c>
      <c r="N1235" t="str">
        <f>+HLOOKUP(A1235,'HY Financials'!$4:$4,1,0)</f>
        <v>TDI</v>
      </c>
    </row>
    <row r="1236" spans="1:14" hidden="1">
      <c r="A1236" t="s">
        <v>670</v>
      </c>
      <c r="B1236" s="105" t="s">
        <v>485</v>
      </c>
      <c r="C1236" s="105" t="s">
        <v>486</v>
      </c>
      <c r="D1236" s="106">
        <v>0</v>
      </c>
      <c r="E1236" s="106">
        <v>125</v>
      </c>
      <c r="F1236" s="67">
        <f t="shared" si="57"/>
        <v>125</v>
      </c>
      <c r="G1236" s="68" t="str">
        <f>+VLOOKUP(B1236,Mapping!A:C,3,0)</f>
        <v>Profit/(Loss) on sale /redemption of investments (other than inter scheme transfer/sale)</v>
      </c>
      <c r="H1236" s="68" t="str">
        <f t="shared" si="58"/>
        <v>TDIProfit/(Loss) on sale /redemption of investments (other than inter scheme transfer/sale)</v>
      </c>
      <c r="I1236" s="69">
        <f t="shared" si="59"/>
        <v>1.2500000000000001E-5</v>
      </c>
      <c r="N1236" t="str">
        <f>+HLOOKUP(A1236,'HY Financials'!$4:$4,1,0)</f>
        <v>TDI</v>
      </c>
    </row>
    <row r="1237" spans="1:14" hidden="1">
      <c r="A1237" t="s">
        <v>670</v>
      </c>
      <c r="B1237" s="105" t="s">
        <v>639</v>
      </c>
      <c r="C1237" s="105" t="s">
        <v>640</v>
      </c>
      <c r="D1237" s="106">
        <v>0</v>
      </c>
      <c r="E1237" s="106">
        <v>4213333.33</v>
      </c>
      <c r="F1237" s="67">
        <f t="shared" si="57"/>
        <v>4213333.33</v>
      </c>
      <c r="G1237" s="68" t="str">
        <f>+VLOOKUP(B1237,Mapping!A:C,3,0)</f>
        <v>Profit/(Loss) on sale /redemption of investments (other than inter scheme transfer/sale)</v>
      </c>
      <c r="H1237" s="68" t="str">
        <f t="shared" si="58"/>
        <v>TDIProfit/(Loss) on sale /redemption of investments (other than inter scheme transfer/sale)</v>
      </c>
      <c r="I1237" s="69">
        <f t="shared" si="59"/>
        <v>0.42133333300000003</v>
      </c>
      <c r="N1237" t="str">
        <f>+HLOOKUP(A1237,'HY Financials'!$4:$4,1,0)</f>
        <v>TDI</v>
      </c>
    </row>
    <row r="1238" spans="1:14" hidden="1">
      <c r="A1238" t="s">
        <v>670</v>
      </c>
      <c r="B1238" s="105" t="s">
        <v>571</v>
      </c>
      <c r="C1238" s="105" t="s">
        <v>572</v>
      </c>
      <c r="D1238" s="106">
        <v>0</v>
      </c>
      <c r="E1238" s="106">
        <v>1757315</v>
      </c>
      <c r="F1238" s="67">
        <f t="shared" si="57"/>
        <v>1757315</v>
      </c>
      <c r="G1238" s="68" t="str">
        <f>+VLOOKUP(B1238,Mapping!A:C,3,0)</f>
        <v>Profit/(Loss) on sale /redemption of investments (other than inter scheme transfer/sale)</v>
      </c>
      <c r="H1238" s="68" t="str">
        <f t="shared" si="58"/>
        <v>TDIProfit/(Loss) on sale /redemption of investments (other than inter scheme transfer/sale)</v>
      </c>
      <c r="I1238" s="69">
        <f t="shared" si="59"/>
        <v>0.17573150000000001</v>
      </c>
      <c r="N1238" t="str">
        <f>+HLOOKUP(A1238,'HY Financials'!$4:$4,1,0)</f>
        <v>TDI</v>
      </c>
    </row>
    <row r="1239" spans="1:14" hidden="1">
      <c r="A1239" t="s">
        <v>670</v>
      </c>
      <c r="B1239" s="105" t="s">
        <v>487</v>
      </c>
      <c r="C1239" s="105" t="s">
        <v>488</v>
      </c>
      <c r="D1239" s="106">
        <v>0</v>
      </c>
      <c r="E1239" s="106">
        <v>662359.85</v>
      </c>
      <c r="F1239" s="67">
        <f t="shared" si="57"/>
        <v>662359.85</v>
      </c>
      <c r="G1239" s="68" t="str">
        <f>+VLOOKUP(B1239,Mapping!A:C,3,0)</f>
        <v>Profit/(Loss) on inter scheme transfer/sale of investments</v>
      </c>
      <c r="H1239" s="68" t="str">
        <f t="shared" si="58"/>
        <v>TDIProfit/(Loss) on inter scheme transfer/sale of investments</v>
      </c>
      <c r="I1239" s="69">
        <f t="shared" si="59"/>
        <v>6.6235984999999997E-2</v>
      </c>
      <c r="N1239" t="str">
        <f>+HLOOKUP(A1239,'HY Financials'!$4:$4,1,0)</f>
        <v>TDI</v>
      </c>
    </row>
    <row r="1240" spans="1:14" hidden="1">
      <c r="A1240" t="s">
        <v>670</v>
      </c>
      <c r="B1240" s="105" t="s">
        <v>461</v>
      </c>
      <c r="C1240" s="105" t="s">
        <v>462</v>
      </c>
      <c r="D1240" s="106">
        <v>0</v>
      </c>
      <c r="E1240" s="106">
        <v>5843.68</v>
      </c>
      <c r="F1240" s="67">
        <f t="shared" si="57"/>
        <v>5843.68</v>
      </c>
      <c r="G1240" s="68" t="str">
        <f>+VLOOKUP(B1240,Mapping!A:C,3,0)</f>
        <v>Profit/(Loss) on inter scheme transfer/sale of investments</v>
      </c>
      <c r="H1240" s="68" t="str">
        <f t="shared" si="58"/>
        <v>TDIProfit/(Loss) on inter scheme transfer/sale of investments</v>
      </c>
      <c r="I1240" s="69">
        <f t="shared" si="59"/>
        <v>5.8436800000000004E-4</v>
      </c>
      <c r="N1240" t="str">
        <f>+HLOOKUP(A1240,'HY Financials'!$4:$4,1,0)</f>
        <v>TDI</v>
      </c>
    </row>
    <row r="1241" spans="1:14" hidden="1">
      <c r="A1241" t="s">
        <v>670</v>
      </c>
      <c r="B1241" s="105" t="s">
        <v>1074</v>
      </c>
      <c r="C1241" s="105" t="s">
        <v>1075</v>
      </c>
      <c r="D1241" s="106">
        <v>0</v>
      </c>
      <c r="E1241" s="106">
        <v>56263.88</v>
      </c>
      <c r="F1241" s="67">
        <f t="shared" si="57"/>
        <v>56263.88</v>
      </c>
      <c r="G1241" s="68" t="str">
        <f>+VLOOKUP(B1241,Mapping!A:C,3,0)</f>
        <v>Profit/(Loss) on inter scheme transfer/sale of investments</v>
      </c>
      <c r="H1241" s="68" t="str">
        <f t="shared" si="58"/>
        <v>TDIProfit/(Loss) on inter scheme transfer/sale of investments</v>
      </c>
      <c r="I1241" s="69">
        <f t="shared" si="59"/>
        <v>5.6263879999999995E-3</v>
      </c>
      <c r="N1241" t="str">
        <f>+HLOOKUP(A1241,'HY Financials'!$4:$4,1,0)</f>
        <v>TDI</v>
      </c>
    </row>
    <row r="1242" spans="1:14" hidden="1">
      <c r="A1242" t="s">
        <v>670</v>
      </c>
      <c r="B1242" s="105" t="s">
        <v>613</v>
      </c>
      <c r="C1242" s="105" t="s">
        <v>614</v>
      </c>
      <c r="D1242" s="106">
        <v>0</v>
      </c>
      <c r="E1242" s="106">
        <v>634370</v>
      </c>
      <c r="F1242" s="67">
        <f t="shared" si="57"/>
        <v>634370</v>
      </c>
      <c r="G1242" s="68" t="str">
        <f>+VLOOKUP(B1242,Mapping!A:C,3,0)</f>
        <v>Profit/(Loss) on inter scheme transfer/sale of investments</v>
      </c>
      <c r="H1242" s="68" t="str">
        <f t="shared" si="58"/>
        <v>TDIProfit/(Loss) on inter scheme transfer/sale of investments</v>
      </c>
      <c r="I1242" s="69">
        <f t="shared" si="59"/>
        <v>6.3436999999999993E-2</v>
      </c>
      <c r="N1242" t="str">
        <f>+HLOOKUP(A1242,'HY Financials'!$4:$4,1,0)</f>
        <v>TDI</v>
      </c>
    </row>
    <row r="1243" spans="1:14" hidden="1">
      <c r="A1243" t="s">
        <v>670</v>
      </c>
      <c r="B1243" s="105" t="s">
        <v>724</v>
      </c>
      <c r="C1243" s="105" t="s">
        <v>725</v>
      </c>
      <c r="D1243" s="106">
        <v>51392.53</v>
      </c>
      <c r="E1243" s="106">
        <v>1331078.8700000001</v>
      </c>
      <c r="F1243" s="67">
        <f t="shared" si="57"/>
        <v>1279686.3400000001</v>
      </c>
      <c r="G1243" s="68" t="str">
        <f>+VLOOKUP(B1243,Mapping!A:C,3,0)</f>
        <v>Interest</v>
      </c>
      <c r="H1243" s="68" t="str">
        <f t="shared" si="58"/>
        <v>TDIInterest</v>
      </c>
      <c r="I1243" s="69">
        <f t="shared" si="59"/>
        <v>0.127968634</v>
      </c>
      <c r="N1243" t="str">
        <f>+HLOOKUP(A1243,'HY Financials'!$4:$4,1,0)</f>
        <v>TDI</v>
      </c>
    </row>
    <row r="1244" spans="1:14" hidden="1">
      <c r="A1244" t="s">
        <v>670</v>
      </c>
      <c r="B1244" s="105" t="s">
        <v>368</v>
      </c>
      <c r="C1244" s="105" t="s">
        <v>369</v>
      </c>
      <c r="D1244" s="106">
        <v>0</v>
      </c>
      <c r="E1244" s="106">
        <v>1696657.89</v>
      </c>
      <c r="F1244" s="67">
        <f t="shared" si="57"/>
        <v>1696657.89</v>
      </c>
      <c r="G1244" s="68" t="str">
        <f>+VLOOKUP(B1244,Mapping!A:C,3,0)</f>
        <v>Interest</v>
      </c>
      <c r="H1244" s="68" t="str">
        <f t="shared" si="58"/>
        <v>TDIInterest</v>
      </c>
      <c r="I1244" s="69">
        <f t="shared" si="59"/>
        <v>0.16966578899999998</v>
      </c>
      <c r="N1244" t="str">
        <f>+HLOOKUP(A1244,'HY Financials'!$4:$4,1,0)</f>
        <v>TDI</v>
      </c>
    </row>
    <row r="1245" spans="1:14" hidden="1">
      <c r="A1245" t="s">
        <v>670</v>
      </c>
      <c r="B1245" s="105" t="s">
        <v>449</v>
      </c>
      <c r="C1245" s="105" t="s">
        <v>450</v>
      </c>
      <c r="D1245" s="106">
        <v>0</v>
      </c>
      <c r="E1245" s="106">
        <v>553531.35</v>
      </c>
      <c r="F1245" s="67">
        <f t="shared" si="57"/>
        <v>553531.35</v>
      </c>
      <c r="G1245" s="68" t="str">
        <f>+VLOOKUP(B1245,Mapping!A:C,3,0)</f>
        <v>Interest</v>
      </c>
      <c r="H1245" s="68" t="str">
        <f t="shared" si="58"/>
        <v>TDIInterest</v>
      </c>
      <c r="I1245" s="69">
        <f t="shared" si="59"/>
        <v>5.5353134999999998E-2</v>
      </c>
      <c r="N1245" t="str">
        <f>+HLOOKUP(A1245,'HY Financials'!$4:$4,1,0)</f>
        <v>TDI</v>
      </c>
    </row>
    <row r="1246" spans="1:14" hidden="1">
      <c r="A1246" t="s">
        <v>670</v>
      </c>
      <c r="B1246" s="105" t="s">
        <v>787</v>
      </c>
      <c r="C1246" s="105" t="s">
        <v>788</v>
      </c>
      <c r="D1246" s="106">
        <v>0</v>
      </c>
      <c r="E1246" s="106">
        <v>102612.68</v>
      </c>
      <c r="F1246" s="67">
        <f t="shared" si="57"/>
        <v>102612.68</v>
      </c>
      <c r="G1246" s="68" t="str">
        <f>+VLOOKUP(B1246,Mapping!A:C,3,0)</f>
        <v>Interest</v>
      </c>
      <c r="H1246" s="68" t="str">
        <f t="shared" si="58"/>
        <v>TDIInterest</v>
      </c>
      <c r="I1246" s="69">
        <f t="shared" si="59"/>
        <v>1.0261267999999999E-2</v>
      </c>
      <c r="N1246" t="str">
        <f>+HLOOKUP(A1246,'HY Financials'!$4:$4,1,0)</f>
        <v>TDI</v>
      </c>
    </row>
    <row r="1247" spans="1:14" hidden="1">
      <c r="A1247" t="s">
        <v>670</v>
      </c>
      <c r="B1247" s="105" t="s">
        <v>489</v>
      </c>
      <c r="C1247" s="105" t="s">
        <v>490</v>
      </c>
      <c r="D1247" s="106">
        <v>0</v>
      </c>
      <c r="E1247" s="106">
        <v>0</v>
      </c>
      <c r="F1247" s="67">
        <f t="shared" si="57"/>
        <v>0</v>
      </c>
      <c r="G1247" s="68" t="str">
        <f>+VLOOKUP(B1247,Mapping!A:C,3,0)</f>
        <v>Interest</v>
      </c>
      <c r="H1247" s="68" t="str">
        <f t="shared" si="58"/>
        <v>TDIInterest</v>
      </c>
      <c r="I1247" s="69">
        <f t="shared" si="59"/>
        <v>0</v>
      </c>
      <c r="N1247" t="str">
        <f>+HLOOKUP(A1247,'HY Financials'!$4:$4,1,0)</f>
        <v>TDI</v>
      </c>
    </row>
    <row r="1248" spans="1:14" hidden="1">
      <c r="A1248" t="s">
        <v>670</v>
      </c>
      <c r="B1248" s="105">
        <v>620002</v>
      </c>
      <c r="C1248" s="105" t="s">
        <v>753</v>
      </c>
      <c r="D1248" s="106">
        <v>5117.9399999999996</v>
      </c>
      <c r="E1248" s="106">
        <v>982645.99</v>
      </c>
      <c r="F1248" s="67">
        <f t="shared" si="57"/>
        <v>977528.05</v>
      </c>
      <c r="G1248" s="68" t="str">
        <f>+VLOOKUP(B1248,Mapping!A:C,3,0)</f>
        <v>Other income  @</v>
      </c>
      <c r="H1248" s="68" t="str">
        <f t="shared" si="58"/>
        <v>TDIOther income  @</v>
      </c>
      <c r="I1248" s="69">
        <f t="shared" si="59"/>
        <v>9.7752804999999998E-2</v>
      </c>
      <c r="N1248" t="str">
        <f>+HLOOKUP(A1248,'HY Financials'!$4:$4,1,0)</f>
        <v>TDI</v>
      </c>
    </row>
    <row r="1249" spans="1:14" hidden="1">
      <c r="A1249" t="s">
        <v>670</v>
      </c>
      <c r="B1249" s="105" t="s">
        <v>510</v>
      </c>
      <c r="C1249" s="105" t="s">
        <v>511</v>
      </c>
      <c r="D1249" s="106">
        <v>20933.7</v>
      </c>
      <c r="E1249" s="106">
        <v>0</v>
      </c>
      <c r="F1249" s="67">
        <f t="shared" si="57"/>
        <v>-20933.7</v>
      </c>
      <c r="G1249" s="68" t="str">
        <f>+VLOOKUP(B1249,Mapping!A:C,3,0)</f>
        <v>Profit/(Loss) on sale /redemption of investments (other than inter scheme transfer/sale)</v>
      </c>
      <c r="H1249" s="68" t="str">
        <f t="shared" si="58"/>
        <v>TDIProfit/(Loss) on sale /redemption of investments (other than inter scheme transfer/sale)</v>
      </c>
      <c r="I1249" s="69">
        <f t="shared" si="59"/>
        <v>-2.0933700000000002E-3</v>
      </c>
      <c r="N1249" t="str">
        <f>+HLOOKUP(A1249,'HY Financials'!$4:$4,1,0)</f>
        <v>TDI</v>
      </c>
    </row>
    <row r="1250" spans="1:14" hidden="1">
      <c r="A1250" t="s">
        <v>670</v>
      </c>
      <c r="B1250" s="105" t="s">
        <v>641</v>
      </c>
      <c r="C1250" s="105" t="s">
        <v>642</v>
      </c>
      <c r="D1250" s="106">
        <v>272083.33</v>
      </c>
      <c r="E1250" s="106">
        <v>90000</v>
      </c>
      <c r="F1250" s="67">
        <f t="shared" si="57"/>
        <v>-182083.33000000002</v>
      </c>
      <c r="G1250" s="68" t="str">
        <f>+VLOOKUP(B1250,Mapping!A:C,3,0)</f>
        <v>Profit/(Loss) on sale /redemption of investments (other than inter scheme transfer/sale)</v>
      </c>
      <c r="H1250" s="68" t="str">
        <f t="shared" si="58"/>
        <v>TDIProfit/(Loss) on sale /redemption of investments (other than inter scheme transfer/sale)</v>
      </c>
      <c r="I1250" s="69">
        <f t="shared" si="59"/>
        <v>-1.8208333E-2</v>
      </c>
      <c r="N1250" t="str">
        <f>+HLOOKUP(A1250,'HY Financials'!$4:$4,1,0)</f>
        <v>TDI</v>
      </c>
    </row>
    <row r="1251" spans="1:14" hidden="1">
      <c r="A1251" t="s">
        <v>670</v>
      </c>
      <c r="B1251" s="105" t="s">
        <v>573</v>
      </c>
      <c r="C1251" s="105" t="s">
        <v>574</v>
      </c>
      <c r="D1251" s="106">
        <v>0</v>
      </c>
      <c r="E1251" s="106">
        <v>0</v>
      </c>
      <c r="F1251" s="67">
        <f t="shared" si="57"/>
        <v>0</v>
      </c>
      <c r="G1251" s="68" t="str">
        <f>+VLOOKUP(B1251,Mapping!A:C,3,0)</f>
        <v>Profit/(Loss) on sale /redemption of investments (other than inter scheme transfer/sale)</v>
      </c>
      <c r="H1251" s="68" t="str">
        <f t="shared" si="58"/>
        <v>TDIProfit/(Loss) on sale /redemption of investments (other than inter scheme transfer/sale)</v>
      </c>
      <c r="I1251" s="69">
        <f t="shared" si="59"/>
        <v>0</v>
      </c>
      <c r="N1251" t="str">
        <f>+HLOOKUP(A1251,'HY Financials'!$4:$4,1,0)</f>
        <v>TDI</v>
      </c>
    </row>
    <row r="1252" spans="1:14" hidden="1">
      <c r="A1252" t="s">
        <v>670</v>
      </c>
      <c r="B1252" s="105" t="s">
        <v>374</v>
      </c>
      <c r="C1252" s="105" t="s">
        <v>375</v>
      </c>
      <c r="D1252" s="106">
        <v>9662.85</v>
      </c>
      <c r="E1252" s="106">
        <v>0</v>
      </c>
      <c r="F1252" s="67">
        <f t="shared" si="57"/>
        <v>-9662.85</v>
      </c>
      <c r="G1252" s="68" t="str">
        <f>+VLOOKUP(B1252,Mapping!A:C,3,0)</f>
        <v>Profit/(Loss) on inter scheme transfer/sale of investments</v>
      </c>
      <c r="H1252" s="68" t="str">
        <f t="shared" si="58"/>
        <v>TDIProfit/(Loss) on inter scheme transfer/sale of investments</v>
      </c>
      <c r="I1252" s="69">
        <f t="shared" si="59"/>
        <v>-9.66285E-4</v>
      </c>
      <c r="N1252" t="str">
        <f>+HLOOKUP(A1252,'HY Financials'!$4:$4,1,0)</f>
        <v>TDI</v>
      </c>
    </row>
    <row r="1253" spans="1:14" hidden="1">
      <c r="A1253" t="s">
        <v>670</v>
      </c>
      <c r="B1253" s="105" t="s">
        <v>463</v>
      </c>
      <c r="C1253" s="105" t="s">
        <v>464</v>
      </c>
      <c r="D1253" s="106">
        <v>0</v>
      </c>
      <c r="E1253" s="106">
        <v>0</v>
      </c>
      <c r="F1253" s="67">
        <f t="shared" si="57"/>
        <v>0</v>
      </c>
      <c r="G1253" s="68" t="str">
        <f>+VLOOKUP(B1253,Mapping!A:C,3,0)</f>
        <v>Profit/(Loss) on inter scheme transfer/sale of investments</v>
      </c>
      <c r="H1253" s="68" t="str">
        <f t="shared" si="58"/>
        <v>TDIProfit/(Loss) on inter scheme transfer/sale of investments</v>
      </c>
      <c r="I1253" s="69">
        <f t="shared" si="59"/>
        <v>0</v>
      </c>
      <c r="N1253" t="str">
        <f>+HLOOKUP(A1253,'HY Financials'!$4:$4,1,0)</f>
        <v>TDI</v>
      </c>
    </row>
    <row r="1254" spans="1:14" hidden="1">
      <c r="A1254" t="s">
        <v>670</v>
      </c>
      <c r="B1254" s="105" t="s">
        <v>376</v>
      </c>
      <c r="C1254" s="105" t="s">
        <v>377</v>
      </c>
      <c r="D1254" s="106">
        <v>25920</v>
      </c>
      <c r="E1254" s="106">
        <v>0</v>
      </c>
      <c r="F1254" s="67">
        <f t="shared" si="57"/>
        <v>-25920</v>
      </c>
      <c r="G1254" s="68" t="str">
        <f>+VLOOKUP(B1254,Mapping!A:C,3,0)</f>
        <v>Profit/(Loss) on inter scheme transfer/sale of investments</v>
      </c>
      <c r="H1254" s="68" t="str">
        <f t="shared" si="58"/>
        <v>TDIProfit/(Loss) on inter scheme transfer/sale of investments</v>
      </c>
      <c r="I1254" s="69">
        <f t="shared" si="59"/>
        <v>-2.5920000000000001E-3</v>
      </c>
      <c r="N1254" t="str">
        <f>+HLOOKUP(A1254,'HY Financials'!$4:$4,1,0)</f>
        <v>TDI</v>
      </c>
    </row>
    <row r="1255" spans="1:14" hidden="1">
      <c r="A1255" t="s">
        <v>670</v>
      </c>
      <c r="B1255" s="105" t="s">
        <v>708</v>
      </c>
      <c r="C1255" s="105" t="s">
        <v>709</v>
      </c>
      <c r="D1255" s="106">
        <v>0</v>
      </c>
      <c r="E1255" s="106">
        <v>0</v>
      </c>
      <c r="F1255" s="67">
        <f t="shared" si="57"/>
        <v>0</v>
      </c>
      <c r="G1255" s="68" t="str">
        <f>+VLOOKUP(B1255,Mapping!A:C,3,0)</f>
        <v>Profit/(Loss) on inter scheme transfer/sale of investments</v>
      </c>
      <c r="H1255" s="68" t="str">
        <f t="shared" si="58"/>
        <v>TDIProfit/(Loss) on inter scheme transfer/sale of investments</v>
      </c>
      <c r="I1255" s="69">
        <f t="shared" si="59"/>
        <v>0</v>
      </c>
      <c r="N1255" t="str">
        <f>+HLOOKUP(A1255,'HY Financials'!$4:$4,1,0)</f>
        <v>TDI</v>
      </c>
    </row>
    <row r="1256" spans="1:14" hidden="1">
      <c r="A1256" t="s">
        <v>670</v>
      </c>
      <c r="B1256" s="105">
        <v>810300</v>
      </c>
      <c r="C1256" s="105" t="s">
        <v>378</v>
      </c>
      <c r="D1256" s="106">
        <v>4419889.2</v>
      </c>
      <c r="E1256" s="106">
        <v>165354.32999999999</v>
      </c>
      <c r="F1256" s="67">
        <f t="shared" si="57"/>
        <v>-4254534.87</v>
      </c>
      <c r="G1256" s="68" t="str">
        <f>+VLOOKUP(B1256,Mapping!A:C,3,0)</f>
        <v>Management Fees</v>
      </c>
      <c r="H1256" s="68" t="str">
        <f t="shared" si="58"/>
        <v>TDIManagement Fees</v>
      </c>
      <c r="I1256" s="69">
        <f t="shared" si="59"/>
        <v>-0.42545348700000002</v>
      </c>
      <c r="N1256" t="str">
        <f>+HLOOKUP(A1256,'HY Financials'!$4:$4,1,0)</f>
        <v>TDI</v>
      </c>
    </row>
    <row r="1257" spans="1:14">
      <c r="A1257" t="s">
        <v>670</v>
      </c>
      <c r="B1257" s="105">
        <v>810325</v>
      </c>
      <c r="C1257" s="105" t="s">
        <v>379</v>
      </c>
      <c r="D1257" s="106">
        <v>1339891.08</v>
      </c>
      <c r="E1257" s="106">
        <v>50907.22</v>
      </c>
      <c r="F1257" s="67">
        <f t="shared" si="57"/>
        <v>-1288983.8600000001</v>
      </c>
      <c r="G1257" s="68" t="str">
        <f>+VLOOKUP(B1257,Mapping!A:C,3,0)</f>
        <v>Total Recurring Expenses (including 6.1 and 6.2)</v>
      </c>
      <c r="H1257" s="68" t="str">
        <f t="shared" si="58"/>
        <v>TDITotal Recurring Expenses (including 6.1 and 6.2)</v>
      </c>
      <c r="I1257" s="69">
        <f t="shared" si="59"/>
        <v>-0.128898386</v>
      </c>
      <c r="N1257" t="str">
        <f>+HLOOKUP(A1257,'HY Financials'!$4:$4,1,0)</f>
        <v>TDI</v>
      </c>
    </row>
    <row r="1258" spans="1:14">
      <c r="A1258" t="s">
        <v>670</v>
      </c>
      <c r="B1258" s="105">
        <v>810701</v>
      </c>
      <c r="C1258" s="105" t="s">
        <v>381</v>
      </c>
      <c r="D1258" s="106">
        <v>546298.31000000006</v>
      </c>
      <c r="E1258" s="106">
        <v>20437.810000000001</v>
      </c>
      <c r="F1258" s="67">
        <f t="shared" si="57"/>
        <v>-525860.5</v>
      </c>
      <c r="G1258" s="68" t="str">
        <f>+VLOOKUP(B1258,Mapping!A:C,3,0)</f>
        <v>Total Recurring Expenses (including 6.1 and 6.2)</v>
      </c>
      <c r="H1258" s="68" t="str">
        <f t="shared" si="58"/>
        <v>TDITotal Recurring Expenses (including 6.1 and 6.2)</v>
      </c>
      <c r="I1258" s="69">
        <f t="shared" si="59"/>
        <v>-5.2586050000000002E-2</v>
      </c>
      <c r="N1258" t="str">
        <f>+HLOOKUP(A1258,'HY Financials'!$4:$4,1,0)</f>
        <v>TDI</v>
      </c>
    </row>
    <row r="1259" spans="1:14">
      <c r="A1259" t="s">
        <v>670</v>
      </c>
      <c r="B1259" s="105">
        <v>816000</v>
      </c>
      <c r="C1259" s="105" t="s">
        <v>466</v>
      </c>
      <c r="D1259" s="106">
        <v>789314.84</v>
      </c>
      <c r="E1259" s="106">
        <v>2582565.2799999998</v>
      </c>
      <c r="F1259" s="67">
        <f t="shared" si="57"/>
        <v>1793250.44</v>
      </c>
      <c r="G1259" s="68" t="str">
        <f>+VLOOKUP(B1259,Mapping!A:C,3,0)</f>
        <v>Total Recurring Expenses (including 6.1 and 6.2)</v>
      </c>
      <c r="H1259" s="68" t="str">
        <f t="shared" si="58"/>
        <v>TDITotal Recurring Expenses (including 6.1 and 6.2)</v>
      </c>
      <c r="I1259" s="69">
        <f t="shared" si="59"/>
        <v>0.17932504399999999</v>
      </c>
      <c r="N1259" t="str">
        <f>+HLOOKUP(A1259,'HY Financials'!$4:$4,1,0)</f>
        <v>TDI</v>
      </c>
    </row>
    <row r="1260" spans="1:14">
      <c r="A1260" t="s">
        <v>670</v>
      </c>
      <c r="B1260" s="105">
        <v>816001</v>
      </c>
      <c r="C1260" s="105" t="s">
        <v>428</v>
      </c>
      <c r="D1260" s="106">
        <v>1175488.44</v>
      </c>
      <c r="E1260" s="106">
        <v>181613.32</v>
      </c>
      <c r="F1260" s="67">
        <f t="shared" si="57"/>
        <v>-993875.11999999988</v>
      </c>
      <c r="G1260" s="68" t="str">
        <f>+VLOOKUP(B1260,Mapping!A:C,3,0)</f>
        <v>Total Recurring Expenses (including 6.1 and 6.2)</v>
      </c>
      <c r="H1260" s="68" t="str">
        <f t="shared" si="58"/>
        <v>TDITotal Recurring Expenses (including 6.1 and 6.2)</v>
      </c>
      <c r="I1260" s="69">
        <f t="shared" si="59"/>
        <v>-9.9387511999999983E-2</v>
      </c>
      <c r="N1260" t="str">
        <f>+HLOOKUP(A1260,'HY Financials'!$4:$4,1,0)</f>
        <v>TDI</v>
      </c>
    </row>
    <row r="1261" spans="1:14">
      <c r="A1261" t="s">
        <v>670</v>
      </c>
      <c r="B1261" s="105">
        <v>816003</v>
      </c>
      <c r="C1261" s="105" t="s">
        <v>383</v>
      </c>
      <c r="D1261" s="106">
        <v>285038.18</v>
      </c>
      <c r="E1261" s="106">
        <v>4239</v>
      </c>
      <c r="F1261" s="67">
        <f t="shared" si="57"/>
        <v>-280799.18</v>
      </c>
      <c r="G1261" s="68" t="str">
        <f>+VLOOKUP(B1261,Mapping!A:C,3,0)</f>
        <v>Total Recurring Expenses (including 6.1 and 6.2)</v>
      </c>
      <c r="H1261" s="68" t="str">
        <f t="shared" si="58"/>
        <v>TDITotal Recurring Expenses (including 6.1 and 6.2)</v>
      </c>
      <c r="I1261" s="69">
        <f t="shared" si="59"/>
        <v>-2.8079917999999999E-2</v>
      </c>
      <c r="N1261" t="str">
        <f>+HLOOKUP(A1261,'HY Financials'!$4:$4,1,0)</f>
        <v>TDI</v>
      </c>
    </row>
    <row r="1262" spans="1:14">
      <c r="A1262" t="s">
        <v>670</v>
      </c>
      <c r="B1262" s="105">
        <v>816005</v>
      </c>
      <c r="C1262" s="105" t="s">
        <v>693</v>
      </c>
      <c r="D1262" s="106">
        <v>56180</v>
      </c>
      <c r="E1262" s="106">
        <v>0</v>
      </c>
      <c r="F1262" s="67">
        <f t="shared" si="57"/>
        <v>-56180</v>
      </c>
      <c r="G1262" s="68" t="str">
        <f>+VLOOKUP(B1262,Mapping!A:C,3,0)</f>
        <v>Total Recurring Expenses (including 6.1 and 6.2)</v>
      </c>
      <c r="H1262" s="68" t="str">
        <f t="shared" si="58"/>
        <v>TDITotal Recurring Expenses (including 6.1 and 6.2)</v>
      </c>
      <c r="I1262" s="69">
        <f t="shared" si="59"/>
        <v>-5.6179999999999997E-3</v>
      </c>
      <c r="N1262" t="str">
        <f>+HLOOKUP(A1262,'HY Financials'!$4:$4,1,0)</f>
        <v>TDI</v>
      </c>
    </row>
    <row r="1263" spans="1:14">
      <c r="A1263" t="s">
        <v>670</v>
      </c>
      <c r="B1263" s="105">
        <v>816007</v>
      </c>
      <c r="C1263" s="105" t="s">
        <v>385</v>
      </c>
      <c r="D1263" s="106">
        <v>16744.900000000001</v>
      </c>
      <c r="E1263" s="106">
        <v>419647.75</v>
      </c>
      <c r="F1263" s="67">
        <f t="shared" si="57"/>
        <v>402902.85</v>
      </c>
      <c r="G1263" s="68" t="str">
        <f>+VLOOKUP(B1263,Mapping!A:C,3,0)</f>
        <v>Total Recurring Expenses (including 6.1 and 6.2)</v>
      </c>
      <c r="H1263" s="68" t="str">
        <f t="shared" si="58"/>
        <v>TDITotal Recurring Expenses (including 6.1 and 6.2)</v>
      </c>
      <c r="I1263" s="69">
        <f t="shared" si="59"/>
        <v>4.0290284999999995E-2</v>
      </c>
      <c r="N1263" t="str">
        <f>+HLOOKUP(A1263,'HY Financials'!$4:$4,1,0)</f>
        <v>TDI</v>
      </c>
    </row>
    <row r="1264" spans="1:14">
      <c r="A1264" t="s">
        <v>670</v>
      </c>
      <c r="B1264" s="105">
        <v>816008</v>
      </c>
      <c r="C1264" s="105" t="s">
        <v>387</v>
      </c>
      <c r="D1264" s="106">
        <v>51400.31</v>
      </c>
      <c r="E1264" s="106">
        <v>0</v>
      </c>
      <c r="F1264" s="67">
        <f t="shared" si="57"/>
        <v>-51400.31</v>
      </c>
      <c r="G1264" s="68" t="str">
        <f>+VLOOKUP(B1264,Mapping!A:C,3,0)</f>
        <v>Total Recurring Expenses (including 6.1 and 6.2)</v>
      </c>
      <c r="H1264" s="68" t="str">
        <f t="shared" si="58"/>
        <v>TDITotal Recurring Expenses (including 6.1 and 6.2)</v>
      </c>
      <c r="I1264" s="69">
        <f t="shared" si="59"/>
        <v>-5.1400309999999998E-3</v>
      </c>
      <c r="N1264" t="str">
        <f>+HLOOKUP(A1264,'HY Financials'!$4:$4,1,0)</f>
        <v>TDI</v>
      </c>
    </row>
    <row r="1265" spans="1:14">
      <c r="A1265" t="s">
        <v>670</v>
      </c>
      <c r="B1265" s="105">
        <v>816012</v>
      </c>
      <c r="C1265" s="105" t="s">
        <v>389</v>
      </c>
      <c r="D1265" s="106">
        <v>31862.79</v>
      </c>
      <c r="E1265" s="106">
        <v>127.44</v>
      </c>
      <c r="F1265" s="67">
        <f t="shared" si="57"/>
        <v>-31735.350000000002</v>
      </c>
      <c r="G1265" s="68" t="str">
        <f>+VLOOKUP(B1265,Mapping!A:C,3,0)</f>
        <v>Total Recurring Expenses (including 6.1 and 6.2)</v>
      </c>
      <c r="H1265" s="68" t="str">
        <f t="shared" si="58"/>
        <v>TDITotal Recurring Expenses (including 6.1 and 6.2)</v>
      </c>
      <c r="I1265" s="69">
        <f t="shared" si="59"/>
        <v>-3.1735350000000003E-3</v>
      </c>
      <c r="N1265" t="str">
        <f>+HLOOKUP(A1265,'HY Financials'!$4:$4,1,0)</f>
        <v>TDI</v>
      </c>
    </row>
    <row r="1266" spans="1:14">
      <c r="A1266" t="s">
        <v>670</v>
      </c>
      <c r="B1266" s="105">
        <v>816013</v>
      </c>
      <c r="C1266" s="105" t="s">
        <v>391</v>
      </c>
      <c r="D1266" s="106">
        <v>1382.84</v>
      </c>
      <c r="E1266" s="106">
        <v>133.19999999999999</v>
      </c>
      <c r="F1266" s="67">
        <f t="shared" si="57"/>
        <v>-1249.6399999999999</v>
      </c>
      <c r="G1266" s="68" t="str">
        <f>+VLOOKUP(B1266,Mapping!A:C,3,0)</f>
        <v>Total Recurring Expenses (including 6.1 and 6.2)</v>
      </c>
      <c r="H1266" s="68" t="str">
        <f t="shared" si="58"/>
        <v>TDITotal Recurring Expenses (including 6.1 and 6.2)</v>
      </c>
      <c r="I1266" s="69">
        <f t="shared" si="59"/>
        <v>-1.2496399999999998E-4</v>
      </c>
      <c r="N1266" t="str">
        <f>+HLOOKUP(A1266,'HY Financials'!$4:$4,1,0)</f>
        <v>TDI</v>
      </c>
    </row>
    <row r="1267" spans="1:14">
      <c r="A1267" t="s">
        <v>670</v>
      </c>
      <c r="B1267" s="105">
        <v>816015</v>
      </c>
      <c r="C1267" s="105" t="s">
        <v>393</v>
      </c>
      <c r="D1267" s="106">
        <v>6879.93</v>
      </c>
      <c r="E1267" s="106">
        <v>1.87</v>
      </c>
      <c r="F1267" s="67">
        <f t="shared" si="57"/>
        <v>-6878.06</v>
      </c>
      <c r="G1267" s="68" t="str">
        <f>+VLOOKUP(B1267,Mapping!A:C,3,0)</f>
        <v>Total Recurring Expenses (including 6.1 and 6.2)</v>
      </c>
      <c r="H1267" s="68" t="str">
        <f t="shared" si="58"/>
        <v>TDITotal Recurring Expenses (including 6.1 and 6.2)</v>
      </c>
      <c r="I1267" s="69">
        <f t="shared" si="59"/>
        <v>-6.8780600000000001E-4</v>
      </c>
      <c r="N1267" t="str">
        <f>+HLOOKUP(A1267,'HY Financials'!$4:$4,1,0)</f>
        <v>TDI</v>
      </c>
    </row>
    <row r="1268" spans="1:14">
      <c r="A1268" t="s">
        <v>670</v>
      </c>
      <c r="B1268" s="105">
        <v>816016</v>
      </c>
      <c r="C1268" s="105" t="s">
        <v>395</v>
      </c>
      <c r="D1268" s="106">
        <v>6510.31</v>
      </c>
      <c r="E1268" s="106">
        <v>20275.669999999998</v>
      </c>
      <c r="F1268" s="67">
        <f t="shared" si="57"/>
        <v>13765.359999999997</v>
      </c>
      <c r="G1268" s="68" t="str">
        <f>+VLOOKUP(B1268,Mapping!A:C,3,0)</f>
        <v>Total Recurring Expenses (including 6.1 and 6.2)</v>
      </c>
      <c r="H1268" s="68" t="str">
        <f t="shared" si="58"/>
        <v>TDITotal Recurring Expenses (including 6.1 and 6.2)</v>
      </c>
      <c r="I1268" s="69">
        <f t="shared" si="59"/>
        <v>1.3765359999999996E-3</v>
      </c>
      <c r="N1268" t="str">
        <f>+HLOOKUP(A1268,'HY Financials'!$4:$4,1,0)</f>
        <v>TDI</v>
      </c>
    </row>
    <row r="1269" spans="1:14">
      <c r="A1269" t="s">
        <v>670</v>
      </c>
      <c r="B1269" s="105">
        <v>816017</v>
      </c>
      <c r="C1269" s="105" t="s">
        <v>397</v>
      </c>
      <c r="D1269" s="106">
        <v>752898.44</v>
      </c>
      <c r="E1269" s="106">
        <v>74503.98</v>
      </c>
      <c r="F1269" s="67">
        <f t="shared" si="57"/>
        <v>-678394.46</v>
      </c>
      <c r="G1269" s="68" t="str">
        <f>+VLOOKUP(B1269,Mapping!A:C,3,0)</f>
        <v>Total Recurring Expenses (including 6.1 and 6.2)</v>
      </c>
      <c r="H1269" s="68" t="str">
        <f t="shared" si="58"/>
        <v>TDITotal Recurring Expenses (including 6.1 and 6.2)</v>
      </c>
      <c r="I1269" s="69">
        <f t="shared" si="59"/>
        <v>-6.7839445999999998E-2</v>
      </c>
      <c r="N1269" t="str">
        <f>+HLOOKUP(A1269,'HY Financials'!$4:$4,1,0)</f>
        <v>TDI</v>
      </c>
    </row>
    <row r="1270" spans="1:14" hidden="1">
      <c r="A1270" t="s">
        <v>670</v>
      </c>
      <c r="B1270" s="105">
        <v>816021</v>
      </c>
      <c r="C1270" s="105" t="s">
        <v>399</v>
      </c>
      <c r="D1270" s="106">
        <v>0</v>
      </c>
      <c r="E1270" s="106">
        <v>0</v>
      </c>
      <c r="F1270" s="67">
        <f t="shared" si="57"/>
        <v>0</v>
      </c>
      <c r="G1270" s="68" t="str">
        <f>+VLOOKUP(B1270,Mapping!A:C,3,0)</f>
        <v>Trustee Fees #</v>
      </c>
      <c r="H1270" s="68" t="str">
        <f t="shared" si="58"/>
        <v>TDITrustee Fees #</v>
      </c>
      <c r="I1270" s="69">
        <f t="shared" si="59"/>
        <v>0</v>
      </c>
      <c r="N1270" t="str">
        <f>+HLOOKUP(A1270,'HY Financials'!$4:$4,1,0)</f>
        <v>TDI</v>
      </c>
    </row>
    <row r="1271" spans="1:14">
      <c r="A1271" t="s">
        <v>670</v>
      </c>
      <c r="B1271" s="105">
        <v>816033</v>
      </c>
      <c r="C1271" s="105" t="s">
        <v>405</v>
      </c>
      <c r="D1271" s="106">
        <v>0</v>
      </c>
      <c r="E1271" s="106">
        <v>0</v>
      </c>
      <c r="F1271" s="67">
        <f t="shared" si="57"/>
        <v>0</v>
      </c>
      <c r="G1271" s="68" t="str">
        <f>+VLOOKUP(B1271,Mapping!A:C,3,0)</f>
        <v>Total Recurring Expenses (including 6.1 and 6.2)</v>
      </c>
      <c r="H1271" s="68" t="str">
        <f t="shared" si="58"/>
        <v>TDITotal Recurring Expenses (including 6.1 and 6.2)</v>
      </c>
      <c r="I1271" s="69">
        <f t="shared" si="59"/>
        <v>0</v>
      </c>
      <c r="N1271" t="str">
        <f>+HLOOKUP(A1271,'HY Financials'!$4:$4,1,0)</f>
        <v>TDI</v>
      </c>
    </row>
    <row r="1272" spans="1:14">
      <c r="A1272" t="s">
        <v>670</v>
      </c>
      <c r="B1272" s="105">
        <v>816034</v>
      </c>
      <c r="C1272" s="105" t="s">
        <v>407</v>
      </c>
      <c r="D1272" s="106">
        <v>44512.56</v>
      </c>
      <c r="E1272" s="106">
        <v>5.62</v>
      </c>
      <c r="F1272" s="67">
        <f t="shared" si="57"/>
        <v>-44506.939999999995</v>
      </c>
      <c r="G1272" s="68" t="str">
        <f>+VLOOKUP(B1272,Mapping!A:C,3,0)</f>
        <v>Total Recurring Expenses (including 6.1 and 6.2)</v>
      </c>
      <c r="H1272" s="68" t="str">
        <f t="shared" si="58"/>
        <v>TDITotal Recurring Expenses (including 6.1 and 6.2)</v>
      </c>
      <c r="I1272" s="69">
        <f t="shared" si="59"/>
        <v>-4.4506939999999998E-3</v>
      </c>
      <c r="N1272" t="str">
        <f>+HLOOKUP(A1272,'HY Financials'!$4:$4,1,0)</f>
        <v>TDI</v>
      </c>
    </row>
    <row r="1273" spans="1:14">
      <c r="A1273" t="s">
        <v>670</v>
      </c>
      <c r="B1273" s="105">
        <v>816036</v>
      </c>
      <c r="C1273" s="105" t="s">
        <v>695</v>
      </c>
      <c r="D1273" s="106">
        <v>7011.22</v>
      </c>
      <c r="E1273" s="106">
        <v>158.41</v>
      </c>
      <c r="F1273" s="67">
        <f t="shared" si="57"/>
        <v>-6852.81</v>
      </c>
      <c r="G1273" s="68" t="str">
        <f>+VLOOKUP(B1273,Mapping!A:C,3,0)</f>
        <v>Total Recurring Expenses (including 6.1 and 6.2)</v>
      </c>
      <c r="H1273" s="68" t="str">
        <f t="shared" si="58"/>
        <v>TDITotal Recurring Expenses (including 6.1 and 6.2)</v>
      </c>
      <c r="I1273" s="69">
        <f t="shared" si="59"/>
        <v>-6.8528100000000004E-4</v>
      </c>
      <c r="N1273" t="str">
        <f>+HLOOKUP(A1273,'HY Financials'!$4:$4,1,0)</f>
        <v>TDI</v>
      </c>
    </row>
    <row r="1274" spans="1:14">
      <c r="A1274" t="s">
        <v>670</v>
      </c>
      <c r="B1274" s="105">
        <v>816039</v>
      </c>
      <c r="C1274" s="105" t="s">
        <v>411</v>
      </c>
      <c r="D1274" s="106">
        <v>1050.56</v>
      </c>
      <c r="E1274" s="106">
        <v>243.43</v>
      </c>
      <c r="F1274" s="67">
        <f t="shared" si="57"/>
        <v>-807.12999999999988</v>
      </c>
      <c r="G1274" s="68" t="str">
        <f>+VLOOKUP(B1274,Mapping!A:C,3,0)</f>
        <v>Total Recurring Expenses (including 6.1 and 6.2)</v>
      </c>
      <c r="H1274" s="68" t="str">
        <f t="shared" si="58"/>
        <v>TDITotal Recurring Expenses (including 6.1 and 6.2)</v>
      </c>
      <c r="I1274" s="69">
        <f t="shared" si="59"/>
        <v>-8.0712999999999984E-5</v>
      </c>
      <c r="N1274" t="str">
        <f>+HLOOKUP(A1274,'HY Financials'!$4:$4,1,0)</f>
        <v>TDI</v>
      </c>
    </row>
    <row r="1275" spans="1:14">
      <c r="A1275" t="s">
        <v>670</v>
      </c>
      <c r="B1275" s="105">
        <v>816042</v>
      </c>
      <c r="C1275" s="105" t="s">
        <v>697</v>
      </c>
      <c r="D1275" s="106">
        <v>593.53</v>
      </c>
      <c r="E1275" s="106">
        <v>85.1</v>
      </c>
      <c r="F1275" s="67">
        <f t="shared" si="57"/>
        <v>-508.42999999999995</v>
      </c>
      <c r="G1275" s="68" t="str">
        <f>+VLOOKUP(B1275,Mapping!A:C,3,0)</f>
        <v>Total Recurring Expenses (including 6.1 and 6.2)</v>
      </c>
      <c r="H1275" s="68" t="str">
        <f t="shared" si="58"/>
        <v>TDITotal Recurring Expenses (including 6.1 and 6.2)</v>
      </c>
      <c r="I1275" s="69">
        <f t="shared" si="59"/>
        <v>-5.0842999999999994E-5</v>
      </c>
      <c r="N1275" t="str">
        <f>+HLOOKUP(A1275,'HY Financials'!$4:$4,1,0)</f>
        <v>TDI</v>
      </c>
    </row>
    <row r="1276" spans="1:14">
      <c r="A1276" t="s">
        <v>670</v>
      </c>
      <c r="B1276" s="105">
        <v>816047</v>
      </c>
      <c r="C1276" s="105" t="s">
        <v>1062</v>
      </c>
      <c r="D1276" s="106">
        <v>9319.42</v>
      </c>
      <c r="E1276" s="106">
        <v>9319.42</v>
      </c>
      <c r="F1276" s="67">
        <f t="shared" si="57"/>
        <v>0</v>
      </c>
      <c r="G1276" s="68" t="str">
        <f>+VLOOKUP(B1276,Mapping!A:C,3,0)</f>
        <v>Total Recurring Expenses (including 6.1 and 6.2)</v>
      </c>
      <c r="H1276" s="68" t="str">
        <f t="shared" si="58"/>
        <v>TDITotal Recurring Expenses (including 6.1 and 6.2)</v>
      </c>
      <c r="I1276" s="69">
        <f t="shared" si="59"/>
        <v>0</v>
      </c>
      <c r="N1276" t="str">
        <f>+HLOOKUP(A1276,'HY Financials'!$4:$4,1,0)</f>
        <v>TDI</v>
      </c>
    </row>
    <row r="1277" spans="1:14">
      <c r="A1277" t="s">
        <v>670</v>
      </c>
      <c r="B1277" s="105">
        <v>816061</v>
      </c>
      <c r="C1277" s="105" t="s">
        <v>903</v>
      </c>
      <c r="D1277" s="106">
        <v>86393</v>
      </c>
      <c r="E1277" s="106">
        <v>86393</v>
      </c>
      <c r="F1277" s="67">
        <f t="shared" si="57"/>
        <v>0</v>
      </c>
      <c r="G1277" s="68" t="str">
        <f>+VLOOKUP(B1277,Mapping!A:C,3,0)</f>
        <v>Total Recurring Expenses (including 6.1 and 6.2)</v>
      </c>
      <c r="H1277" s="68" t="str">
        <f t="shared" si="58"/>
        <v>TDITotal Recurring Expenses (including 6.1 and 6.2)</v>
      </c>
      <c r="I1277" s="69">
        <f t="shared" si="59"/>
        <v>0</v>
      </c>
      <c r="N1277" t="str">
        <f>+HLOOKUP(A1277,'HY Financials'!$4:$4,1,0)</f>
        <v>TDI</v>
      </c>
    </row>
    <row r="1278" spans="1:14" s="108" customFormat="1">
      <c r="A1278" t="s">
        <v>670</v>
      </c>
      <c r="B1278" s="105">
        <v>816080</v>
      </c>
      <c r="C1278" s="105" t="s">
        <v>1063</v>
      </c>
      <c r="D1278" s="106">
        <v>58618.27</v>
      </c>
      <c r="E1278" s="106">
        <v>1887.05</v>
      </c>
      <c r="F1278" s="67">
        <f t="shared" si="57"/>
        <v>-56731.219999999994</v>
      </c>
      <c r="G1278" s="68" t="str">
        <f>+VLOOKUP(B1278,Mapping!A:C,3,0)</f>
        <v>Total Recurring Expenses (including 6.1 and 6.2)</v>
      </c>
      <c r="H1278" s="68" t="str">
        <f t="shared" si="58"/>
        <v>TDITotal Recurring Expenses (including 6.1 and 6.2)</v>
      </c>
      <c r="I1278" s="69">
        <f t="shared" si="59"/>
        <v>-5.6731219999999992E-3</v>
      </c>
      <c r="N1278" t="str">
        <f>+HLOOKUP(A1278,'HY Financials'!$4:$4,1,0)</f>
        <v>TDI</v>
      </c>
    </row>
    <row r="1279" spans="1:14" s="108" customFormat="1" hidden="1">
      <c r="A1279" t="s">
        <v>269</v>
      </c>
      <c r="B1279" s="105" t="s">
        <v>282</v>
      </c>
      <c r="C1279" s="105" t="s">
        <v>283</v>
      </c>
      <c r="D1279" s="106">
        <v>67759667.230000004</v>
      </c>
      <c r="E1279" s="106">
        <v>87221151.650000006</v>
      </c>
      <c r="F1279" s="67">
        <f t="shared" si="57"/>
        <v>19461484.420000002</v>
      </c>
      <c r="G1279" s="68" t="str">
        <f>+VLOOKUP(B1279,Mapping!A:C,3,0)</f>
        <v>Net Assets</v>
      </c>
      <c r="H1279" s="68" t="str">
        <f t="shared" si="58"/>
        <v>TEFNet Assets</v>
      </c>
      <c r="I1279" s="69">
        <f t="shared" si="59"/>
        <v>1.9461484420000001</v>
      </c>
      <c r="N1279" t="str">
        <f>+HLOOKUP(A1279,'HY Financials'!$4:$4,1,0)</f>
        <v>TEF</v>
      </c>
    </row>
    <row r="1280" spans="1:14" hidden="1">
      <c r="A1280" t="s">
        <v>269</v>
      </c>
      <c r="B1280" s="105" t="s">
        <v>284</v>
      </c>
      <c r="C1280" s="105" t="s">
        <v>285</v>
      </c>
      <c r="D1280" s="106">
        <v>0</v>
      </c>
      <c r="E1280" s="106">
        <v>27808472.48</v>
      </c>
      <c r="F1280" s="67">
        <f t="shared" si="57"/>
        <v>27808472.48</v>
      </c>
      <c r="G1280" s="68" t="str">
        <f>+VLOOKUP(B1280,Mapping!A:C,3,0)</f>
        <v>Net Assets</v>
      </c>
      <c r="H1280" s="68" t="str">
        <f t="shared" si="58"/>
        <v>TEFNet Assets</v>
      </c>
      <c r="I1280" s="69">
        <f t="shared" si="59"/>
        <v>2.7808472480000002</v>
      </c>
      <c r="N1280" t="str">
        <f>+HLOOKUP(A1280,'HY Financials'!$4:$4,1,0)</f>
        <v>TEF</v>
      </c>
    </row>
    <row r="1281" spans="1:14" s="108" customFormat="1" hidden="1">
      <c r="A1281" t="s">
        <v>269</v>
      </c>
      <c r="B1281" s="105">
        <v>110014</v>
      </c>
      <c r="C1281" s="105" t="s">
        <v>289</v>
      </c>
      <c r="D1281" s="106">
        <v>52046423.57</v>
      </c>
      <c r="E1281" s="106">
        <v>52046575.299999997</v>
      </c>
      <c r="F1281" s="67">
        <f t="shared" si="57"/>
        <v>151.72999999672174</v>
      </c>
      <c r="G1281" s="68" t="str">
        <f>+VLOOKUP(B1281,Mapping!A:C,3,0)</f>
        <v>Net Assets</v>
      </c>
      <c r="H1281" s="68" t="str">
        <f t="shared" si="58"/>
        <v>TEFNet Assets</v>
      </c>
      <c r="I1281" s="69">
        <f t="shared" si="59"/>
        <v>1.5172999999672175E-5</v>
      </c>
      <c r="N1281" t="str">
        <f>+HLOOKUP(A1281,'HY Financials'!$4:$4,1,0)</f>
        <v>TEF</v>
      </c>
    </row>
    <row r="1282" spans="1:14" s="108" customFormat="1" hidden="1">
      <c r="A1282" t="s">
        <v>269</v>
      </c>
      <c r="B1282" s="105">
        <v>110031</v>
      </c>
      <c r="C1282" s="105" t="s">
        <v>291</v>
      </c>
      <c r="D1282" s="106">
        <v>14904.16</v>
      </c>
      <c r="E1282" s="106">
        <v>29808.32</v>
      </c>
      <c r="F1282" s="67">
        <f t="shared" si="57"/>
        <v>14904.16</v>
      </c>
      <c r="G1282" s="68" t="str">
        <f>+VLOOKUP(B1282,Mapping!A:C,3,0)</f>
        <v>Net Assets</v>
      </c>
      <c r="H1282" s="68" t="str">
        <f t="shared" si="58"/>
        <v>TEFNet Assets</v>
      </c>
      <c r="I1282" s="69">
        <f t="shared" si="59"/>
        <v>1.490416E-3</v>
      </c>
      <c r="N1282" t="str">
        <f>+HLOOKUP(A1282,'HY Financials'!$4:$4,1,0)</f>
        <v>TEF</v>
      </c>
    </row>
    <row r="1283" spans="1:14" s="108" customFormat="1" hidden="1">
      <c r="A1283" t="s">
        <v>269</v>
      </c>
      <c r="B1283" s="105">
        <v>110047</v>
      </c>
      <c r="C1283" s="105" t="s">
        <v>293</v>
      </c>
      <c r="D1283" s="106">
        <v>68816790.780000001</v>
      </c>
      <c r="E1283" s="106">
        <v>68120080.890000001</v>
      </c>
      <c r="F1283" s="67">
        <f t="shared" si="57"/>
        <v>-696709.8900000006</v>
      </c>
      <c r="G1283" s="68" t="str">
        <f>+VLOOKUP(B1283,Mapping!A:C,3,0)</f>
        <v>Net Assets</v>
      </c>
      <c r="H1283" s="68" t="str">
        <f t="shared" si="58"/>
        <v>TEFNet Assets</v>
      </c>
      <c r="I1283" s="69">
        <f t="shared" si="59"/>
        <v>-6.9670989000000058E-2</v>
      </c>
      <c r="N1283" t="str">
        <f>+HLOOKUP(A1283,'HY Financials'!$4:$4,1,0)</f>
        <v>TEF</v>
      </c>
    </row>
    <row r="1284" spans="1:14" s="108" customFormat="1" hidden="1">
      <c r="A1284" t="s">
        <v>269</v>
      </c>
      <c r="B1284" s="105">
        <v>110052</v>
      </c>
      <c r="C1284" s="105" t="s">
        <v>297</v>
      </c>
      <c r="D1284" s="106">
        <v>615824.49</v>
      </c>
      <c r="E1284" s="106">
        <v>389717.75</v>
      </c>
      <c r="F1284" s="67">
        <f t="shared" ref="F1284:F1347" si="60">+E1284-D1284</f>
        <v>-226106.74</v>
      </c>
      <c r="G1284" s="68" t="str">
        <f>+VLOOKUP(B1284,Mapping!A:C,3,0)</f>
        <v>Net Assets</v>
      </c>
      <c r="H1284" s="68" t="str">
        <f t="shared" ref="H1284:H1347" si="61">+A1284&amp;G1284</f>
        <v>TEFNet Assets</v>
      </c>
      <c r="I1284" s="69">
        <f t="shared" ref="I1284:I1347" si="62">+F1284/10000000</f>
        <v>-2.2610674000000001E-2</v>
      </c>
      <c r="N1284" t="str">
        <f>+HLOOKUP(A1284,'HY Financials'!$4:$4,1,0)</f>
        <v>TEF</v>
      </c>
    </row>
    <row r="1285" spans="1:14" s="108" customFormat="1" hidden="1">
      <c r="A1285" t="s">
        <v>269</v>
      </c>
      <c r="B1285" s="105">
        <v>110074</v>
      </c>
      <c r="C1285" s="105" t="s">
        <v>301</v>
      </c>
      <c r="D1285" s="106">
        <v>20570848.649999999</v>
      </c>
      <c r="E1285" s="106">
        <v>20570848.649999999</v>
      </c>
      <c r="F1285" s="67">
        <f t="shared" si="60"/>
        <v>0</v>
      </c>
      <c r="G1285" s="68" t="str">
        <f>+VLOOKUP(B1285,Mapping!A:C,3,0)</f>
        <v>Net Assets</v>
      </c>
      <c r="H1285" s="68" t="str">
        <f t="shared" si="61"/>
        <v>TEFNet Assets</v>
      </c>
      <c r="I1285" s="69">
        <f t="shared" si="62"/>
        <v>0</v>
      </c>
      <c r="K1285"/>
      <c r="N1285" t="str">
        <f>+HLOOKUP(A1285,'HY Financials'!$4:$4,1,0)</f>
        <v>TEF</v>
      </c>
    </row>
    <row r="1286" spans="1:14" s="108" customFormat="1" hidden="1">
      <c r="A1286" t="s">
        <v>269</v>
      </c>
      <c r="B1286" s="105">
        <v>110079</v>
      </c>
      <c r="C1286" s="105" t="s">
        <v>303</v>
      </c>
      <c r="D1286" s="106">
        <v>859000</v>
      </c>
      <c r="E1286" s="106">
        <v>859000</v>
      </c>
      <c r="F1286" s="67">
        <f t="shared" si="60"/>
        <v>0</v>
      </c>
      <c r="G1286" s="68" t="str">
        <f>+VLOOKUP(B1286,Mapping!A:C,3,0)</f>
        <v>Net Assets</v>
      </c>
      <c r="H1286" s="68" t="str">
        <f t="shared" si="61"/>
        <v>TEFNet Assets</v>
      </c>
      <c r="I1286" s="69">
        <f t="shared" si="62"/>
        <v>0</v>
      </c>
      <c r="N1286" t="str">
        <f>+HLOOKUP(A1286,'HY Financials'!$4:$4,1,0)</f>
        <v>TEF</v>
      </c>
    </row>
    <row r="1287" spans="1:14" s="108" customFormat="1" hidden="1">
      <c r="A1287" t="s">
        <v>269</v>
      </c>
      <c r="B1287" s="105">
        <v>110120</v>
      </c>
      <c r="C1287" s="105" t="s">
        <v>304</v>
      </c>
      <c r="D1287" s="106">
        <v>107173152.12</v>
      </c>
      <c r="E1287" s="106">
        <v>112020294.39</v>
      </c>
      <c r="F1287" s="67">
        <f t="shared" si="60"/>
        <v>4847142.2699999958</v>
      </c>
      <c r="G1287" s="68" t="str">
        <f>+VLOOKUP(B1287,Mapping!A:C,3,0)</f>
        <v>Net Assets</v>
      </c>
      <c r="H1287" s="68" t="str">
        <f t="shared" si="61"/>
        <v>TEFNet Assets</v>
      </c>
      <c r="I1287" s="69">
        <f t="shared" si="62"/>
        <v>0.48471422699999961</v>
      </c>
      <c r="K1287"/>
      <c r="N1287" s="108" t="str">
        <f>+HLOOKUP(A1287,'HY Financials'!$4:$4,1,0)</f>
        <v>TEF</v>
      </c>
    </row>
    <row r="1288" spans="1:14" hidden="1">
      <c r="A1288" t="s">
        <v>269</v>
      </c>
      <c r="B1288" s="105">
        <v>110156</v>
      </c>
      <c r="C1288" s="105" t="s">
        <v>685</v>
      </c>
      <c r="D1288" s="106">
        <v>685954.14</v>
      </c>
      <c r="E1288" s="106">
        <v>789708.98</v>
      </c>
      <c r="F1288" s="67">
        <f t="shared" si="60"/>
        <v>103754.83999999997</v>
      </c>
      <c r="G1288" s="68" t="str">
        <f>+VLOOKUP(B1288,Mapping!A:C,3,0)</f>
        <v>Net Assets</v>
      </c>
      <c r="H1288" s="68" t="str">
        <f t="shared" si="61"/>
        <v>TEFNet Assets</v>
      </c>
      <c r="I1288" s="69">
        <f t="shared" si="62"/>
        <v>1.0375483999999997E-2</v>
      </c>
      <c r="N1288" t="str">
        <f>+HLOOKUP(A1288,'HY Financials'!$4:$4,1,0)</f>
        <v>TEF</v>
      </c>
    </row>
    <row r="1289" spans="1:14" hidden="1">
      <c r="A1289" t="s">
        <v>269</v>
      </c>
      <c r="B1289" s="105">
        <v>110200</v>
      </c>
      <c r="C1289" s="105" t="s">
        <v>305</v>
      </c>
      <c r="D1289" s="106">
        <v>103789589.93000001</v>
      </c>
      <c r="E1289" s="106">
        <v>97735094.670000002</v>
      </c>
      <c r="F1289" s="67">
        <f t="shared" si="60"/>
        <v>-6054495.2600000054</v>
      </c>
      <c r="G1289" s="68" t="str">
        <f>+VLOOKUP(B1289,Mapping!A:C,3,0)</f>
        <v>Net Assets</v>
      </c>
      <c r="H1289" s="68" t="str">
        <f t="shared" si="61"/>
        <v>TEFNet Assets</v>
      </c>
      <c r="I1289" s="69">
        <f t="shared" si="62"/>
        <v>-0.60544952600000057</v>
      </c>
      <c r="N1289" t="str">
        <f>+HLOOKUP(A1289,'HY Financials'!$4:$4,1,0)</f>
        <v>TEF</v>
      </c>
    </row>
    <row r="1290" spans="1:14" hidden="1">
      <c r="A1290" t="s">
        <v>269</v>
      </c>
      <c r="B1290" s="105">
        <v>110800</v>
      </c>
      <c r="C1290" s="105" t="s">
        <v>308</v>
      </c>
      <c r="D1290" s="106">
        <v>24005798.829999998</v>
      </c>
      <c r="E1290" s="106">
        <v>23888403.010000002</v>
      </c>
      <c r="F1290" s="67">
        <f t="shared" si="60"/>
        <v>-117395.81999999657</v>
      </c>
      <c r="G1290" s="68" t="str">
        <f>+VLOOKUP(B1290,Mapping!A:C,3,0)</f>
        <v>Net Assets</v>
      </c>
      <c r="H1290" s="68" t="str">
        <f t="shared" si="61"/>
        <v>TEFNet Assets</v>
      </c>
      <c r="I1290" s="69">
        <f t="shared" si="62"/>
        <v>-1.1739581999999657E-2</v>
      </c>
      <c r="N1290" t="str">
        <f>+HLOOKUP(A1290,'HY Financials'!$4:$4,1,0)</f>
        <v>TEF</v>
      </c>
    </row>
    <row r="1291" spans="1:14" hidden="1">
      <c r="A1291" t="s">
        <v>269</v>
      </c>
      <c r="B1291" s="105" t="s">
        <v>309</v>
      </c>
      <c r="C1291" s="105" t="s">
        <v>310</v>
      </c>
      <c r="D1291" s="106">
        <v>4262930.3</v>
      </c>
      <c r="E1291" s="106">
        <v>4607194.9000000004</v>
      </c>
      <c r="F1291" s="67">
        <f t="shared" si="60"/>
        <v>344264.60000000056</v>
      </c>
      <c r="G1291" s="68" t="str">
        <f>+VLOOKUP(B1291,Mapping!A:C,3,0)</f>
        <v>Net Assets</v>
      </c>
      <c r="H1291" s="68" t="str">
        <f t="shared" si="61"/>
        <v>TEFNet Assets</v>
      </c>
      <c r="I1291" s="69">
        <f t="shared" si="62"/>
        <v>3.4426460000000055E-2</v>
      </c>
      <c r="N1291" t="str">
        <f>+HLOOKUP(A1291,'HY Financials'!$4:$4,1,0)</f>
        <v>TEF</v>
      </c>
    </row>
    <row r="1292" spans="1:14" hidden="1">
      <c r="A1292" t="s">
        <v>269</v>
      </c>
      <c r="B1292" s="105">
        <v>112000</v>
      </c>
      <c r="C1292" s="105" t="s">
        <v>314</v>
      </c>
      <c r="D1292" s="106">
        <v>2007.4</v>
      </c>
      <c r="E1292" s="106">
        <v>2019.18</v>
      </c>
      <c r="F1292" s="67">
        <f t="shared" si="60"/>
        <v>11.779999999999973</v>
      </c>
      <c r="G1292" s="68" t="str">
        <f>+VLOOKUP(B1292,Mapping!A:C,3,0)</f>
        <v>Net Assets</v>
      </c>
      <c r="H1292" s="68" t="str">
        <f t="shared" si="61"/>
        <v>TEFNet Assets</v>
      </c>
      <c r="I1292" s="69">
        <f t="shared" si="62"/>
        <v>1.1779999999999972E-6</v>
      </c>
      <c r="N1292" t="str">
        <f>+HLOOKUP(A1292,'HY Financials'!$4:$4,1,0)</f>
        <v>TEF</v>
      </c>
    </row>
    <row r="1293" spans="1:14" hidden="1">
      <c r="A1293" t="s">
        <v>269</v>
      </c>
      <c r="B1293" s="105">
        <v>112011</v>
      </c>
      <c r="C1293" s="105" t="s">
        <v>529</v>
      </c>
      <c r="D1293" s="106">
        <v>3.5</v>
      </c>
      <c r="E1293" s="106">
        <v>3.5</v>
      </c>
      <c r="F1293" s="67">
        <f t="shared" si="60"/>
        <v>0</v>
      </c>
      <c r="G1293" s="68" t="str">
        <f>+VLOOKUP(B1293,Mapping!A:C,3,0)</f>
        <v>Net Assets</v>
      </c>
      <c r="H1293" s="68" t="str">
        <f t="shared" si="61"/>
        <v>TEFNet Assets</v>
      </c>
      <c r="I1293" s="69">
        <f t="shared" si="62"/>
        <v>0</v>
      </c>
      <c r="N1293" t="str">
        <f>+HLOOKUP(A1293,'HY Financials'!$4:$4,1,0)</f>
        <v>TEF</v>
      </c>
    </row>
    <row r="1294" spans="1:14" hidden="1">
      <c r="A1294" t="s">
        <v>269</v>
      </c>
      <c r="B1294" s="105">
        <v>112021</v>
      </c>
      <c r="C1294" s="105" t="s">
        <v>478</v>
      </c>
      <c r="D1294" s="106">
        <v>1539.23</v>
      </c>
      <c r="E1294" s="106">
        <v>1853.38</v>
      </c>
      <c r="F1294" s="67">
        <f t="shared" si="60"/>
        <v>314.15000000000009</v>
      </c>
      <c r="G1294" s="68" t="str">
        <f>+VLOOKUP(B1294,Mapping!A:C,3,0)</f>
        <v>Net Assets</v>
      </c>
      <c r="H1294" s="68" t="str">
        <f t="shared" si="61"/>
        <v>TEFNet Assets</v>
      </c>
      <c r="I1294" s="69">
        <f t="shared" si="62"/>
        <v>3.141500000000001E-5</v>
      </c>
      <c r="N1294" t="str">
        <f>+HLOOKUP(A1294,'HY Financials'!$4:$4,1,0)</f>
        <v>TEF</v>
      </c>
    </row>
    <row r="1295" spans="1:14" hidden="1">
      <c r="A1295" t="s">
        <v>269</v>
      </c>
      <c r="B1295" s="105">
        <v>112062</v>
      </c>
      <c r="C1295" s="105" t="s">
        <v>988</v>
      </c>
      <c r="D1295" s="106">
        <v>0</v>
      </c>
      <c r="E1295" s="106">
        <v>12811.2</v>
      </c>
      <c r="F1295" s="67">
        <f t="shared" si="60"/>
        <v>12811.2</v>
      </c>
      <c r="G1295" s="68" t="str">
        <f>+VLOOKUP(B1295,Mapping!A:C,3,0)</f>
        <v>Net Assets</v>
      </c>
      <c r="H1295" s="68" t="str">
        <f t="shared" si="61"/>
        <v>TEFNet Assets</v>
      </c>
      <c r="I1295" s="69">
        <f t="shared" si="62"/>
        <v>1.2811200000000002E-3</v>
      </c>
      <c r="N1295" t="str">
        <f>+HLOOKUP(A1295,'HY Financials'!$4:$4,1,0)</f>
        <v>TEF</v>
      </c>
    </row>
    <row r="1296" spans="1:14" hidden="1">
      <c r="A1296" t="s">
        <v>269</v>
      </c>
      <c r="B1296" s="105">
        <v>210100</v>
      </c>
      <c r="C1296" s="105" t="s">
        <v>424</v>
      </c>
      <c r="D1296" s="106">
        <v>65692935.689999998</v>
      </c>
      <c r="E1296" s="106">
        <v>67759667.230000004</v>
      </c>
      <c r="F1296" s="67">
        <f t="shared" si="60"/>
        <v>2066731.5400000066</v>
      </c>
      <c r="G1296" s="68" t="str">
        <f>+VLOOKUP(B1296,Mapping!A:C,3,0)</f>
        <v>Net Assets</v>
      </c>
      <c r="H1296" s="68" t="str">
        <f t="shared" si="61"/>
        <v>TEFNet Assets</v>
      </c>
      <c r="I1296" s="69">
        <f t="shared" si="62"/>
        <v>0.20667315400000066</v>
      </c>
      <c r="N1296" t="str">
        <f>+HLOOKUP(A1296,'HY Financials'!$4:$4,1,0)</f>
        <v>TEF</v>
      </c>
    </row>
    <row r="1297" spans="1:14" hidden="1">
      <c r="A1297" t="s">
        <v>269</v>
      </c>
      <c r="B1297" s="105">
        <v>210800</v>
      </c>
      <c r="C1297" s="105" t="s">
        <v>317</v>
      </c>
      <c r="D1297" s="106">
        <v>53985109.909999996</v>
      </c>
      <c r="E1297" s="106">
        <v>53150427.560000002</v>
      </c>
      <c r="F1297" s="67">
        <f t="shared" si="60"/>
        <v>-834682.34999999404</v>
      </c>
      <c r="G1297" s="68" t="str">
        <f>+VLOOKUP(B1297,Mapping!A:C,3,0)</f>
        <v>Net Assets</v>
      </c>
      <c r="H1297" s="68" t="str">
        <f t="shared" si="61"/>
        <v>TEFNet Assets</v>
      </c>
      <c r="I1297" s="69">
        <f t="shared" si="62"/>
        <v>-8.3468234999999405E-2</v>
      </c>
      <c r="N1297" t="str">
        <f>+HLOOKUP(A1297,'HY Financials'!$4:$4,1,0)</f>
        <v>TEF</v>
      </c>
    </row>
    <row r="1298" spans="1:14" hidden="1">
      <c r="A1298" t="s">
        <v>269</v>
      </c>
      <c r="B1298" s="105">
        <v>211002</v>
      </c>
      <c r="C1298" s="105" t="s">
        <v>460</v>
      </c>
      <c r="D1298" s="106">
        <v>1485868.49</v>
      </c>
      <c r="E1298" s="106">
        <v>46760.66</v>
      </c>
      <c r="F1298" s="67">
        <f t="shared" si="60"/>
        <v>-1439107.83</v>
      </c>
      <c r="G1298" s="68" t="str">
        <f>+VLOOKUP(B1298,Mapping!A:C,3,0)</f>
        <v>Net Assets</v>
      </c>
      <c r="H1298" s="68" t="str">
        <f t="shared" si="61"/>
        <v>TEFNet Assets</v>
      </c>
      <c r="I1298" s="69">
        <f t="shared" si="62"/>
        <v>-0.14391078300000001</v>
      </c>
      <c r="N1298" t="str">
        <f>+HLOOKUP(A1298,'HY Financials'!$4:$4,1,0)</f>
        <v>TEF</v>
      </c>
    </row>
    <row r="1299" spans="1:14" hidden="1">
      <c r="A1299" t="s">
        <v>269</v>
      </c>
      <c r="B1299" s="105">
        <v>211010</v>
      </c>
      <c r="C1299" s="105" t="s">
        <v>321</v>
      </c>
      <c r="D1299" s="106">
        <v>14904.16</v>
      </c>
      <c r="E1299" s="106">
        <v>0</v>
      </c>
      <c r="F1299" s="67">
        <f t="shared" si="60"/>
        <v>-14904.16</v>
      </c>
      <c r="G1299" s="68" t="str">
        <f>+VLOOKUP(B1299,Mapping!A:C,3,0)</f>
        <v>Net Assets</v>
      </c>
      <c r="H1299" s="68" t="str">
        <f t="shared" si="61"/>
        <v>TEFNet Assets</v>
      </c>
      <c r="I1299" s="69">
        <f t="shared" si="62"/>
        <v>-1.490416E-3</v>
      </c>
      <c r="N1299" t="str">
        <f>+HLOOKUP(A1299,'HY Financials'!$4:$4,1,0)</f>
        <v>TEF</v>
      </c>
    </row>
    <row r="1300" spans="1:14" s="108" customFormat="1" hidden="1">
      <c r="A1300" t="s">
        <v>269</v>
      </c>
      <c r="B1300" s="105">
        <v>211011</v>
      </c>
      <c r="C1300" s="105" t="s">
        <v>765</v>
      </c>
      <c r="D1300" s="106">
        <v>25034.89</v>
      </c>
      <c r="E1300" s="106">
        <v>25034.89</v>
      </c>
      <c r="F1300" s="67">
        <f t="shared" si="60"/>
        <v>0</v>
      </c>
      <c r="G1300" s="68" t="str">
        <f>+VLOOKUP(B1300,Mapping!A:C,3,0)</f>
        <v>Net Assets</v>
      </c>
      <c r="H1300" s="68" t="str">
        <f t="shared" si="61"/>
        <v>TEFNet Assets</v>
      </c>
      <c r="I1300" s="69">
        <f t="shared" si="62"/>
        <v>0</v>
      </c>
      <c r="N1300" s="108" t="str">
        <f>+HLOOKUP(A1300,'HY Financials'!$4:$4,1,0)</f>
        <v>TEF</v>
      </c>
    </row>
    <row r="1301" spans="1:14" hidden="1">
      <c r="A1301" t="s">
        <v>269</v>
      </c>
      <c r="B1301" s="105">
        <v>211024</v>
      </c>
      <c r="C1301" s="105" t="s">
        <v>325</v>
      </c>
      <c r="D1301" s="106">
        <v>112133.08</v>
      </c>
      <c r="E1301" s="106">
        <v>116362.02</v>
      </c>
      <c r="F1301" s="67">
        <f t="shared" si="60"/>
        <v>4228.9400000000023</v>
      </c>
      <c r="G1301" s="68" t="str">
        <f>+VLOOKUP(B1301,Mapping!A:C,3,0)</f>
        <v>Net Assets</v>
      </c>
      <c r="H1301" s="68" t="str">
        <f t="shared" si="61"/>
        <v>TEFNet Assets</v>
      </c>
      <c r="I1301" s="69">
        <f t="shared" si="62"/>
        <v>4.2289400000000021E-4</v>
      </c>
      <c r="N1301" t="str">
        <f>+HLOOKUP(A1301,'HY Financials'!$4:$4,1,0)</f>
        <v>TEF</v>
      </c>
    </row>
    <row r="1302" spans="1:14" hidden="1">
      <c r="A1302" t="s">
        <v>269</v>
      </c>
      <c r="B1302" s="105">
        <v>211028</v>
      </c>
      <c r="C1302" s="105" t="s">
        <v>329</v>
      </c>
      <c r="D1302" s="106">
        <v>0</v>
      </c>
      <c r="E1302" s="106">
        <v>0</v>
      </c>
      <c r="F1302" s="67">
        <f t="shared" si="60"/>
        <v>0</v>
      </c>
      <c r="G1302" s="68" t="str">
        <f>+VLOOKUP(B1302,Mapping!A:C,3,0)</f>
        <v>Net Assets</v>
      </c>
      <c r="H1302" s="68" t="str">
        <f t="shared" si="61"/>
        <v>TEFNet Assets</v>
      </c>
      <c r="I1302" s="69">
        <f t="shared" si="62"/>
        <v>0</v>
      </c>
      <c r="N1302" t="str">
        <f>+HLOOKUP(A1302,'HY Financials'!$4:$4,1,0)</f>
        <v>TEF</v>
      </c>
    </row>
    <row r="1303" spans="1:14" hidden="1">
      <c r="A1303" t="s">
        <v>269</v>
      </c>
      <c r="B1303" s="105">
        <v>211032</v>
      </c>
      <c r="C1303" s="105" t="s">
        <v>331</v>
      </c>
      <c r="D1303" s="106">
        <v>68001.83</v>
      </c>
      <c r="E1303" s="106">
        <v>95.56</v>
      </c>
      <c r="F1303" s="67">
        <f t="shared" si="60"/>
        <v>-67906.27</v>
      </c>
      <c r="G1303" s="68" t="str">
        <f>+VLOOKUP(B1303,Mapping!A:C,3,0)</f>
        <v>Net Assets</v>
      </c>
      <c r="H1303" s="68" t="str">
        <f t="shared" si="61"/>
        <v>TEFNet Assets</v>
      </c>
      <c r="I1303" s="69">
        <f t="shared" si="62"/>
        <v>-6.7906270000000005E-3</v>
      </c>
      <c r="N1303" t="str">
        <f>+HLOOKUP(A1303,'HY Financials'!$4:$4,1,0)</f>
        <v>TEF</v>
      </c>
    </row>
    <row r="1304" spans="1:14" hidden="1">
      <c r="A1304" t="s">
        <v>269</v>
      </c>
      <c r="B1304" s="105">
        <v>211035</v>
      </c>
      <c r="C1304" s="105" t="s">
        <v>333</v>
      </c>
      <c r="D1304" s="106">
        <v>51495</v>
      </c>
      <c r="E1304" s="106">
        <v>63668</v>
      </c>
      <c r="F1304" s="67">
        <f t="shared" si="60"/>
        <v>12173</v>
      </c>
      <c r="G1304" s="68" t="str">
        <f>+VLOOKUP(B1304,Mapping!A:C,3,0)</f>
        <v>Net Assets</v>
      </c>
      <c r="H1304" s="68" t="str">
        <f t="shared" si="61"/>
        <v>TEFNet Assets</v>
      </c>
      <c r="I1304" s="69">
        <f t="shared" si="62"/>
        <v>1.2172999999999999E-3</v>
      </c>
      <c r="N1304" t="str">
        <f>+HLOOKUP(A1304,'HY Financials'!$4:$4,1,0)</f>
        <v>TEF</v>
      </c>
    </row>
    <row r="1305" spans="1:14" hidden="1">
      <c r="A1305" t="s">
        <v>269</v>
      </c>
      <c r="B1305" s="105">
        <v>211037</v>
      </c>
      <c r="C1305" s="105" t="s">
        <v>901</v>
      </c>
      <c r="D1305" s="106">
        <v>389717.75</v>
      </c>
      <c r="E1305" s="106">
        <v>728470.08</v>
      </c>
      <c r="F1305" s="67">
        <f t="shared" si="60"/>
        <v>338752.32999999996</v>
      </c>
      <c r="G1305" s="68" t="str">
        <f>+VLOOKUP(B1305,Mapping!A:C,3,0)</f>
        <v>Net Assets</v>
      </c>
      <c r="H1305" s="68" t="str">
        <f t="shared" si="61"/>
        <v>TEFNet Assets</v>
      </c>
      <c r="I1305" s="69">
        <f t="shared" si="62"/>
        <v>3.3875232999999998E-2</v>
      </c>
      <c r="N1305" t="str">
        <f>+HLOOKUP(A1305,'HY Financials'!$4:$4,1,0)</f>
        <v>TEF</v>
      </c>
    </row>
    <row r="1306" spans="1:14" hidden="1">
      <c r="A1306" t="s">
        <v>269</v>
      </c>
      <c r="B1306" s="105">
        <v>211040</v>
      </c>
      <c r="C1306" s="105" t="s">
        <v>1046</v>
      </c>
      <c r="D1306" s="106">
        <v>2548.64</v>
      </c>
      <c r="E1306" s="106">
        <v>2548.64</v>
      </c>
      <c r="F1306" s="67">
        <f t="shared" si="60"/>
        <v>0</v>
      </c>
      <c r="G1306" s="68" t="str">
        <f>+VLOOKUP(B1306,Mapping!A:C,3,0)</f>
        <v>Dummy</v>
      </c>
      <c r="H1306" s="68" t="str">
        <f t="shared" si="61"/>
        <v>TEFDummy</v>
      </c>
      <c r="I1306" s="69">
        <f t="shared" si="62"/>
        <v>0</v>
      </c>
      <c r="N1306" t="str">
        <f>+HLOOKUP(A1306,'HY Financials'!$4:$4,1,0)</f>
        <v>TEF</v>
      </c>
    </row>
    <row r="1307" spans="1:14" hidden="1">
      <c r="A1307" t="s">
        <v>269</v>
      </c>
      <c r="B1307" s="105">
        <v>211070</v>
      </c>
      <c r="C1307" s="105" t="s">
        <v>902</v>
      </c>
      <c r="D1307" s="106">
        <v>6525</v>
      </c>
      <c r="E1307" s="106">
        <v>4637.5</v>
      </c>
      <c r="F1307" s="67">
        <f t="shared" si="60"/>
        <v>-1887.5</v>
      </c>
      <c r="G1307" s="68" t="str">
        <f>+VLOOKUP(B1307,Mapping!A:C,3,0)</f>
        <v>Net Assets</v>
      </c>
      <c r="H1307" s="68" t="str">
        <f t="shared" si="61"/>
        <v>TEFNet Assets</v>
      </c>
      <c r="I1307" s="69">
        <f t="shared" si="62"/>
        <v>-1.8875000000000001E-4</v>
      </c>
      <c r="N1307" t="str">
        <f>+HLOOKUP(A1307,'HY Financials'!$4:$4,1,0)</f>
        <v>TEF</v>
      </c>
    </row>
    <row r="1308" spans="1:14" hidden="1">
      <c r="A1308" t="s">
        <v>269</v>
      </c>
      <c r="B1308" s="105">
        <v>211078</v>
      </c>
      <c r="C1308" s="105" t="s">
        <v>1047</v>
      </c>
      <c r="D1308" s="106">
        <v>44248</v>
      </c>
      <c r="E1308" s="106">
        <v>44248</v>
      </c>
      <c r="F1308" s="67">
        <f t="shared" si="60"/>
        <v>0</v>
      </c>
      <c r="G1308" s="68" t="str">
        <f>+VLOOKUP(B1308,Mapping!A:C,3,0)</f>
        <v>Dummy</v>
      </c>
      <c r="H1308" s="68" t="str">
        <f t="shared" si="61"/>
        <v>TEFDummy</v>
      </c>
      <c r="I1308" s="69">
        <f t="shared" si="62"/>
        <v>0</v>
      </c>
      <c r="N1308" t="str">
        <f>+HLOOKUP(A1308,'HY Financials'!$4:$4,1,0)</f>
        <v>TEF</v>
      </c>
    </row>
    <row r="1309" spans="1:14" hidden="1">
      <c r="A1309" t="s">
        <v>269</v>
      </c>
      <c r="B1309" s="105">
        <v>212010</v>
      </c>
      <c r="C1309" s="105" t="s">
        <v>336</v>
      </c>
      <c r="D1309" s="106">
        <v>2125995.2200000002</v>
      </c>
      <c r="E1309" s="106">
        <v>2131670.2000000002</v>
      </c>
      <c r="F1309" s="67">
        <f t="shared" si="60"/>
        <v>5674.9799999999814</v>
      </c>
      <c r="G1309" s="68" t="str">
        <f>+VLOOKUP(B1309,Mapping!A:C,3,0)</f>
        <v>Net Assets</v>
      </c>
      <c r="H1309" s="68" t="str">
        <f t="shared" si="61"/>
        <v>TEFNet Assets</v>
      </c>
      <c r="I1309" s="69">
        <f t="shared" si="62"/>
        <v>5.674979999999981E-4</v>
      </c>
      <c r="N1309" t="str">
        <f>+HLOOKUP(A1309,'HY Financials'!$4:$4,1,0)</f>
        <v>TEF</v>
      </c>
    </row>
    <row r="1310" spans="1:14" hidden="1">
      <c r="A1310" t="s">
        <v>269</v>
      </c>
      <c r="B1310" s="105">
        <v>212024</v>
      </c>
      <c r="C1310" s="105" t="s">
        <v>338</v>
      </c>
      <c r="D1310" s="106">
        <v>152335</v>
      </c>
      <c r="E1310" s="106">
        <v>147209</v>
      </c>
      <c r="F1310" s="67">
        <f t="shared" si="60"/>
        <v>-5126</v>
      </c>
      <c r="G1310" s="68" t="str">
        <f>+VLOOKUP(B1310,Mapping!A:C,3,0)</f>
        <v>Net Assets</v>
      </c>
      <c r="H1310" s="68" t="str">
        <f t="shared" si="61"/>
        <v>TEFNet Assets</v>
      </c>
      <c r="I1310" s="69">
        <f t="shared" si="62"/>
        <v>-5.1259999999999999E-4</v>
      </c>
      <c r="N1310" t="str">
        <f>+HLOOKUP(A1310,'HY Financials'!$4:$4,1,0)</f>
        <v>TEF</v>
      </c>
    </row>
    <row r="1311" spans="1:14" hidden="1">
      <c r="A1311" t="s">
        <v>269</v>
      </c>
      <c r="B1311" s="105">
        <v>212026</v>
      </c>
      <c r="C1311" s="105" t="s">
        <v>339</v>
      </c>
      <c r="D1311" s="106">
        <v>76318.28</v>
      </c>
      <c r="E1311" s="106">
        <v>1572987.89</v>
      </c>
      <c r="F1311" s="67">
        <f t="shared" si="60"/>
        <v>1496669.6099999999</v>
      </c>
      <c r="G1311" s="68" t="str">
        <f>+VLOOKUP(B1311,Mapping!A:C,3,0)</f>
        <v>Net Assets</v>
      </c>
      <c r="H1311" s="68" t="str">
        <f t="shared" si="61"/>
        <v>TEFNet Assets</v>
      </c>
      <c r="I1311" s="69">
        <f t="shared" si="62"/>
        <v>0.14966696099999999</v>
      </c>
      <c r="N1311" t="str">
        <f>+HLOOKUP(A1311,'HY Financials'!$4:$4,1,0)</f>
        <v>TEF</v>
      </c>
    </row>
    <row r="1312" spans="1:14" hidden="1">
      <c r="A1312" t="s">
        <v>269</v>
      </c>
      <c r="B1312" s="105">
        <v>212027</v>
      </c>
      <c r="C1312" s="105" t="s">
        <v>340</v>
      </c>
      <c r="D1312" s="106">
        <v>4792</v>
      </c>
      <c r="E1312" s="106">
        <v>4757</v>
      </c>
      <c r="F1312" s="67">
        <f t="shared" si="60"/>
        <v>-35</v>
      </c>
      <c r="G1312" s="68" t="str">
        <f>+VLOOKUP(B1312,Mapping!A:C,3,0)</f>
        <v>Net Assets</v>
      </c>
      <c r="H1312" s="68" t="str">
        <f t="shared" si="61"/>
        <v>TEFNet Assets</v>
      </c>
      <c r="I1312" s="69">
        <f t="shared" si="62"/>
        <v>-3.4999999999999999E-6</v>
      </c>
      <c r="N1312" t="str">
        <f>+HLOOKUP(A1312,'HY Financials'!$4:$4,1,0)</f>
        <v>TEF</v>
      </c>
    </row>
    <row r="1313" spans="1:14" hidden="1">
      <c r="A1313" t="s">
        <v>269</v>
      </c>
      <c r="B1313" s="105">
        <v>212029</v>
      </c>
      <c r="C1313" s="105" t="s">
        <v>341</v>
      </c>
      <c r="D1313" s="106">
        <v>4094.89</v>
      </c>
      <c r="E1313" s="106">
        <v>4094.89</v>
      </c>
      <c r="F1313" s="67">
        <f t="shared" si="60"/>
        <v>0</v>
      </c>
      <c r="G1313" s="68" t="str">
        <f>+VLOOKUP(B1313,Mapping!A:C,3,0)</f>
        <v>Net Assets</v>
      </c>
      <c r="H1313" s="68" t="str">
        <f t="shared" si="61"/>
        <v>TEFNet Assets</v>
      </c>
      <c r="I1313" s="69">
        <f t="shared" si="62"/>
        <v>0</v>
      </c>
      <c r="N1313" t="str">
        <f>+HLOOKUP(A1313,'HY Financials'!$4:$4,1,0)</f>
        <v>TEF</v>
      </c>
    </row>
    <row r="1314" spans="1:14" hidden="1">
      <c r="A1314" t="s">
        <v>269</v>
      </c>
      <c r="B1314" s="105">
        <v>212030</v>
      </c>
      <c r="C1314" s="105" t="s">
        <v>1048</v>
      </c>
      <c r="D1314" s="106">
        <v>4345.83</v>
      </c>
      <c r="E1314" s="106">
        <v>4345.83</v>
      </c>
      <c r="F1314" s="67">
        <f t="shared" si="60"/>
        <v>0</v>
      </c>
      <c r="G1314" s="68" t="str">
        <f>+VLOOKUP(B1314,Mapping!A:C,3,0)</f>
        <v>Dummy</v>
      </c>
      <c r="H1314" s="68" t="str">
        <f t="shared" si="61"/>
        <v>TEFDummy</v>
      </c>
      <c r="I1314" s="69">
        <f t="shared" si="62"/>
        <v>0</v>
      </c>
      <c r="N1314" t="str">
        <f>+HLOOKUP(A1314,'HY Financials'!$4:$4,1,0)</f>
        <v>TEF</v>
      </c>
    </row>
    <row r="1315" spans="1:14" hidden="1">
      <c r="A1315" t="s">
        <v>269</v>
      </c>
      <c r="B1315" s="105">
        <v>212080</v>
      </c>
      <c r="C1315" s="105" t="s">
        <v>1049</v>
      </c>
      <c r="D1315" s="106">
        <v>793.69</v>
      </c>
      <c r="E1315" s="106">
        <v>24746.84</v>
      </c>
      <c r="F1315" s="67">
        <f t="shared" si="60"/>
        <v>23953.15</v>
      </c>
      <c r="G1315" s="68" t="str">
        <f>+VLOOKUP(B1315,Mapping!A:C,3,0)</f>
        <v>Dummy</v>
      </c>
      <c r="H1315" s="68" t="str">
        <f t="shared" si="61"/>
        <v>TEFDummy</v>
      </c>
      <c r="I1315" s="69">
        <f t="shared" si="62"/>
        <v>2.3953150000000003E-3</v>
      </c>
      <c r="N1315" t="str">
        <f>+HLOOKUP(A1315,'HY Financials'!$4:$4,1,0)</f>
        <v>TEF</v>
      </c>
    </row>
    <row r="1316" spans="1:14" hidden="1">
      <c r="A1316" t="s">
        <v>269</v>
      </c>
      <c r="B1316" s="105">
        <v>212085</v>
      </c>
      <c r="C1316" s="105" t="s">
        <v>342</v>
      </c>
      <c r="D1316" s="106">
        <v>1477422.52</v>
      </c>
      <c r="E1316" s="106">
        <v>1481172.46</v>
      </c>
      <c r="F1316" s="67">
        <f t="shared" si="60"/>
        <v>3749.9399999999441</v>
      </c>
      <c r="G1316" s="68" t="str">
        <f>+VLOOKUP(B1316,Mapping!A:C,3,0)</f>
        <v>Net Assets</v>
      </c>
      <c r="H1316" s="68" t="str">
        <f t="shared" si="61"/>
        <v>TEFNet Assets</v>
      </c>
      <c r="I1316" s="69">
        <f t="shared" si="62"/>
        <v>3.7499399999999444E-4</v>
      </c>
      <c r="N1316" t="str">
        <f>+HLOOKUP(A1316,'HY Financials'!$4:$4,1,0)</f>
        <v>TEF</v>
      </c>
    </row>
    <row r="1317" spans="1:14" hidden="1">
      <c r="A1317" t="s">
        <v>269</v>
      </c>
      <c r="B1317" s="105">
        <v>212086</v>
      </c>
      <c r="C1317" s="105" t="s">
        <v>343</v>
      </c>
      <c r="D1317" s="106">
        <v>6561960.1799999997</v>
      </c>
      <c r="E1317" s="106">
        <v>6292716.5</v>
      </c>
      <c r="F1317" s="67">
        <f t="shared" si="60"/>
        <v>-269243.6799999997</v>
      </c>
      <c r="G1317" s="68" t="str">
        <f>+VLOOKUP(B1317,Mapping!A:C,3,0)</f>
        <v>Net Assets</v>
      </c>
      <c r="H1317" s="68" t="str">
        <f t="shared" si="61"/>
        <v>TEFNet Assets</v>
      </c>
      <c r="I1317" s="69">
        <f t="shared" si="62"/>
        <v>-2.6924367999999969E-2</v>
      </c>
      <c r="N1317" t="str">
        <f>+HLOOKUP(A1317,'HY Financials'!$4:$4,1,0)</f>
        <v>TEF</v>
      </c>
    </row>
    <row r="1318" spans="1:14" hidden="1">
      <c r="A1318" t="s">
        <v>269</v>
      </c>
      <c r="B1318" s="105">
        <v>213100</v>
      </c>
      <c r="C1318" s="105" t="s">
        <v>499</v>
      </c>
      <c r="D1318" s="106">
        <v>63784.5</v>
      </c>
      <c r="E1318" s="106">
        <v>58395.53</v>
      </c>
      <c r="F1318" s="67">
        <f t="shared" si="60"/>
        <v>-5388.9700000000012</v>
      </c>
      <c r="G1318" s="68" t="str">
        <f>+VLOOKUP(B1318,Mapping!A:C,3,0)</f>
        <v>Net Assets</v>
      </c>
      <c r="H1318" s="68" t="str">
        <f t="shared" si="61"/>
        <v>TEFNet Assets</v>
      </c>
      <c r="I1318" s="69">
        <f t="shared" si="62"/>
        <v>-5.388970000000001E-4</v>
      </c>
      <c r="N1318" t="str">
        <f>+HLOOKUP(A1318,'HY Financials'!$4:$4,1,0)</f>
        <v>TEF</v>
      </c>
    </row>
    <row r="1319" spans="1:14" hidden="1">
      <c r="A1319" t="s">
        <v>269</v>
      </c>
      <c r="B1319" s="105" t="s">
        <v>516</v>
      </c>
      <c r="C1319" s="105" t="s">
        <v>517</v>
      </c>
      <c r="D1319" s="106">
        <v>16431.89</v>
      </c>
      <c r="E1319" s="106">
        <v>9473.1</v>
      </c>
      <c r="F1319" s="67">
        <f t="shared" si="60"/>
        <v>-6958.7899999999991</v>
      </c>
      <c r="G1319" s="68" t="str">
        <f>+VLOOKUP(B1319,Mapping!A:C,3,0)</f>
        <v>Unit Capital at the end of the period</v>
      </c>
      <c r="H1319" s="68" t="str">
        <f t="shared" si="61"/>
        <v>TEFUnit Capital at the end of the period</v>
      </c>
      <c r="I1319" s="69">
        <f t="shared" si="62"/>
        <v>-6.9587899999999994E-4</v>
      </c>
      <c r="N1319" t="str">
        <f>+HLOOKUP(A1319,'HY Financials'!$4:$4,1,0)</f>
        <v>TEF</v>
      </c>
    </row>
    <row r="1320" spans="1:14" hidden="1">
      <c r="A1320" t="s">
        <v>269</v>
      </c>
      <c r="B1320" s="105" t="s">
        <v>344</v>
      </c>
      <c r="C1320" s="105" t="s">
        <v>345</v>
      </c>
      <c r="D1320" s="106">
        <v>25277363.899999999</v>
      </c>
      <c r="E1320" s="106">
        <v>14399556.199999999</v>
      </c>
      <c r="F1320" s="67">
        <f t="shared" si="60"/>
        <v>-10877807.699999999</v>
      </c>
      <c r="G1320" s="68" t="str">
        <f>+VLOOKUP(B1320,Mapping!A:C,3,0)</f>
        <v>Unit Capital at the end of the period</v>
      </c>
      <c r="H1320" s="68" t="str">
        <f t="shared" si="61"/>
        <v>TEFUnit Capital at the end of the period</v>
      </c>
      <c r="I1320" s="69">
        <f t="shared" si="62"/>
        <v>-1.08778077</v>
      </c>
      <c r="N1320" t="str">
        <f>+HLOOKUP(A1320,'HY Financials'!$4:$4,1,0)</f>
        <v>TEF</v>
      </c>
    </row>
    <row r="1321" spans="1:14" hidden="1">
      <c r="A1321" t="s">
        <v>269</v>
      </c>
      <c r="B1321" s="105" t="s">
        <v>346</v>
      </c>
      <c r="C1321" s="105" t="s">
        <v>347</v>
      </c>
      <c r="D1321" s="106">
        <v>50524786.140000001</v>
      </c>
      <c r="E1321" s="106">
        <v>43017083.200000003</v>
      </c>
      <c r="F1321" s="67">
        <f t="shared" si="60"/>
        <v>-7507702.9399999976</v>
      </c>
      <c r="G1321" s="68" t="str">
        <f>+VLOOKUP(B1321,Mapping!A:C,3,0)</f>
        <v>Unit Capital at the end of the period</v>
      </c>
      <c r="H1321" s="68" t="str">
        <f t="shared" si="61"/>
        <v>TEFUnit Capital at the end of the period</v>
      </c>
      <c r="I1321" s="69">
        <f t="shared" si="62"/>
        <v>-0.75077029399999973</v>
      </c>
      <c r="N1321" t="str">
        <f>+HLOOKUP(A1321,'HY Financials'!$4:$4,1,0)</f>
        <v>TEF</v>
      </c>
    </row>
    <row r="1322" spans="1:14" hidden="1">
      <c r="A1322" t="s">
        <v>269</v>
      </c>
      <c r="B1322" s="105" t="s">
        <v>1050</v>
      </c>
      <c r="C1322" s="105" t="s">
        <v>1051</v>
      </c>
      <c r="D1322" s="106">
        <v>63010.22</v>
      </c>
      <c r="E1322" s="106">
        <v>152770.03</v>
      </c>
      <c r="F1322" s="67">
        <f t="shared" si="60"/>
        <v>89759.81</v>
      </c>
      <c r="G1322" s="68" t="str">
        <f>+VLOOKUP(B1322,Mapping!A:C,3,0)</f>
        <v>Unit Capital at the end of the period</v>
      </c>
      <c r="H1322" s="68" t="str">
        <f t="shared" si="61"/>
        <v>TEFUnit Capital at the end of the period</v>
      </c>
      <c r="I1322" s="69">
        <f t="shared" si="62"/>
        <v>8.9759809999999992E-3</v>
      </c>
      <c r="N1322" t="str">
        <f>+HLOOKUP(A1322,'HY Financials'!$4:$4,1,0)</f>
        <v>TEF</v>
      </c>
    </row>
    <row r="1323" spans="1:14" hidden="1">
      <c r="A1323" t="s">
        <v>269</v>
      </c>
      <c r="B1323" s="105" t="s">
        <v>1052</v>
      </c>
      <c r="C1323" s="105" t="s">
        <v>1053</v>
      </c>
      <c r="D1323" s="106">
        <v>338483.66</v>
      </c>
      <c r="E1323" s="106">
        <v>531354.67000000004</v>
      </c>
      <c r="F1323" s="67">
        <f t="shared" si="60"/>
        <v>192871.01000000007</v>
      </c>
      <c r="G1323" s="68" t="str">
        <f>+VLOOKUP(B1323,Mapping!A:C,3,0)</f>
        <v>Unit Capital at the end of the period</v>
      </c>
      <c r="H1323" s="68" t="str">
        <f t="shared" si="61"/>
        <v>TEFUnit Capital at the end of the period</v>
      </c>
      <c r="I1323" s="69">
        <f t="shared" si="62"/>
        <v>1.9287101000000008E-2</v>
      </c>
      <c r="N1323" t="str">
        <f>+HLOOKUP(A1323,'HY Financials'!$4:$4,1,0)</f>
        <v>TEF</v>
      </c>
    </row>
    <row r="1324" spans="1:14" hidden="1">
      <c r="A1324" t="s">
        <v>269</v>
      </c>
      <c r="B1324" s="105" t="s">
        <v>518</v>
      </c>
      <c r="C1324" s="105" t="s">
        <v>519</v>
      </c>
      <c r="D1324" s="106">
        <v>13784.52</v>
      </c>
      <c r="E1324" s="106">
        <v>7131.62</v>
      </c>
      <c r="F1324" s="67">
        <f t="shared" si="60"/>
        <v>-6652.9000000000005</v>
      </c>
      <c r="G1324" s="68" t="str">
        <f>+VLOOKUP(B1324,Mapping!A:C,3,0)</f>
        <v>Dummy</v>
      </c>
      <c r="H1324" s="68" t="str">
        <f t="shared" si="61"/>
        <v>TEFDummy</v>
      </c>
      <c r="I1324" s="69">
        <f t="shared" si="62"/>
        <v>-6.6529000000000002E-4</v>
      </c>
      <c r="N1324" t="str">
        <f>+HLOOKUP(A1324,'HY Financials'!$4:$4,1,0)</f>
        <v>TEF</v>
      </c>
    </row>
    <row r="1325" spans="1:14" hidden="1">
      <c r="A1325" t="s">
        <v>269</v>
      </c>
      <c r="B1325" s="105" t="s">
        <v>348</v>
      </c>
      <c r="C1325" s="105" t="s">
        <v>349</v>
      </c>
      <c r="D1325" s="106">
        <v>8945146.8399999999</v>
      </c>
      <c r="E1325" s="106">
        <v>10170159.630000001</v>
      </c>
      <c r="F1325" s="67">
        <f t="shared" si="60"/>
        <v>1225012.790000001</v>
      </c>
      <c r="G1325" s="68" t="str">
        <f>+VLOOKUP(B1325,Mapping!A:C,3,0)</f>
        <v>Dummy</v>
      </c>
      <c r="H1325" s="68" t="str">
        <f t="shared" si="61"/>
        <v>TEFDummy</v>
      </c>
      <c r="I1325" s="69">
        <f t="shared" si="62"/>
        <v>0.1225012790000001</v>
      </c>
      <c r="N1325" t="str">
        <f>+HLOOKUP(A1325,'HY Financials'!$4:$4,1,0)</f>
        <v>TEF</v>
      </c>
    </row>
    <row r="1326" spans="1:14" hidden="1">
      <c r="A1326" t="s">
        <v>269</v>
      </c>
      <c r="B1326" s="105" t="s">
        <v>350</v>
      </c>
      <c r="C1326" s="105" t="s">
        <v>351</v>
      </c>
      <c r="D1326" s="106">
        <v>26375072.850000001</v>
      </c>
      <c r="E1326" s="106">
        <v>29855740.809999999</v>
      </c>
      <c r="F1326" s="67">
        <f t="shared" si="60"/>
        <v>3480667.9599999972</v>
      </c>
      <c r="G1326" s="68" t="str">
        <f>+VLOOKUP(B1326,Mapping!A:C,3,0)</f>
        <v>Dummy</v>
      </c>
      <c r="H1326" s="68" t="str">
        <f t="shared" si="61"/>
        <v>TEFDummy</v>
      </c>
      <c r="I1326" s="69">
        <f t="shared" si="62"/>
        <v>0.34806679599999973</v>
      </c>
      <c r="N1326" t="str">
        <f>+HLOOKUP(A1326,'HY Financials'!$4:$4,1,0)</f>
        <v>TEF</v>
      </c>
    </row>
    <row r="1327" spans="1:14" hidden="1">
      <c r="A1327" t="s">
        <v>269</v>
      </c>
      <c r="B1327" s="105" t="s">
        <v>1054</v>
      </c>
      <c r="C1327" s="105" t="s">
        <v>1055</v>
      </c>
      <c r="D1327" s="106">
        <v>22502</v>
      </c>
      <c r="E1327" s="106">
        <v>54155.44</v>
      </c>
      <c r="F1327" s="67">
        <f t="shared" si="60"/>
        <v>31653.440000000002</v>
      </c>
      <c r="G1327" s="68" t="str">
        <f>+VLOOKUP(B1327,Mapping!A:C,3,0)</f>
        <v>Dummy</v>
      </c>
      <c r="H1327" s="68" t="str">
        <f t="shared" si="61"/>
        <v>TEFDummy</v>
      </c>
      <c r="I1327" s="69">
        <f t="shared" si="62"/>
        <v>3.1653440000000001E-3</v>
      </c>
      <c r="N1327" t="str">
        <f>+HLOOKUP(A1327,'HY Financials'!$4:$4,1,0)</f>
        <v>TEF</v>
      </c>
    </row>
    <row r="1328" spans="1:14" hidden="1">
      <c r="A1328" t="s">
        <v>269</v>
      </c>
      <c r="B1328" s="105" t="s">
        <v>1056</v>
      </c>
      <c r="C1328" s="105" t="s">
        <v>1057</v>
      </c>
      <c r="D1328" s="106">
        <v>151396.78</v>
      </c>
      <c r="E1328" s="106">
        <v>286984</v>
      </c>
      <c r="F1328" s="67">
        <f t="shared" si="60"/>
        <v>135587.22</v>
      </c>
      <c r="G1328" s="68" t="str">
        <f>+VLOOKUP(B1328,Mapping!A:C,3,0)</f>
        <v>Dummy</v>
      </c>
      <c r="H1328" s="68" t="str">
        <f t="shared" si="61"/>
        <v>TEFDummy</v>
      </c>
      <c r="I1328" s="69">
        <f t="shared" si="62"/>
        <v>1.3558722E-2</v>
      </c>
      <c r="N1328" t="str">
        <f>+HLOOKUP(A1328,'HY Financials'!$4:$4,1,0)</f>
        <v>TEF</v>
      </c>
    </row>
    <row r="1329" spans="1:14" hidden="1">
      <c r="A1329" t="s">
        <v>269</v>
      </c>
      <c r="B1329" s="105" t="s">
        <v>520</v>
      </c>
      <c r="C1329" s="105" t="s">
        <v>521</v>
      </c>
      <c r="D1329" s="106">
        <v>7131.62</v>
      </c>
      <c r="E1329" s="106">
        <v>4311.42</v>
      </c>
      <c r="F1329" s="67">
        <f t="shared" si="60"/>
        <v>-2820.2</v>
      </c>
      <c r="G1329" s="68" t="str">
        <f>+VLOOKUP(B1329,Mapping!A:C,3,0)</f>
        <v>Dummy</v>
      </c>
      <c r="H1329" s="68" t="str">
        <f t="shared" si="61"/>
        <v>TEFDummy</v>
      </c>
      <c r="I1329" s="69">
        <f t="shared" si="62"/>
        <v>-2.8201999999999996E-4</v>
      </c>
      <c r="N1329" t="str">
        <f>+HLOOKUP(A1329,'HY Financials'!$4:$4,1,0)</f>
        <v>TEF</v>
      </c>
    </row>
    <row r="1330" spans="1:14" hidden="1">
      <c r="A1330" t="s">
        <v>269</v>
      </c>
      <c r="B1330" s="105" t="s">
        <v>352</v>
      </c>
      <c r="C1330" s="105" t="s">
        <v>353</v>
      </c>
      <c r="D1330" s="106">
        <v>8018456.3300000001</v>
      </c>
      <c r="E1330" s="106">
        <v>620642.84</v>
      </c>
      <c r="F1330" s="67">
        <f t="shared" si="60"/>
        <v>-7397813.4900000002</v>
      </c>
      <c r="G1330" s="68" t="str">
        <f>+VLOOKUP(B1330,Mapping!A:C,3,0)</f>
        <v>Dummy</v>
      </c>
      <c r="H1330" s="68" t="str">
        <f t="shared" si="61"/>
        <v>TEFDummy</v>
      </c>
      <c r="I1330" s="69">
        <f t="shared" si="62"/>
        <v>-0.73978134900000003</v>
      </c>
      <c r="N1330" t="str">
        <f>+HLOOKUP(A1330,'HY Financials'!$4:$4,1,0)</f>
        <v>TEF</v>
      </c>
    </row>
    <row r="1331" spans="1:14" hidden="1">
      <c r="A1331" t="s">
        <v>269</v>
      </c>
      <c r="B1331" s="105" t="s">
        <v>354</v>
      </c>
      <c r="C1331" s="105" t="s">
        <v>355</v>
      </c>
      <c r="D1331" s="106">
        <v>17899514.059999999</v>
      </c>
      <c r="E1331" s="106">
        <v>4468632.62</v>
      </c>
      <c r="F1331" s="67">
        <f t="shared" si="60"/>
        <v>-13430881.439999998</v>
      </c>
      <c r="G1331" s="68" t="str">
        <f>+VLOOKUP(B1331,Mapping!A:C,3,0)</f>
        <v>Dummy</v>
      </c>
      <c r="H1331" s="68" t="str">
        <f t="shared" si="61"/>
        <v>TEFDummy</v>
      </c>
      <c r="I1331" s="69">
        <f t="shared" si="62"/>
        <v>-1.3430881439999998</v>
      </c>
      <c r="N1331" t="str">
        <f>+HLOOKUP(A1331,'HY Financials'!$4:$4,1,0)</f>
        <v>TEF</v>
      </c>
    </row>
    <row r="1332" spans="1:14" hidden="1">
      <c r="A1332" t="s">
        <v>269</v>
      </c>
      <c r="B1332" s="105" t="s">
        <v>1058</v>
      </c>
      <c r="C1332" s="105" t="s">
        <v>1059</v>
      </c>
      <c r="D1332" s="106">
        <v>631.54999999999995</v>
      </c>
      <c r="E1332" s="106">
        <v>18997.759999999998</v>
      </c>
      <c r="F1332" s="67">
        <f t="shared" si="60"/>
        <v>18366.21</v>
      </c>
      <c r="G1332" s="68" t="str">
        <f>+VLOOKUP(B1332,Mapping!A:C,3,0)</f>
        <v>Dummy</v>
      </c>
      <c r="H1332" s="68" t="str">
        <f t="shared" si="61"/>
        <v>TEFDummy</v>
      </c>
      <c r="I1332" s="69">
        <f t="shared" si="62"/>
        <v>1.8366209999999999E-3</v>
      </c>
      <c r="N1332" t="str">
        <f>+HLOOKUP(A1332,'HY Financials'!$4:$4,1,0)</f>
        <v>TEF</v>
      </c>
    </row>
    <row r="1333" spans="1:14" hidden="1">
      <c r="A1333" t="s">
        <v>269</v>
      </c>
      <c r="B1333" s="105" t="s">
        <v>1060</v>
      </c>
      <c r="C1333" s="105" t="s">
        <v>1061</v>
      </c>
      <c r="D1333" s="106">
        <v>2600.2800000000002</v>
      </c>
      <c r="E1333" s="106">
        <v>119961.68</v>
      </c>
      <c r="F1333" s="67">
        <f t="shared" si="60"/>
        <v>117361.4</v>
      </c>
      <c r="G1333" s="68" t="str">
        <f>+VLOOKUP(B1333,Mapping!A:C,3,0)</f>
        <v>Dummy</v>
      </c>
      <c r="H1333" s="68" t="str">
        <f t="shared" si="61"/>
        <v>TEFDummy</v>
      </c>
      <c r="I1333" s="69">
        <f t="shared" si="62"/>
        <v>1.1736139999999999E-2</v>
      </c>
      <c r="N1333" t="str">
        <f>+HLOOKUP(A1333,'HY Financials'!$4:$4,1,0)</f>
        <v>TEF</v>
      </c>
    </row>
    <row r="1334" spans="1:14" hidden="1">
      <c r="A1334" t="s">
        <v>269</v>
      </c>
      <c r="B1334" s="105">
        <v>310200</v>
      </c>
      <c r="C1334" s="105" t="s">
        <v>356</v>
      </c>
      <c r="D1334" s="106">
        <v>0</v>
      </c>
      <c r="E1334" s="106">
        <v>0</v>
      </c>
      <c r="F1334" s="67">
        <f t="shared" si="60"/>
        <v>0</v>
      </c>
      <c r="G1334" s="68" t="str">
        <f>+VLOOKUP(B1334,Mapping!A:C,3,0)</f>
        <v>Dummy</v>
      </c>
      <c r="H1334" s="68" t="str">
        <f t="shared" si="61"/>
        <v>TEFDummy</v>
      </c>
      <c r="I1334" s="69">
        <f t="shared" si="62"/>
        <v>0</v>
      </c>
      <c r="N1334" t="str">
        <f>+HLOOKUP(A1334,'HY Financials'!$4:$4,1,0)</f>
        <v>TEF</v>
      </c>
    </row>
    <row r="1335" spans="1:14" hidden="1">
      <c r="A1335" t="s">
        <v>269</v>
      </c>
      <c r="B1335" s="105" t="s">
        <v>357</v>
      </c>
      <c r="C1335" s="105" t="s">
        <v>358</v>
      </c>
      <c r="D1335" s="106">
        <v>27808472.48</v>
      </c>
      <c r="E1335" s="106">
        <v>0</v>
      </c>
      <c r="F1335" s="67">
        <f t="shared" si="60"/>
        <v>-27808472.48</v>
      </c>
      <c r="G1335" s="68" t="str">
        <f>+VLOOKUP(B1335,Mapping!A:C,3,0)</f>
        <v>Dummy</v>
      </c>
      <c r="H1335" s="68" t="str">
        <f t="shared" si="61"/>
        <v>TEFDummy</v>
      </c>
      <c r="I1335" s="69">
        <f t="shared" si="62"/>
        <v>-2.7808472480000002</v>
      </c>
      <c r="N1335" t="str">
        <f>+HLOOKUP(A1335,'HY Financials'!$4:$4,1,0)</f>
        <v>TEF</v>
      </c>
    </row>
    <row r="1336" spans="1:14" hidden="1">
      <c r="A1336" t="s">
        <v>269</v>
      </c>
      <c r="B1336" s="105" t="s">
        <v>359</v>
      </c>
      <c r="C1336" s="105" t="s">
        <v>360</v>
      </c>
      <c r="D1336" s="106">
        <v>1862363.95</v>
      </c>
      <c r="E1336" s="106">
        <v>3577948.1</v>
      </c>
      <c r="F1336" s="67">
        <f t="shared" si="60"/>
        <v>1715584.1500000001</v>
      </c>
      <c r="G1336" s="68" t="str">
        <f>+VLOOKUP(B1336,Mapping!A:C,3,0)</f>
        <v>Dividend</v>
      </c>
      <c r="H1336" s="68" t="str">
        <f t="shared" si="61"/>
        <v>TEFDividend</v>
      </c>
      <c r="I1336" s="69">
        <f t="shared" si="62"/>
        <v>0.17155841500000002</v>
      </c>
      <c r="N1336" t="str">
        <f>+HLOOKUP(A1336,'HY Financials'!$4:$4,1,0)</f>
        <v>TEF</v>
      </c>
    </row>
    <row r="1337" spans="1:14" hidden="1">
      <c r="A1337" t="s">
        <v>269</v>
      </c>
      <c r="B1337" s="105" t="s">
        <v>365</v>
      </c>
      <c r="C1337" s="105" t="s">
        <v>366</v>
      </c>
      <c r="D1337" s="106">
        <v>0</v>
      </c>
      <c r="E1337" s="106">
        <v>19495153.829999998</v>
      </c>
      <c r="F1337" s="67">
        <f t="shared" si="60"/>
        <v>19495153.829999998</v>
      </c>
      <c r="G1337" s="68" t="str">
        <f>+VLOOKUP(B1337,Mapping!A:C,3,0)</f>
        <v>Profit/(Loss) on sale /redemption of investments (other than inter scheme transfer/sale)</v>
      </c>
      <c r="H1337" s="68" t="str">
        <f t="shared" si="61"/>
        <v>TEFProfit/(Loss) on sale /redemption of investments (other than inter scheme transfer/sale)</v>
      </c>
      <c r="I1337" s="69">
        <f t="shared" si="62"/>
        <v>1.9495153829999998</v>
      </c>
      <c r="N1337" t="str">
        <f>+HLOOKUP(A1337,'HY Financials'!$4:$4,1,0)</f>
        <v>TEF</v>
      </c>
    </row>
    <row r="1338" spans="1:14" hidden="1">
      <c r="A1338" t="s">
        <v>269</v>
      </c>
      <c r="B1338" s="105">
        <v>620002</v>
      </c>
      <c r="C1338" s="105" t="s">
        <v>753</v>
      </c>
      <c r="D1338" s="106">
        <v>4176.67</v>
      </c>
      <c r="E1338" s="106">
        <v>103597.26</v>
      </c>
      <c r="F1338" s="67">
        <f t="shared" si="60"/>
        <v>99420.59</v>
      </c>
      <c r="G1338" s="68" t="str">
        <f>+VLOOKUP(B1338,Mapping!A:C,3,0)</f>
        <v>Other income  @</v>
      </c>
      <c r="H1338" s="68" t="str">
        <f t="shared" si="61"/>
        <v>TEFOther income  @</v>
      </c>
      <c r="I1338" s="69">
        <f t="shared" si="62"/>
        <v>9.9420589999999996E-3</v>
      </c>
      <c r="N1338" t="str">
        <f>+HLOOKUP(A1338,'HY Financials'!$4:$4,1,0)</f>
        <v>TEF</v>
      </c>
    </row>
    <row r="1339" spans="1:14" hidden="1">
      <c r="A1339" t="s">
        <v>269</v>
      </c>
      <c r="B1339" s="105">
        <v>620004</v>
      </c>
      <c r="C1339" s="105" t="s">
        <v>426</v>
      </c>
      <c r="D1339" s="106">
        <v>3.5</v>
      </c>
      <c r="E1339" s="106">
        <v>3.5</v>
      </c>
      <c r="F1339" s="67">
        <f t="shared" si="60"/>
        <v>0</v>
      </c>
      <c r="G1339" s="68" t="str">
        <f>+VLOOKUP(B1339,Mapping!A:C,3,0)</f>
        <v>Other income  @</v>
      </c>
      <c r="H1339" s="68" t="str">
        <f t="shared" si="61"/>
        <v>TEFOther income  @</v>
      </c>
      <c r="I1339" s="69">
        <f t="shared" si="62"/>
        <v>0</v>
      </c>
      <c r="N1339" t="str">
        <f>+HLOOKUP(A1339,'HY Financials'!$4:$4,1,0)</f>
        <v>TEF</v>
      </c>
    </row>
    <row r="1340" spans="1:14" hidden="1">
      <c r="A1340" t="s">
        <v>269</v>
      </c>
      <c r="B1340" s="105" t="s">
        <v>372</v>
      </c>
      <c r="C1340" s="105" t="s">
        <v>373</v>
      </c>
      <c r="D1340" s="106">
        <v>2926715.55</v>
      </c>
      <c r="E1340" s="106">
        <v>0</v>
      </c>
      <c r="F1340" s="67">
        <f t="shared" si="60"/>
        <v>-2926715.55</v>
      </c>
      <c r="G1340" s="68" t="str">
        <f>+VLOOKUP(B1340,Mapping!A:C,3,0)</f>
        <v>Profit/(Loss) on sale /redemption of investments (other than inter scheme transfer/sale)</v>
      </c>
      <c r="H1340" s="68" t="str">
        <f t="shared" si="61"/>
        <v>TEFProfit/(Loss) on sale /redemption of investments (other than inter scheme transfer/sale)</v>
      </c>
      <c r="I1340" s="69">
        <f t="shared" si="62"/>
        <v>-0.29267155499999997</v>
      </c>
      <c r="N1340" t="str">
        <f>+HLOOKUP(A1340,'HY Financials'!$4:$4,1,0)</f>
        <v>TEF</v>
      </c>
    </row>
    <row r="1341" spans="1:14" hidden="1">
      <c r="A1341" t="s">
        <v>269</v>
      </c>
      <c r="B1341" s="105">
        <v>810300</v>
      </c>
      <c r="C1341" s="105" t="s">
        <v>378</v>
      </c>
      <c r="D1341" s="106">
        <v>1825097.89</v>
      </c>
      <c r="E1341" s="106">
        <v>88537.82</v>
      </c>
      <c r="F1341" s="67">
        <f t="shared" si="60"/>
        <v>-1736560.0699999998</v>
      </c>
      <c r="G1341" s="68" t="str">
        <f>+VLOOKUP(B1341,Mapping!A:C,3,0)</f>
        <v>Management Fees</v>
      </c>
      <c r="H1341" s="68" t="str">
        <f t="shared" si="61"/>
        <v>TEFManagement Fees</v>
      </c>
      <c r="I1341" s="69">
        <f t="shared" si="62"/>
        <v>-0.17365600699999997</v>
      </c>
      <c r="N1341" t="str">
        <f>+HLOOKUP(A1341,'HY Financials'!$4:$4,1,0)</f>
        <v>TEF</v>
      </c>
    </row>
    <row r="1342" spans="1:14">
      <c r="A1342" t="s">
        <v>269</v>
      </c>
      <c r="B1342" s="105">
        <v>810325</v>
      </c>
      <c r="C1342" s="105" t="s">
        <v>379</v>
      </c>
      <c r="D1342" s="106">
        <v>1572987.89</v>
      </c>
      <c r="E1342" s="106">
        <v>76318.28</v>
      </c>
      <c r="F1342" s="67">
        <f t="shared" si="60"/>
        <v>-1496669.6099999999</v>
      </c>
      <c r="G1342" s="68" t="str">
        <f>+VLOOKUP(B1342,Mapping!A:C,3,0)</f>
        <v>Total Recurring Expenses (including 6.1 and 6.2)</v>
      </c>
      <c r="H1342" s="68" t="str">
        <f t="shared" si="61"/>
        <v>TEFTotal Recurring Expenses (including 6.1 and 6.2)</v>
      </c>
      <c r="I1342" s="69">
        <f t="shared" si="62"/>
        <v>-0.14966696099999999</v>
      </c>
      <c r="N1342" t="str">
        <f>+HLOOKUP(A1342,'HY Financials'!$4:$4,1,0)</f>
        <v>TEF</v>
      </c>
    </row>
    <row r="1343" spans="1:14">
      <c r="A1343" t="s">
        <v>269</v>
      </c>
      <c r="B1343" s="105">
        <v>810701</v>
      </c>
      <c r="C1343" s="105" t="s">
        <v>381</v>
      </c>
      <c r="D1343" s="106">
        <v>225582.16</v>
      </c>
      <c r="E1343" s="106">
        <v>10943.27</v>
      </c>
      <c r="F1343" s="67">
        <f t="shared" si="60"/>
        <v>-214638.89</v>
      </c>
      <c r="G1343" s="68" t="str">
        <f>+VLOOKUP(B1343,Mapping!A:C,3,0)</f>
        <v>Total Recurring Expenses (including 6.1 and 6.2)</v>
      </c>
      <c r="H1343" s="68" t="str">
        <f t="shared" si="61"/>
        <v>TEFTotal Recurring Expenses (including 6.1 and 6.2)</v>
      </c>
      <c r="I1343" s="69">
        <f t="shared" si="62"/>
        <v>-2.1463889E-2</v>
      </c>
      <c r="N1343" t="str">
        <f>+HLOOKUP(A1343,'HY Financials'!$4:$4,1,0)</f>
        <v>TEF</v>
      </c>
    </row>
    <row r="1344" spans="1:14">
      <c r="A1344" t="s">
        <v>269</v>
      </c>
      <c r="B1344" s="105">
        <v>816000</v>
      </c>
      <c r="C1344" s="105" t="s">
        <v>466</v>
      </c>
      <c r="D1344" s="106">
        <v>60112.03</v>
      </c>
      <c r="E1344" s="106">
        <v>1499219.86</v>
      </c>
      <c r="F1344" s="67">
        <f t="shared" si="60"/>
        <v>1439107.83</v>
      </c>
      <c r="G1344" s="68" t="str">
        <f>+VLOOKUP(B1344,Mapping!A:C,3,0)</f>
        <v>Total Recurring Expenses (including 6.1 and 6.2)</v>
      </c>
      <c r="H1344" s="68" t="str">
        <f t="shared" si="61"/>
        <v>TEFTotal Recurring Expenses (including 6.1 and 6.2)</v>
      </c>
      <c r="I1344" s="69">
        <f t="shared" si="62"/>
        <v>0.14391078300000001</v>
      </c>
      <c r="N1344" t="str">
        <f>+HLOOKUP(A1344,'HY Financials'!$4:$4,1,0)</f>
        <v>TEF</v>
      </c>
    </row>
    <row r="1345" spans="1:14">
      <c r="A1345" t="s">
        <v>269</v>
      </c>
      <c r="B1345" s="105">
        <v>816001</v>
      </c>
      <c r="C1345" s="105" t="s">
        <v>428</v>
      </c>
      <c r="D1345" s="106">
        <v>723257.58</v>
      </c>
      <c r="E1345" s="106">
        <v>0</v>
      </c>
      <c r="F1345" s="67">
        <f t="shared" si="60"/>
        <v>-723257.58</v>
      </c>
      <c r="G1345" s="68" t="str">
        <f>+VLOOKUP(B1345,Mapping!A:C,3,0)</f>
        <v>Total Recurring Expenses (including 6.1 and 6.2)</v>
      </c>
      <c r="H1345" s="68" t="str">
        <f t="shared" si="61"/>
        <v>TEFTotal Recurring Expenses (including 6.1 and 6.2)</v>
      </c>
      <c r="I1345" s="69">
        <f t="shared" si="62"/>
        <v>-7.232575799999999E-2</v>
      </c>
      <c r="N1345" t="str">
        <f>+HLOOKUP(A1345,'HY Financials'!$4:$4,1,0)</f>
        <v>TEF</v>
      </c>
    </row>
    <row r="1346" spans="1:14">
      <c r="A1346" t="s">
        <v>269</v>
      </c>
      <c r="B1346" s="105">
        <v>816003</v>
      </c>
      <c r="C1346" s="105" t="s">
        <v>383</v>
      </c>
      <c r="D1346" s="106">
        <v>392166.75</v>
      </c>
      <c r="E1346" s="106">
        <v>0</v>
      </c>
      <c r="F1346" s="67">
        <f t="shared" si="60"/>
        <v>-392166.75</v>
      </c>
      <c r="G1346" s="68" t="str">
        <f>+VLOOKUP(B1346,Mapping!A:C,3,0)</f>
        <v>Total Recurring Expenses (including 6.1 and 6.2)</v>
      </c>
      <c r="H1346" s="68" t="str">
        <f t="shared" si="61"/>
        <v>TEFTotal Recurring Expenses (including 6.1 and 6.2)</v>
      </c>
      <c r="I1346" s="69">
        <f t="shared" si="62"/>
        <v>-3.9216674999999999E-2</v>
      </c>
      <c r="N1346" t="str">
        <f>+HLOOKUP(A1346,'HY Financials'!$4:$4,1,0)</f>
        <v>TEF</v>
      </c>
    </row>
    <row r="1347" spans="1:14">
      <c r="A1347" t="s">
        <v>269</v>
      </c>
      <c r="B1347" s="105">
        <v>816005</v>
      </c>
      <c r="C1347" s="105" t="s">
        <v>693</v>
      </c>
      <c r="D1347" s="106">
        <v>28090</v>
      </c>
      <c r="E1347" s="106">
        <v>0</v>
      </c>
      <c r="F1347" s="67">
        <f t="shared" si="60"/>
        <v>-28090</v>
      </c>
      <c r="G1347" s="68" t="str">
        <f>+VLOOKUP(B1347,Mapping!A:C,3,0)</f>
        <v>Total Recurring Expenses (including 6.1 and 6.2)</v>
      </c>
      <c r="H1347" s="68" t="str">
        <f t="shared" si="61"/>
        <v>TEFTotal Recurring Expenses (including 6.1 and 6.2)</v>
      </c>
      <c r="I1347" s="69">
        <f t="shared" si="62"/>
        <v>-2.8089999999999999E-3</v>
      </c>
      <c r="N1347" t="str">
        <f>+HLOOKUP(A1347,'HY Financials'!$4:$4,1,0)</f>
        <v>TEF</v>
      </c>
    </row>
    <row r="1348" spans="1:14">
      <c r="A1348" t="s">
        <v>269</v>
      </c>
      <c r="B1348" s="105">
        <v>816007</v>
      </c>
      <c r="C1348" s="105" t="s">
        <v>385</v>
      </c>
      <c r="D1348" s="106">
        <v>51817.95</v>
      </c>
      <c r="E1348" s="106">
        <v>0</v>
      </c>
      <c r="F1348" s="67">
        <f t="shared" ref="F1348:F1411" si="63">+E1348-D1348</f>
        <v>-51817.95</v>
      </c>
      <c r="G1348" s="68" t="str">
        <f>+VLOOKUP(B1348,Mapping!A:C,3,0)</f>
        <v>Total Recurring Expenses (including 6.1 and 6.2)</v>
      </c>
      <c r="H1348" s="68" t="str">
        <f t="shared" ref="H1348:H1411" si="64">+A1348&amp;G1348</f>
        <v>TEFTotal Recurring Expenses (including 6.1 and 6.2)</v>
      </c>
      <c r="I1348" s="69">
        <f t="shared" ref="I1348:I1411" si="65">+F1348/10000000</f>
        <v>-5.1817949999999995E-3</v>
      </c>
      <c r="N1348" t="str">
        <f>+HLOOKUP(A1348,'HY Financials'!$4:$4,1,0)</f>
        <v>TEF</v>
      </c>
    </row>
    <row r="1349" spans="1:14">
      <c r="A1349" t="s">
        <v>269</v>
      </c>
      <c r="B1349" s="105">
        <v>816008</v>
      </c>
      <c r="C1349" s="105" t="s">
        <v>387</v>
      </c>
      <c r="D1349" s="106">
        <v>43987.61</v>
      </c>
      <c r="E1349" s="106">
        <v>0</v>
      </c>
      <c r="F1349" s="67">
        <f t="shared" si="63"/>
        <v>-43987.61</v>
      </c>
      <c r="G1349" s="68" t="str">
        <f>+VLOOKUP(B1349,Mapping!A:C,3,0)</f>
        <v>Total Recurring Expenses (including 6.1 and 6.2)</v>
      </c>
      <c r="H1349" s="68" t="str">
        <f t="shared" si="64"/>
        <v>TEFTotal Recurring Expenses (including 6.1 and 6.2)</v>
      </c>
      <c r="I1349" s="69">
        <f t="shared" si="65"/>
        <v>-4.3987610000000002E-3</v>
      </c>
      <c r="N1349" t="str">
        <f>+HLOOKUP(A1349,'HY Financials'!$4:$4,1,0)</f>
        <v>TEF</v>
      </c>
    </row>
    <row r="1350" spans="1:14">
      <c r="A1350" t="s">
        <v>269</v>
      </c>
      <c r="B1350" s="105">
        <v>816012</v>
      </c>
      <c r="C1350" s="105" t="s">
        <v>389</v>
      </c>
      <c r="D1350" s="106">
        <v>7833.89</v>
      </c>
      <c r="E1350" s="106">
        <v>1391.68</v>
      </c>
      <c r="F1350" s="67">
        <f t="shared" si="63"/>
        <v>-6442.21</v>
      </c>
      <c r="G1350" s="68" t="str">
        <f>+VLOOKUP(B1350,Mapping!A:C,3,0)</f>
        <v>Total Recurring Expenses (including 6.1 and 6.2)</v>
      </c>
      <c r="H1350" s="68" t="str">
        <f t="shared" si="64"/>
        <v>TEFTotal Recurring Expenses (including 6.1 and 6.2)</v>
      </c>
      <c r="I1350" s="69">
        <f t="shared" si="65"/>
        <v>-6.4422100000000005E-4</v>
      </c>
      <c r="N1350" t="str">
        <f>+HLOOKUP(A1350,'HY Financials'!$4:$4,1,0)</f>
        <v>TEF</v>
      </c>
    </row>
    <row r="1351" spans="1:14">
      <c r="A1351" t="s">
        <v>269</v>
      </c>
      <c r="B1351" s="105">
        <v>816013</v>
      </c>
      <c r="C1351" s="105" t="s">
        <v>391</v>
      </c>
      <c r="D1351" s="106">
        <v>21572.81</v>
      </c>
      <c r="E1351" s="106">
        <v>6590.1</v>
      </c>
      <c r="F1351" s="67">
        <f t="shared" si="63"/>
        <v>-14982.710000000001</v>
      </c>
      <c r="G1351" s="68" t="str">
        <f>+VLOOKUP(B1351,Mapping!A:C,3,0)</f>
        <v>Total Recurring Expenses (including 6.1 and 6.2)</v>
      </c>
      <c r="H1351" s="68" t="str">
        <f t="shared" si="64"/>
        <v>TEFTotal Recurring Expenses (including 6.1 and 6.2)</v>
      </c>
      <c r="I1351" s="69">
        <f t="shared" si="65"/>
        <v>-1.498271E-3</v>
      </c>
      <c r="N1351" t="str">
        <f>+HLOOKUP(A1351,'HY Financials'!$4:$4,1,0)</f>
        <v>TEF</v>
      </c>
    </row>
    <row r="1352" spans="1:14">
      <c r="A1352" t="s">
        <v>269</v>
      </c>
      <c r="B1352" s="105">
        <v>816015</v>
      </c>
      <c r="C1352" s="105" t="s">
        <v>393</v>
      </c>
      <c r="D1352" s="106">
        <v>44216.959999999999</v>
      </c>
      <c r="E1352" s="106">
        <v>90.98</v>
      </c>
      <c r="F1352" s="67">
        <f t="shared" si="63"/>
        <v>-44125.979999999996</v>
      </c>
      <c r="G1352" s="68" t="str">
        <f>+VLOOKUP(B1352,Mapping!A:C,3,0)</f>
        <v>Total Recurring Expenses (including 6.1 and 6.2)</v>
      </c>
      <c r="H1352" s="68" t="str">
        <f t="shared" si="64"/>
        <v>TEFTotal Recurring Expenses (including 6.1 and 6.2)</v>
      </c>
      <c r="I1352" s="69">
        <f t="shared" si="65"/>
        <v>-4.4125979999999993E-3</v>
      </c>
      <c r="N1352" t="str">
        <f>+HLOOKUP(A1352,'HY Financials'!$4:$4,1,0)</f>
        <v>TEF</v>
      </c>
    </row>
    <row r="1353" spans="1:14">
      <c r="A1353" t="s">
        <v>269</v>
      </c>
      <c r="B1353" s="105">
        <v>816016</v>
      </c>
      <c r="C1353" s="105" t="s">
        <v>395</v>
      </c>
      <c r="D1353" s="106">
        <v>263.93</v>
      </c>
      <c r="E1353" s="106">
        <v>0</v>
      </c>
      <c r="F1353" s="67">
        <f t="shared" si="63"/>
        <v>-263.93</v>
      </c>
      <c r="G1353" s="68" t="str">
        <f>+VLOOKUP(B1353,Mapping!A:C,3,0)</f>
        <v>Total Recurring Expenses (including 6.1 and 6.2)</v>
      </c>
      <c r="H1353" s="68" t="str">
        <f t="shared" si="64"/>
        <v>TEFTotal Recurring Expenses (including 6.1 and 6.2)</v>
      </c>
      <c r="I1353" s="69">
        <f t="shared" si="65"/>
        <v>-2.6393E-5</v>
      </c>
      <c r="N1353" t="str">
        <f>+HLOOKUP(A1353,'HY Financials'!$4:$4,1,0)</f>
        <v>TEF</v>
      </c>
    </row>
    <row r="1354" spans="1:14">
      <c r="A1354" t="s">
        <v>269</v>
      </c>
      <c r="B1354" s="105">
        <v>816017</v>
      </c>
      <c r="C1354" s="105" t="s">
        <v>397</v>
      </c>
      <c r="D1354" s="106">
        <v>872.16</v>
      </c>
      <c r="E1354" s="106">
        <v>0</v>
      </c>
      <c r="F1354" s="67">
        <f t="shared" si="63"/>
        <v>-872.16</v>
      </c>
      <c r="G1354" s="68" t="str">
        <f>+VLOOKUP(B1354,Mapping!A:C,3,0)</f>
        <v>Total Recurring Expenses (including 6.1 and 6.2)</v>
      </c>
      <c r="H1354" s="68" t="str">
        <f t="shared" si="64"/>
        <v>TEFTotal Recurring Expenses (including 6.1 and 6.2)</v>
      </c>
      <c r="I1354" s="69">
        <f t="shared" si="65"/>
        <v>-8.7216E-5</v>
      </c>
      <c r="N1354" t="str">
        <f>+HLOOKUP(A1354,'HY Financials'!$4:$4,1,0)</f>
        <v>TEF</v>
      </c>
    </row>
    <row r="1355" spans="1:14" hidden="1">
      <c r="A1355" t="s">
        <v>269</v>
      </c>
      <c r="B1355" s="105">
        <v>816021</v>
      </c>
      <c r="C1355" s="105" t="s">
        <v>399</v>
      </c>
      <c r="D1355" s="106">
        <v>0</v>
      </c>
      <c r="E1355" s="106">
        <v>0</v>
      </c>
      <c r="F1355" s="67">
        <f t="shared" si="63"/>
        <v>0</v>
      </c>
      <c r="G1355" s="68" t="str">
        <f>+VLOOKUP(B1355,Mapping!A:C,3,0)</f>
        <v>Trustee Fees #</v>
      </c>
      <c r="H1355" s="68" t="str">
        <f t="shared" si="64"/>
        <v>TEFTrustee Fees #</v>
      </c>
      <c r="I1355" s="69">
        <f t="shared" si="65"/>
        <v>0</v>
      </c>
      <c r="N1355" t="str">
        <f>+HLOOKUP(A1355,'HY Financials'!$4:$4,1,0)</f>
        <v>TEF</v>
      </c>
    </row>
    <row r="1356" spans="1:14">
      <c r="A1356" t="s">
        <v>269</v>
      </c>
      <c r="B1356" s="105">
        <v>816033</v>
      </c>
      <c r="C1356" s="105" t="s">
        <v>405</v>
      </c>
      <c r="D1356" s="106">
        <v>0</v>
      </c>
      <c r="E1356" s="106">
        <v>0</v>
      </c>
      <c r="F1356" s="67">
        <f t="shared" si="63"/>
        <v>0</v>
      </c>
      <c r="G1356" s="68" t="str">
        <f>+VLOOKUP(B1356,Mapping!A:C,3,0)</f>
        <v>Total Recurring Expenses (including 6.1 and 6.2)</v>
      </c>
      <c r="H1356" s="68" t="str">
        <f t="shared" si="64"/>
        <v>TEFTotal Recurring Expenses (including 6.1 and 6.2)</v>
      </c>
      <c r="I1356" s="69">
        <f t="shared" si="65"/>
        <v>0</v>
      </c>
      <c r="N1356" t="str">
        <f>+HLOOKUP(A1356,'HY Financials'!$4:$4,1,0)</f>
        <v>TEF</v>
      </c>
    </row>
    <row r="1357" spans="1:14">
      <c r="A1357" t="s">
        <v>269</v>
      </c>
      <c r="B1357" s="105">
        <v>816034</v>
      </c>
      <c r="C1357" s="105" t="s">
        <v>407</v>
      </c>
      <c r="D1357" s="106">
        <v>24506.240000000002</v>
      </c>
      <c r="E1357" s="106">
        <v>192.62</v>
      </c>
      <c r="F1357" s="67">
        <f t="shared" si="63"/>
        <v>-24313.620000000003</v>
      </c>
      <c r="G1357" s="68" t="str">
        <f>+VLOOKUP(B1357,Mapping!A:C,3,0)</f>
        <v>Total Recurring Expenses (including 6.1 and 6.2)</v>
      </c>
      <c r="H1357" s="68" t="str">
        <f t="shared" si="64"/>
        <v>TEFTotal Recurring Expenses (including 6.1 and 6.2)</v>
      </c>
      <c r="I1357" s="69">
        <f t="shared" si="65"/>
        <v>-2.4313620000000003E-3</v>
      </c>
      <c r="N1357" t="str">
        <f>+HLOOKUP(A1357,'HY Financials'!$4:$4,1,0)</f>
        <v>TEF</v>
      </c>
    </row>
    <row r="1358" spans="1:14">
      <c r="A1358" t="s">
        <v>269</v>
      </c>
      <c r="B1358" s="105">
        <v>816039</v>
      </c>
      <c r="C1358" s="105" t="s">
        <v>411</v>
      </c>
      <c r="D1358" s="106">
        <v>23993.7</v>
      </c>
      <c r="E1358" s="106">
        <v>6717.88</v>
      </c>
      <c r="F1358" s="67">
        <f t="shared" si="63"/>
        <v>-17275.82</v>
      </c>
      <c r="G1358" s="68" t="str">
        <f>+VLOOKUP(B1358,Mapping!A:C,3,0)</f>
        <v>Total Recurring Expenses (including 6.1 and 6.2)</v>
      </c>
      <c r="H1358" s="68" t="str">
        <f t="shared" si="64"/>
        <v>TEFTotal Recurring Expenses (including 6.1 and 6.2)</v>
      </c>
      <c r="I1358" s="69">
        <f t="shared" si="65"/>
        <v>-1.7275820000000001E-3</v>
      </c>
      <c r="N1358" t="str">
        <f>+HLOOKUP(A1358,'HY Financials'!$4:$4,1,0)</f>
        <v>TEF</v>
      </c>
    </row>
    <row r="1359" spans="1:14">
      <c r="A1359" t="s">
        <v>269</v>
      </c>
      <c r="B1359" s="105">
        <v>816042</v>
      </c>
      <c r="C1359" s="105" t="s">
        <v>697</v>
      </c>
      <c r="D1359" s="106">
        <v>72949.440000000002</v>
      </c>
      <c r="E1359" s="106">
        <v>5391.08</v>
      </c>
      <c r="F1359" s="67">
        <f t="shared" si="63"/>
        <v>-67558.36</v>
      </c>
      <c r="G1359" s="68" t="str">
        <f>+VLOOKUP(B1359,Mapping!A:C,3,0)</f>
        <v>Total Recurring Expenses (including 6.1 and 6.2)</v>
      </c>
      <c r="H1359" s="68" t="str">
        <f t="shared" si="64"/>
        <v>TEFTotal Recurring Expenses (including 6.1 and 6.2)</v>
      </c>
      <c r="I1359" s="69">
        <f t="shared" si="65"/>
        <v>-6.7558360000000003E-3</v>
      </c>
      <c r="N1359" t="str">
        <f>+HLOOKUP(A1359,'HY Financials'!$4:$4,1,0)</f>
        <v>TEF</v>
      </c>
    </row>
    <row r="1360" spans="1:14">
      <c r="A1360" t="s">
        <v>269</v>
      </c>
      <c r="B1360" s="105">
        <v>816047</v>
      </c>
      <c r="C1360" s="105" t="s">
        <v>1062</v>
      </c>
      <c r="D1360" s="106">
        <v>4345.83</v>
      </c>
      <c r="E1360" s="106">
        <v>4345.83</v>
      </c>
      <c r="F1360" s="67">
        <f t="shared" si="63"/>
        <v>0</v>
      </c>
      <c r="G1360" s="68" t="str">
        <f>+VLOOKUP(B1360,Mapping!A:C,3,0)</f>
        <v>Total Recurring Expenses (including 6.1 and 6.2)</v>
      </c>
      <c r="H1360" s="68" t="str">
        <f t="shared" si="64"/>
        <v>TEFTotal Recurring Expenses (including 6.1 and 6.2)</v>
      </c>
      <c r="I1360" s="69">
        <f t="shared" si="65"/>
        <v>0</v>
      </c>
      <c r="N1360" t="str">
        <f>+HLOOKUP(A1360,'HY Financials'!$4:$4,1,0)</f>
        <v>TEF</v>
      </c>
    </row>
    <row r="1361" spans="1:14">
      <c r="A1361" t="s">
        <v>269</v>
      </c>
      <c r="B1361" s="105">
        <v>816061</v>
      </c>
      <c r="C1361" s="105" t="s">
        <v>903</v>
      </c>
      <c r="D1361" s="106">
        <v>38944</v>
      </c>
      <c r="E1361" s="106">
        <v>38944</v>
      </c>
      <c r="F1361" s="67">
        <f t="shared" si="63"/>
        <v>0</v>
      </c>
      <c r="G1361" s="68" t="str">
        <f>+VLOOKUP(B1361,Mapping!A:C,3,0)</f>
        <v>Total Recurring Expenses (including 6.1 and 6.2)</v>
      </c>
      <c r="H1361" s="68" t="str">
        <f t="shared" si="64"/>
        <v>TEFTotal Recurring Expenses (including 6.1 and 6.2)</v>
      </c>
      <c r="I1361" s="69">
        <f t="shared" si="65"/>
        <v>0</v>
      </c>
      <c r="N1361" t="str">
        <f>+HLOOKUP(A1361,'HY Financials'!$4:$4,1,0)</f>
        <v>TEF</v>
      </c>
    </row>
    <row r="1362" spans="1:14">
      <c r="A1362" t="s">
        <v>269</v>
      </c>
      <c r="B1362" s="105">
        <v>816080</v>
      </c>
      <c r="C1362" s="105" t="s">
        <v>1063</v>
      </c>
      <c r="D1362" s="106">
        <v>24746.84</v>
      </c>
      <c r="E1362" s="106">
        <v>793.69</v>
      </c>
      <c r="F1362" s="67">
        <f t="shared" si="63"/>
        <v>-23953.15</v>
      </c>
      <c r="G1362" s="68" t="str">
        <f>+VLOOKUP(B1362,Mapping!A:C,3,0)</f>
        <v>Total Recurring Expenses (including 6.1 and 6.2)</v>
      </c>
      <c r="H1362" s="68" t="str">
        <f t="shared" si="64"/>
        <v>TEFTotal Recurring Expenses (including 6.1 and 6.2)</v>
      </c>
      <c r="I1362" s="69">
        <f t="shared" si="65"/>
        <v>-2.3953150000000003E-3</v>
      </c>
      <c r="N1362" t="str">
        <f>+HLOOKUP(A1362,'HY Financials'!$4:$4,1,0)</f>
        <v>TEF</v>
      </c>
    </row>
    <row r="1363" spans="1:14" hidden="1">
      <c r="A1363" t="s">
        <v>224</v>
      </c>
      <c r="B1363" s="105" t="s">
        <v>766</v>
      </c>
      <c r="C1363" s="105" t="s">
        <v>767</v>
      </c>
      <c r="D1363" s="106">
        <v>67139410.239999995</v>
      </c>
      <c r="E1363" s="106">
        <v>67139410.239999995</v>
      </c>
      <c r="F1363" s="67">
        <f t="shared" si="63"/>
        <v>0</v>
      </c>
      <c r="G1363" s="68" t="str">
        <f>+VLOOKUP(B1363,Mapping!A:C,3,0)</f>
        <v>Net Assets</v>
      </c>
      <c r="H1363" s="68" t="str">
        <f t="shared" si="64"/>
        <v>TITNet Assets</v>
      </c>
      <c r="I1363" s="69">
        <f t="shared" si="65"/>
        <v>0</v>
      </c>
      <c r="N1363" t="str">
        <f>+HLOOKUP(A1363,'HY Financials'!$4:$4,1,0)</f>
        <v>TIT</v>
      </c>
    </row>
    <row r="1364" spans="1:14" hidden="1">
      <c r="A1364" t="s">
        <v>224</v>
      </c>
      <c r="B1364" s="105" t="s">
        <v>282</v>
      </c>
      <c r="C1364" s="105" t="s">
        <v>283</v>
      </c>
      <c r="D1364" s="106">
        <v>80430173.329999998</v>
      </c>
      <c r="E1364" s="106">
        <v>97658925.349999994</v>
      </c>
      <c r="F1364" s="67">
        <f t="shared" si="63"/>
        <v>17228752.019999996</v>
      </c>
      <c r="G1364" s="68" t="str">
        <f>+VLOOKUP(B1364,Mapping!A:C,3,0)</f>
        <v>Net Assets</v>
      </c>
      <c r="H1364" s="68" t="str">
        <f t="shared" si="64"/>
        <v>TITNet Assets</v>
      </c>
      <c r="I1364" s="69">
        <f t="shared" si="65"/>
        <v>1.7228752019999996</v>
      </c>
      <c r="N1364" t="str">
        <f>+HLOOKUP(A1364,'HY Financials'!$4:$4,1,0)</f>
        <v>TIT</v>
      </c>
    </row>
    <row r="1365" spans="1:14" hidden="1">
      <c r="A1365" t="s">
        <v>224</v>
      </c>
      <c r="B1365" s="105" t="s">
        <v>284</v>
      </c>
      <c r="C1365" s="105" t="s">
        <v>285</v>
      </c>
      <c r="D1365" s="106">
        <v>0</v>
      </c>
      <c r="E1365" s="106">
        <v>14210983.83</v>
      </c>
      <c r="F1365" s="67">
        <f t="shared" si="63"/>
        <v>14210983.83</v>
      </c>
      <c r="G1365" s="68" t="str">
        <f>+VLOOKUP(B1365,Mapping!A:C,3,0)</f>
        <v>Net Assets</v>
      </c>
      <c r="H1365" s="68" t="str">
        <f t="shared" si="64"/>
        <v>TITNet Assets</v>
      </c>
      <c r="I1365" s="69">
        <f t="shared" si="65"/>
        <v>1.4210983829999999</v>
      </c>
      <c r="N1365" t="str">
        <f>+HLOOKUP(A1365,'HY Financials'!$4:$4,1,0)</f>
        <v>TIT</v>
      </c>
    </row>
    <row r="1366" spans="1:14" hidden="1">
      <c r="A1366" t="s">
        <v>224</v>
      </c>
      <c r="B1366" s="105">
        <v>110014</v>
      </c>
      <c r="C1366" s="105" t="s">
        <v>289</v>
      </c>
      <c r="D1366" s="106">
        <v>28267025.859999999</v>
      </c>
      <c r="E1366" s="106">
        <v>28292089.210000001</v>
      </c>
      <c r="F1366" s="67">
        <f t="shared" si="63"/>
        <v>25063.35000000149</v>
      </c>
      <c r="G1366" s="68" t="str">
        <f>+VLOOKUP(B1366,Mapping!A:C,3,0)</f>
        <v>Net Assets</v>
      </c>
      <c r="H1366" s="68" t="str">
        <f t="shared" si="64"/>
        <v>TITNet Assets</v>
      </c>
      <c r="I1366" s="69">
        <f t="shared" si="65"/>
        <v>2.5063350000001489E-3</v>
      </c>
      <c r="N1366" t="str">
        <f>+HLOOKUP(A1366,'HY Financials'!$4:$4,1,0)</f>
        <v>TIT</v>
      </c>
    </row>
    <row r="1367" spans="1:14" hidden="1">
      <c r="A1367" t="s">
        <v>224</v>
      </c>
      <c r="B1367" s="105">
        <v>110031</v>
      </c>
      <c r="C1367" s="105" t="s">
        <v>291</v>
      </c>
      <c r="D1367" s="106">
        <v>39631.980000000003</v>
      </c>
      <c r="E1367" s="106">
        <v>79263.960000000006</v>
      </c>
      <c r="F1367" s="67">
        <f t="shared" si="63"/>
        <v>39631.980000000003</v>
      </c>
      <c r="G1367" s="68" t="str">
        <f>+VLOOKUP(B1367,Mapping!A:C,3,0)</f>
        <v>Net Assets</v>
      </c>
      <c r="H1367" s="68" t="str">
        <f t="shared" si="64"/>
        <v>TITNet Assets</v>
      </c>
      <c r="I1367" s="69">
        <f t="shared" si="65"/>
        <v>3.9631980000000002E-3</v>
      </c>
      <c r="N1367" t="str">
        <f>+HLOOKUP(A1367,'HY Financials'!$4:$4,1,0)</f>
        <v>TIT</v>
      </c>
    </row>
    <row r="1368" spans="1:14" hidden="1">
      <c r="A1368" t="s">
        <v>224</v>
      </c>
      <c r="B1368" s="105">
        <v>110047</v>
      </c>
      <c r="C1368" s="105" t="s">
        <v>293</v>
      </c>
      <c r="D1368" s="106">
        <v>116987910.54000001</v>
      </c>
      <c r="E1368" s="106">
        <v>117220174.04000001</v>
      </c>
      <c r="F1368" s="67">
        <f t="shared" si="63"/>
        <v>232263.5</v>
      </c>
      <c r="G1368" s="68" t="str">
        <f>+VLOOKUP(B1368,Mapping!A:C,3,0)</f>
        <v>Net Assets</v>
      </c>
      <c r="H1368" s="68" t="str">
        <f t="shared" si="64"/>
        <v>TITNet Assets</v>
      </c>
      <c r="I1368" s="69">
        <f t="shared" si="65"/>
        <v>2.322635E-2</v>
      </c>
      <c r="N1368" t="str">
        <f>+HLOOKUP(A1368,'HY Financials'!$4:$4,1,0)</f>
        <v>TIT</v>
      </c>
    </row>
    <row r="1369" spans="1:14" hidden="1">
      <c r="A1369" t="s">
        <v>224</v>
      </c>
      <c r="B1369" s="105">
        <v>110052</v>
      </c>
      <c r="C1369" s="105" t="s">
        <v>297</v>
      </c>
      <c r="D1369" s="106">
        <v>277718.34999999998</v>
      </c>
      <c r="E1369" s="106">
        <v>187958.62</v>
      </c>
      <c r="F1369" s="67">
        <f t="shared" si="63"/>
        <v>-89759.729999999981</v>
      </c>
      <c r="G1369" s="68" t="str">
        <f>+VLOOKUP(B1369,Mapping!A:C,3,0)</f>
        <v>Net Assets</v>
      </c>
      <c r="H1369" s="68" t="str">
        <f t="shared" si="64"/>
        <v>TITNet Assets</v>
      </c>
      <c r="I1369" s="69">
        <f t="shared" si="65"/>
        <v>-8.9759729999999982E-3</v>
      </c>
      <c r="N1369" t="str">
        <f>+HLOOKUP(A1369,'HY Financials'!$4:$4,1,0)</f>
        <v>TIT</v>
      </c>
    </row>
    <row r="1370" spans="1:14" hidden="1">
      <c r="A1370" t="s">
        <v>224</v>
      </c>
      <c r="B1370" s="105">
        <v>110074</v>
      </c>
      <c r="C1370" s="105" t="s">
        <v>301</v>
      </c>
      <c r="D1370" s="106">
        <v>4098897.28</v>
      </c>
      <c r="E1370" s="106">
        <v>4099897.28</v>
      </c>
      <c r="F1370" s="67">
        <f t="shared" si="63"/>
        <v>1000</v>
      </c>
      <c r="G1370" s="68" t="str">
        <f>+VLOOKUP(B1370,Mapping!A:C,3,0)</f>
        <v>Net Assets</v>
      </c>
      <c r="H1370" s="68" t="str">
        <f t="shared" si="64"/>
        <v>TITNet Assets</v>
      </c>
      <c r="I1370" s="69">
        <f t="shared" si="65"/>
        <v>1E-4</v>
      </c>
      <c r="N1370" t="str">
        <f>+HLOOKUP(A1370,'HY Financials'!$4:$4,1,0)</f>
        <v>TIT</v>
      </c>
    </row>
    <row r="1371" spans="1:14" hidden="1">
      <c r="A1371" t="s">
        <v>224</v>
      </c>
      <c r="B1371" s="105">
        <v>110079</v>
      </c>
      <c r="C1371" s="105" t="s">
        <v>303</v>
      </c>
      <c r="D1371" s="106">
        <v>79000</v>
      </c>
      <c r="E1371" s="106">
        <v>79000</v>
      </c>
      <c r="F1371" s="67">
        <f t="shared" si="63"/>
        <v>0</v>
      </c>
      <c r="G1371" s="68" t="str">
        <f>+VLOOKUP(B1371,Mapping!A:C,3,0)</f>
        <v>Net Assets</v>
      </c>
      <c r="H1371" s="68" t="str">
        <f t="shared" si="64"/>
        <v>TITNet Assets</v>
      </c>
      <c r="I1371" s="69">
        <f t="shared" si="65"/>
        <v>0</v>
      </c>
      <c r="N1371" t="str">
        <f>+HLOOKUP(A1371,'HY Financials'!$4:$4,1,0)</f>
        <v>TIT</v>
      </c>
    </row>
    <row r="1372" spans="1:14" hidden="1">
      <c r="A1372" t="s">
        <v>224</v>
      </c>
      <c r="B1372" s="105">
        <v>110120</v>
      </c>
      <c r="C1372" s="105" t="s">
        <v>304</v>
      </c>
      <c r="D1372" s="106">
        <v>127025608.29000001</v>
      </c>
      <c r="E1372" s="106">
        <v>127081025.16</v>
      </c>
      <c r="F1372" s="67">
        <f t="shared" si="63"/>
        <v>55416.869999989867</v>
      </c>
      <c r="G1372" s="68" t="str">
        <f>+VLOOKUP(B1372,Mapping!A:C,3,0)</f>
        <v>Net Assets</v>
      </c>
      <c r="H1372" s="68" t="str">
        <f t="shared" si="64"/>
        <v>TITNet Assets</v>
      </c>
      <c r="I1372" s="69">
        <f t="shared" si="65"/>
        <v>5.5416869999989869E-3</v>
      </c>
      <c r="N1372" t="str">
        <f>+HLOOKUP(A1372,'HY Financials'!$4:$4,1,0)</f>
        <v>TIT</v>
      </c>
    </row>
    <row r="1373" spans="1:14" hidden="1">
      <c r="A1373" t="s">
        <v>224</v>
      </c>
      <c r="B1373" s="105">
        <v>110156</v>
      </c>
      <c r="C1373" s="105" t="s">
        <v>685</v>
      </c>
      <c r="D1373" s="106">
        <v>301890.03999999998</v>
      </c>
      <c r="E1373" s="106">
        <v>354111.67</v>
      </c>
      <c r="F1373" s="67">
        <f t="shared" si="63"/>
        <v>52221.630000000005</v>
      </c>
      <c r="G1373" s="68" t="str">
        <f>+VLOOKUP(B1373,Mapping!A:C,3,0)</f>
        <v>Net Assets</v>
      </c>
      <c r="H1373" s="68" t="str">
        <f t="shared" si="64"/>
        <v>TITNet Assets</v>
      </c>
      <c r="I1373" s="69">
        <f t="shared" si="65"/>
        <v>5.2221630000000002E-3</v>
      </c>
      <c r="N1373" t="str">
        <f>+HLOOKUP(A1373,'HY Financials'!$4:$4,1,0)</f>
        <v>TIT</v>
      </c>
    </row>
    <row r="1374" spans="1:14" hidden="1">
      <c r="A1374" t="s">
        <v>224</v>
      </c>
      <c r="B1374" s="105">
        <v>110200</v>
      </c>
      <c r="C1374" s="105" t="s">
        <v>305</v>
      </c>
      <c r="D1374" s="106">
        <v>102092794.45999999</v>
      </c>
      <c r="E1374" s="106">
        <v>115861543.43000001</v>
      </c>
      <c r="F1374" s="67">
        <f t="shared" si="63"/>
        <v>13768748.970000014</v>
      </c>
      <c r="G1374" s="68" t="str">
        <f>+VLOOKUP(B1374,Mapping!A:C,3,0)</f>
        <v>Net Assets</v>
      </c>
      <c r="H1374" s="68" t="str">
        <f t="shared" si="64"/>
        <v>TITNet Assets</v>
      </c>
      <c r="I1374" s="69">
        <f t="shared" si="65"/>
        <v>1.3768748970000013</v>
      </c>
      <c r="N1374" t="str">
        <f>+HLOOKUP(A1374,'HY Financials'!$4:$4,1,0)</f>
        <v>TIT</v>
      </c>
    </row>
    <row r="1375" spans="1:14" hidden="1">
      <c r="A1375" t="s">
        <v>224</v>
      </c>
      <c r="B1375" s="105" t="s">
        <v>768</v>
      </c>
      <c r="C1375" s="105" t="s">
        <v>769</v>
      </c>
      <c r="D1375" s="106">
        <v>67160715</v>
      </c>
      <c r="E1375" s="106">
        <v>67160715</v>
      </c>
      <c r="F1375" s="67">
        <f t="shared" si="63"/>
        <v>0</v>
      </c>
      <c r="G1375" s="68" t="str">
        <f>+VLOOKUP(B1375,Mapping!A:C,3,0)</f>
        <v>Net Assets</v>
      </c>
      <c r="H1375" s="68" t="str">
        <f t="shared" si="64"/>
        <v>TITNet Assets</v>
      </c>
      <c r="I1375" s="69">
        <f t="shared" si="65"/>
        <v>0</v>
      </c>
      <c r="N1375" t="str">
        <f>+HLOOKUP(A1375,'HY Financials'!$4:$4,1,0)</f>
        <v>TIT</v>
      </c>
    </row>
    <row r="1376" spans="1:14" hidden="1">
      <c r="A1376" t="s">
        <v>224</v>
      </c>
      <c r="B1376" s="105">
        <v>110800</v>
      </c>
      <c r="C1376" s="105" t="s">
        <v>308</v>
      </c>
      <c r="D1376" s="106">
        <v>5413364.8200000003</v>
      </c>
      <c r="E1376" s="106">
        <v>4566599.78</v>
      </c>
      <c r="F1376" s="67">
        <f t="shared" si="63"/>
        <v>-846765.04</v>
      </c>
      <c r="G1376" s="68" t="str">
        <f>+VLOOKUP(B1376,Mapping!A:C,3,0)</f>
        <v>Net Assets</v>
      </c>
      <c r="H1376" s="68" t="str">
        <f t="shared" si="64"/>
        <v>TITNet Assets</v>
      </c>
      <c r="I1376" s="69">
        <f t="shared" si="65"/>
        <v>-8.4676504E-2</v>
      </c>
      <c r="N1376" t="str">
        <f>+HLOOKUP(A1376,'HY Financials'!$4:$4,1,0)</f>
        <v>TIT</v>
      </c>
    </row>
    <row r="1377" spans="1:14" hidden="1">
      <c r="A1377" t="s">
        <v>224</v>
      </c>
      <c r="B1377" s="105" t="s">
        <v>309</v>
      </c>
      <c r="C1377" s="105" t="s">
        <v>310</v>
      </c>
      <c r="D1377" s="106">
        <v>723784.52</v>
      </c>
      <c r="E1377" s="106">
        <v>1008875.68</v>
      </c>
      <c r="F1377" s="67">
        <f t="shared" si="63"/>
        <v>285091.16000000003</v>
      </c>
      <c r="G1377" s="68" t="str">
        <f>+VLOOKUP(B1377,Mapping!A:C,3,0)</f>
        <v>Net Assets</v>
      </c>
      <c r="H1377" s="68" t="str">
        <f t="shared" si="64"/>
        <v>TITNet Assets</v>
      </c>
      <c r="I1377" s="69">
        <f t="shared" si="65"/>
        <v>2.8509116000000004E-2</v>
      </c>
      <c r="N1377" t="str">
        <f>+HLOOKUP(A1377,'HY Financials'!$4:$4,1,0)</f>
        <v>TIT</v>
      </c>
    </row>
    <row r="1378" spans="1:14" hidden="1">
      <c r="A1378" t="s">
        <v>224</v>
      </c>
      <c r="B1378" s="105">
        <v>111520</v>
      </c>
      <c r="C1378" s="105" t="s">
        <v>686</v>
      </c>
      <c r="D1378" s="106">
        <v>24416011.300000001</v>
      </c>
      <c r="E1378" s="106">
        <v>21648174.149999999</v>
      </c>
      <c r="F1378" s="67">
        <f t="shared" si="63"/>
        <v>-2767837.1500000022</v>
      </c>
      <c r="G1378" s="68" t="str">
        <f>+VLOOKUP(B1378,Mapping!A:C,3,0)</f>
        <v>Net Assets</v>
      </c>
      <c r="H1378" s="68" t="str">
        <f t="shared" si="64"/>
        <v>TITNet Assets</v>
      </c>
      <c r="I1378" s="69">
        <f t="shared" si="65"/>
        <v>-0.27678371500000021</v>
      </c>
      <c r="N1378" t="str">
        <f>+HLOOKUP(A1378,'HY Financials'!$4:$4,1,0)</f>
        <v>TIT</v>
      </c>
    </row>
    <row r="1379" spans="1:14" hidden="1">
      <c r="A1379" t="s">
        <v>224</v>
      </c>
      <c r="B1379" s="105" t="s">
        <v>770</v>
      </c>
      <c r="C1379" s="105" t="s">
        <v>771</v>
      </c>
      <c r="D1379" s="106">
        <v>21304.76</v>
      </c>
      <c r="E1379" s="106">
        <v>21304.76</v>
      </c>
      <c r="F1379" s="67">
        <f t="shared" si="63"/>
        <v>0</v>
      </c>
      <c r="G1379" s="68" t="str">
        <f>+VLOOKUP(B1379,Mapping!A:C,3,0)</f>
        <v>Net Assets</v>
      </c>
      <c r="H1379" s="68" t="str">
        <f t="shared" si="64"/>
        <v>TITNet Assets</v>
      </c>
      <c r="I1379" s="69">
        <f t="shared" si="65"/>
        <v>0</v>
      </c>
      <c r="N1379" t="str">
        <f>+HLOOKUP(A1379,'HY Financials'!$4:$4,1,0)</f>
        <v>TIT</v>
      </c>
    </row>
    <row r="1380" spans="1:14" hidden="1">
      <c r="A1380" t="s">
        <v>224</v>
      </c>
      <c r="B1380" s="105">
        <v>112000</v>
      </c>
      <c r="C1380" s="105" t="s">
        <v>314</v>
      </c>
      <c r="D1380" s="106">
        <v>2.5</v>
      </c>
      <c r="E1380" s="106">
        <v>15.67</v>
      </c>
      <c r="F1380" s="67">
        <f t="shared" si="63"/>
        <v>13.17</v>
      </c>
      <c r="G1380" s="68" t="str">
        <f>+VLOOKUP(B1380,Mapping!A:C,3,0)</f>
        <v>Net Assets</v>
      </c>
      <c r="H1380" s="68" t="str">
        <f t="shared" si="64"/>
        <v>TITNet Assets</v>
      </c>
      <c r="I1380" s="69">
        <f t="shared" si="65"/>
        <v>1.3170000000000001E-6</v>
      </c>
      <c r="N1380" t="str">
        <f>+HLOOKUP(A1380,'HY Financials'!$4:$4,1,0)</f>
        <v>TIT</v>
      </c>
    </row>
    <row r="1381" spans="1:14" hidden="1">
      <c r="A1381" t="s">
        <v>224</v>
      </c>
      <c r="B1381" s="105">
        <v>112002</v>
      </c>
      <c r="C1381" s="105" t="s">
        <v>588</v>
      </c>
      <c r="D1381" s="106">
        <v>0</v>
      </c>
      <c r="E1381" s="106">
        <v>0</v>
      </c>
      <c r="F1381" s="67">
        <f t="shared" si="63"/>
        <v>0</v>
      </c>
      <c r="G1381" s="68" t="str">
        <f>+VLOOKUP(B1381,Mapping!A:C,3,0)</f>
        <v>Net Assets</v>
      </c>
      <c r="H1381" s="68" t="str">
        <f t="shared" si="64"/>
        <v>TITNet Assets</v>
      </c>
      <c r="I1381" s="69">
        <f t="shared" si="65"/>
        <v>0</v>
      </c>
      <c r="N1381" t="str">
        <f>+HLOOKUP(A1381,'HY Financials'!$4:$4,1,0)</f>
        <v>TIT</v>
      </c>
    </row>
    <row r="1382" spans="1:14" hidden="1">
      <c r="A1382" t="s">
        <v>224</v>
      </c>
      <c r="B1382" s="105">
        <v>112011</v>
      </c>
      <c r="C1382" s="105" t="s">
        <v>529</v>
      </c>
      <c r="D1382" s="106">
        <v>38.39</v>
      </c>
      <c r="E1382" s="106">
        <v>38.39</v>
      </c>
      <c r="F1382" s="67">
        <f t="shared" si="63"/>
        <v>0</v>
      </c>
      <c r="G1382" s="68" t="str">
        <f>+VLOOKUP(B1382,Mapping!A:C,3,0)</f>
        <v>Net Assets</v>
      </c>
      <c r="H1382" s="68" t="str">
        <f t="shared" si="64"/>
        <v>TITNet Assets</v>
      </c>
      <c r="I1382" s="69">
        <f t="shared" si="65"/>
        <v>0</v>
      </c>
      <c r="N1382" t="str">
        <f>+HLOOKUP(A1382,'HY Financials'!$4:$4,1,0)</f>
        <v>TIT</v>
      </c>
    </row>
    <row r="1383" spans="1:14" hidden="1">
      <c r="A1383" t="s">
        <v>224</v>
      </c>
      <c r="B1383" s="105">
        <v>112020</v>
      </c>
      <c r="C1383" s="105" t="s">
        <v>316</v>
      </c>
      <c r="D1383" s="106">
        <v>0</v>
      </c>
      <c r="E1383" s="106">
        <v>437000</v>
      </c>
      <c r="F1383" s="67">
        <f t="shared" si="63"/>
        <v>437000</v>
      </c>
      <c r="G1383" s="68" t="str">
        <f>+VLOOKUP(B1383,Mapping!A:C,3,0)</f>
        <v>Net Assets</v>
      </c>
      <c r="H1383" s="68" t="str">
        <f t="shared" si="64"/>
        <v>TITNet Assets</v>
      </c>
      <c r="I1383" s="69">
        <f t="shared" si="65"/>
        <v>4.3700000000000003E-2</v>
      </c>
      <c r="N1383" t="str">
        <f>+HLOOKUP(A1383,'HY Financials'!$4:$4,1,0)</f>
        <v>TIT</v>
      </c>
    </row>
    <row r="1384" spans="1:14" s="108" customFormat="1" hidden="1">
      <c r="A1384" t="s">
        <v>224</v>
      </c>
      <c r="B1384" s="105">
        <v>112021</v>
      </c>
      <c r="C1384" s="105" t="s">
        <v>478</v>
      </c>
      <c r="D1384" s="106">
        <v>1096.83</v>
      </c>
      <c r="E1384" s="106">
        <v>1319.66</v>
      </c>
      <c r="F1384" s="67">
        <f t="shared" si="63"/>
        <v>222.83000000000015</v>
      </c>
      <c r="G1384" s="68" t="str">
        <f>+VLOOKUP(B1384,Mapping!A:C,3,0)</f>
        <v>Net Assets</v>
      </c>
      <c r="H1384" s="68" t="str">
        <f t="shared" si="64"/>
        <v>TITNet Assets</v>
      </c>
      <c r="I1384" s="69">
        <f t="shared" si="65"/>
        <v>2.2283000000000017E-5</v>
      </c>
      <c r="K1384"/>
      <c r="N1384" t="str">
        <f>+HLOOKUP(A1384,'HY Financials'!$4:$4,1,0)</f>
        <v>TIT</v>
      </c>
    </row>
    <row r="1385" spans="1:14" s="108" customFormat="1" hidden="1">
      <c r="A1385" t="s">
        <v>224</v>
      </c>
      <c r="B1385" s="105">
        <v>112062</v>
      </c>
      <c r="C1385" s="105" t="s">
        <v>988</v>
      </c>
      <c r="D1385" s="106">
        <v>0</v>
      </c>
      <c r="E1385" s="106">
        <v>683</v>
      </c>
      <c r="F1385" s="67">
        <f t="shared" si="63"/>
        <v>683</v>
      </c>
      <c r="G1385" s="68" t="str">
        <f>+VLOOKUP(B1385,Mapping!A:C,3,0)</f>
        <v>Net Assets</v>
      </c>
      <c r="H1385" s="68" t="str">
        <f t="shared" si="64"/>
        <v>TITNet Assets</v>
      </c>
      <c r="I1385" s="69">
        <f t="shared" si="65"/>
        <v>6.8300000000000007E-5</v>
      </c>
      <c r="K1385"/>
      <c r="N1385" t="str">
        <f>+HLOOKUP(A1385,'HY Financials'!$4:$4,1,0)</f>
        <v>TIT</v>
      </c>
    </row>
    <row r="1386" spans="1:14" s="108" customFormat="1" hidden="1">
      <c r="A1386" t="s">
        <v>224</v>
      </c>
      <c r="B1386" s="105" t="s">
        <v>689</v>
      </c>
      <c r="C1386" s="105" t="s">
        <v>690</v>
      </c>
      <c r="D1386" s="106">
        <v>23760274.050000001</v>
      </c>
      <c r="E1386" s="106">
        <v>26528111.449999999</v>
      </c>
      <c r="F1386" s="67">
        <f t="shared" si="63"/>
        <v>2767837.3999999985</v>
      </c>
      <c r="G1386" s="68" t="str">
        <f>+VLOOKUP(B1386,Mapping!A:C,3,0)</f>
        <v>Net Assets</v>
      </c>
      <c r="H1386" s="68" t="str">
        <f t="shared" si="64"/>
        <v>TITNet Assets</v>
      </c>
      <c r="I1386" s="69">
        <f t="shared" si="65"/>
        <v>0.27678373999999983</v>
      </c>
      <c r="N1386" t="str">
        <f>+HLOOKUP(A1386,'HY Financials'!$4:$4,1,0)</f>
        <v>TIT</v>
      </c>
    </row>
    <row r="1387" spans="1:14" s="108" customFormat="1" hidden="1">
      <c r="A1387" t="s">
        <v>224</v>
      </c>
      <c r="B1387" s="105">
        <v>210100</v>
      </c>
      <c r="C1387" s="105" t="s">
        <v>424</v>
      </c>
      <c r="D1387" s="106">
        <v>147186225.62</v>
      </c>
      <c r="E1387" s="106">
        <v>147569583.56999999</v>
      </c>
      <c r="F1387" s="67">
        <f t="shared" si="63"/>
        <v>383357.94999998808</v>
      </c>
      <c r="G1387" s="68" t="str">
        <f>+VLOOKUP(B1387,Mapping!A:C,3,0)</f>
        <v>Net Assets</v>
      </c>
      <c r="H1387" s="68" t="str">
        <f t="shared" si="64"/>
        <v>TITNet Assets</v>
      </c>
      <c r="I1387" s="69">
        <f t="shared" si="65"/>
        <v>3.8335794999998805E-2</v>
      </c>
      <c r="N1387" t="str">
        <f>+HLOOKUP(A1387,'HY Financials'!$4:$4,1,0)</f>
        <v>TIT</v>
      </c>
    </row>
    <row r="1388" spans="1:14" s="108" customFormat="1" hidden="1">
      <c r="A1388" t="s">
        <v>224</v>
      </c>
      <c r="B1388" s="105">
        <v>210800</v>
      </c>
      <c r="C1388" s="105" t="s">
        <v>317</v>
      </c>
      <c r="D1388" s="106">
        <v>29084881.32</v>
      </c>
      <c r="E1388" s="106">
        <v>28704996.960000001</v>
      </c>
      <c r="F1388" s="67">
        <f t="shared" si="63"/>
        <v>-379884.3599999994</v>
      </c>
      <c r="G1388" s="68" t="str">
        <f>+VLOOKUP(B1388,Mapping!A:C,3,0)</f>
        <v>Net Assets</v>
      </c>
      <c r="H1388" s="68" t="str">
        <f t="shared" si="64"/>
        <v>TITNet Assets</v>
      </c>
      <c r="I1388" s="69">
        <f t="shared" si="65"/>
        <v>-3.7988435999999938E-2</v>
      </c>
      <c r="N1388" t="str">
        <f>+HLOOKUP(A1388,'HY Financials'!$4:$4,1,0)</f>
        <v>TIT</v>
      </c>
    </row>
    <row r="1389" spans="1:14" s="108" customFormat="1" hidden="1">
      <c r="A1389" t="s">
        <v>224</v>
      </c>
      <c r="B1389" s="105">
        <v>211002</v>
      </c>
      <c r="C1389" s="105" t="s">
        <v>460</v>
      </c>
      <c r="D1389" s="106">
        <v>681610</v>
      </c>
      <c r="E1389" s="106">
        <v>26181.69</v>
      </c>
      <c r="F1389" s="67">
        <f t="shared" si="63"/>
        <v>-655428.31000000006</v>
      </c>
      <c r="G1389" s="68" t="str">
        <f>+VLOOKUP(B1389,Mapping!A:C,3,0)</f>
        <v>Net Assets</v>
      </c>
      <c r="H1389" s="68" t="str">
        <f t="shared" si="64"/>
        <v>TITNet Assets</v>
      </c>
      <c r="I1389" s="69">
        <f t="shared" si="65"/>
        <v>-6.554283100000001E-2</v>
      </c>
      <c r="N1389" t="str">
        <f>+HLOOKUP(A1389,'HY Financials'!$4:$4,1,0)</f>
        <v>TIT</v>
      </c>
    </row>
    <row r="1390" spans="1:14" s="108" customFormat="1" hidden="1">
      <c r="A1390" t="s">
        <v>224</v>
      </c>
      <c r="B1390" s="105">
        <v>211010</v>
      </c>
      <c r="C1390" s="105" t="s">
        <v>321</v>
      </c>
      <c r="D1390" s="106">
        <v>79263.960000000006</v>
      </c>
      <c r="E1390" s="106">
        <v>39631.980000000003</v>
      </c>
      <c r="F1390" s="67">
        <f t="shared" si="63"/>
        <v>-39631.980000000003</v>
      </c>
      <c r="G1390" s="68" t="str">
        <f>+VLOOKUP(B1390,Mapping!A:C,3,0)</f>
        <v>Net Assets</v>
      </c>
      <c r="H1390" s="68" t="str">
        <f t="shared" si="64"/>
        <v>TITNet Assets</v>
      </c>
      <c r="I1390" s="69">
        <f t="shared" si="65"/>
        <v>-3.9631980000000002E-3</v>
      </c>
      <c r="K1390"/>
      <c r="N1390" t="str">
        <f>+HLOOKUP(A1390,'HY Financials'!$4:$4,1,0)</f>
        <v>TIT</v>
      </c>
    </row>
    <row r="1391" spans="1:14" s="108" customFormat="1" hidden="1">
      <c r="A1391" t="s">
        <v>224</v>
      </c>
      <c r="B1391" s="105">
        <v>211011</v>
      </c>
      <c r="C1391" s="105" t="s">
        <v>765</v>
      </c>
      <c r="D1391" s="106">
        <v>25034.89</v>
      </c>
      <c r="E1391" s="106">
        <v>0</v>
      </c>
      <c r="F1391" s="67">
        <f t="shared" si="63"/>
        <v>-25034.89</v>
      </c>
      <c r="G1391" s="68" t="str">
        <f>+VLOOKUP(B1391,Mapping!A:C,3,0)</f>
        <v>Net Assets</v>
      </c>
      <c r="H1391" s="68" t="str">
        <f t="shared" si="64"/>
        <v>TITNet Assets</v>
      </c>
      <c r="I1391" s="69">
        <f t="shared" si="65"/>
        <v>-2.5034889999999998E-3</v>
      </c>
      <c r="K1391"/>
      <c r="N1391" t="str">
        <f>+HLOOKUP(A1391,'HY Financials'!$4:$4,1,0)</f>
        <v>TIT</v>
      </c>
    </row>
    <row r="1392" spans="1:14" s="108" customFormat="1" hidden="1">
      <c r="A1392" t="s">
        <v>224</v>
      </c>
      <c r="B1392" s="105">
        <v>211024</v>
      </c>
      <c r="C1392" s="105" t="s">
        <v>325</v>
      </c>
      <c r="D1392" s="106">
        <v>23710.78</v>
      </c>
      <c r="E1392" s="106">
        <v>28198.47</v>
      </c>
      <c r="F1392" s="67">
        <f t="shared" si="63"/>
        <v>4487.6900000000023</v>
      </c>
      <c r="G1392" s="68" t="str">
        <f>+VLOOKUP(B1392,Mapping!A:C,3,0)</f>
        <v>Net Assets</v>
      </c>
      <c r="H1392" s="68" t="str">
        <f t="shared" si="64"/>
        <v>TITNet Assets</v>
      </c>
      <c r="I1392" s="69">
        <f t="shared" si="65"/>
        <v>4.4876900000000023E-4</v>
      </c>
      <c r="N1392" t="str">
        <f>+HLOOKUP(A1392,'HY Financials'!$4:$4,1,0)</f>
        <v>TIT</v>
      </c>
    </row>
    <row r="1393" spans="1:14" s="108" customFormat="1" hidden="1">
      <c r="A1393" t="s">
        <v>224</v>
      </c>
      <c r="B1393" s="105">
        <v>211028</v>
      </c>
      <c r="C1393" s="105" t="s">
        <v>329</v>
      </c>
      <c r="D1393" s="106">
        <v>0</v>
      </c>
      <c r="E1393" s="106">
        <v>0</v>
      </c>
      <c r="F1393" s="67">
        <f t="shared" si="63"/>
        <v>0</v>
      </c>
      <c r="G1393" s="68" t="str">
        <f>+VLOOKUP(B1393,Mapping!A:C,3,0)</f>
        <v>Net Assets</v>
      </c>
      <c r="H1393" s="68" t="str">
        <f t="shared" si="64"/>
        <v>TITNet Assets</v>
      </c>
      <c r="I1393" s="69">
        <f t="shared" si="65"/>
        <v>0</v>
      </c>
      <c r="N1393" t="str">
        <f>+HLOOKUP(A1393,'HY Financials'!$4:$4,1,0)</f>
        <v>TIT</v>
      </c>
    </row>
    <row r="1394" spans="1:14" s="108" customFormat="1" hidden="1">
      <c r="A1394" t="s">
        <v>224</v>
      </c>
      <c r="B1394" s="105">
        <v>211032</v>
      </c>
      <c r="C1394" s="105" t="s">
        <v>331</v>
      </c>
      <c r="D1394" s="106">
        <v>37648.239999999998</v>
      </c>
      <c r="E1394" s="106">
        <v>66.97</v>
      </c>
      <c r="F1394" s="67">
        <f t="shared" si="63"/>
        <v>-37581.269999999997</v>
      </c>
      <c r="G1394" s="68" t="str">
        <f>+VLOOKUP(B1394,Mapping!A:C,3,0)</f>
        <v>Net Assets</v>
      </c>
      <c r="H1394" s="68" t="str">
        <f t="shared" si="64"/>
        <v>TITNet Assets</v>
      </c>
      <c r="I1394" s="69">
        <f t="shared" si="65"/>
        <v>-3.7581269999999996E-3</v>
      </c>
      <c r="K1394"/>
      <c r="N1394" t="str">
        <f>+HLOOKUP(A1394,'HY Financials'!$4:$4,1,0)</f>
        <v>TIT</v>
      </c>
    </row>
    <row r="1395" spans="1:14" s="108" customFormat="1" hidden="1">
      <c r="A1395" t="s">
        <v>224</v>
      </c>
      <c r="B1395" s="105">
        <v>211035</v>
      </c>
      <c r="C1395" s="105" t="s">
        <v>333</v>
      </c>
      <c r="D1395" s="106">
        <v>23576</v>
      </c>
      <c r="E1395" s="106">
        <v>29172</v>
      </c>
      <c r="F1395" s="67">
        <f t="shared" si="63"/>
        <v>5596</v>
      </c>
      <c r="G1395" s="68" t="str">
        <f>+VLOOKUP(B1395,Mapping!A:C,3,0)</f>
        <v>Net Assets</v>
      </c>
      <c r="H1395" s="68" t="str">
        <f t="shared" si="64"/>
        <v>TITNet Assets</v>
      </c>
      <c r="I1395" s="69">
        <f t="shared" si="65"/>
        <v>5.5960000000000005E-4</v>
      </c>
      <c r="K1395"/>
      <c r="N1395" t="str">
        <f>+HLOOKUP(A1395,'HY Financials'!$4:$4,1,0)</f>
        <v>TIT</v>
      </c>
    </row>
    <row r="1396" spans="1:14" s="108" customFormat="1" hidden="1">
      <c r="A1396" t="s">
        <v>224</v>
      </c>
      <c r="B1396" s="105">
        <v>211037</v>
      </c>
      <c r="C1396" s="105" t="s">
        <v>901</v>
      </c>
      <c r="D1396" s="106">
        <v>187958.62</v>
      </c>
      <c r="E1396" s="106">
        <v>348744.04</v>
      </c>
      <c r="F1396" s="67">
        <f t="shared" si="63"/>
        <v>160785.41999999998</v>
      </c>
      <c r="G1396" s="68" t="str">
        <f>+VLOOKUP(B1396,Mapping!A:C,3,0)</f>
        <v>Net Assets</v>
      </c>
      <c r="H1396" s="68" t="str">
        <f t="shared" si="64"/>
        <v>TITNet Assets</v>
      </c>
      <c r="I1396" s="69">
        <f t="shared" si="65"/>
        <v>1.6078541999999998E-2</v>
      </c>
      <c r="N1396" t="str">
        <f>+HLOOKUP(A1396,'HY Financials'!$4:$4,1,0)</f>
        <v>TIT</v>
      </c>
    </row>
    <row r="1397" spans="1:14" s="108" customFormat="1" hidden="1">
      <c r="A1397" t="s">
        <v>224</v>
      </c>
      <c r="B1397" s="105">
        <v>211040</v>
      </c>
      <c r="C1397" s="105" t="s">
        <v>1046</v>
      </c>
      <c r="D1397" s="106">
        <v>1313.32</v>
      </c>
      <c r="E1397" s="106">
        <v>1313.32</v>
      </c>
      <c r="F1397" s="67">
        <f t="shared" si="63"/>
        <v>0</v>
      </c>
      <c r="G1397" s="68" t="str">
        <f>+VLOOKUP(B1397,Mapping!A:C,3,0)</f>
        <v>Dummy</v>
      </c>
      <c r="H1397" s="68" t="str">
        <f t="shared" si="64"/>
        <v>TITDummy</v>
      </c>
      <c r="I1397" s="69">
        <f t="shared" si="65"/>
        <v>0</v>
      </c>
      <c r="N1397" t="str">
        <f>+HLOOKUP(A1397,'HY Financials'!$4:$4,1,0)</f>
        <v>TIT</v>
      </c>
    </row>
    <row r="1398" spans="1:14" s="108" customFormat="1" hidden="1">
      <c r="A1398" t="s">
        <v>224</v>
      </c>
      <c r="B1398" s="105">
        <v>211070</v>
      </c>
      <c r="C1398" s="105" t="s">
        <v>902</v>
      </c>
      <c r="D1398" s="106">
        <v>125</v>
      </c>
      <c r="E1398" s="106">
        <v>25</v>
      </c>
      <c r="F1398" s="67">
        <f t="shared" si="63"/>
        <v>-100</v>
      </c>
      <c r="G1398" s="68" t="str">
        <f>+VLOOKUP(B1398,Mapping!A:C,3,0)</f>
        <v>Net Assets</v>
      </c>
      <c r="H1398" s="68" t="str">
        <f t="shared" si="64"/>
        <v>TITNet Assets</v>
      </c>
      <c r="I1398" s="69">
        <f t="shared" si="65"/>
        <v>-1.0000000000000001E-5</v>
      </c>
      <c r="K1398"/>
      <c r="N1398" t="str">
        <f>+HLOOKUP(A1398,'HY Financials'!$4:$4,1,0)</f>
        <v>TIT</v>
      </c>
    </row>
    <row r="1399" spans="1:14" s="108" customFormat="1" hidden="1">
      <c r="A1399" t="s">
        <v>224</v>
      </c>
      <c r="B1399" s="105">
        <v>211078</v>
      </c>
      <c r="C1399" s="105" t="s">
        <v>1047</v>
      </c>
      <c r="D1399" s="106">
        <v>2650.52</v>
      </c>
      <c r="E1399" s="106">
        <v>2650.52</v>
      </c>
      <c r="F1399" s="67">
        <f t="shared" si="63"/>
        <v>0</v>
      </c>
      <c r="G1399" s="68" t="str">
        <f>+VLOOKUP(B1399,Mapping!A:C,3,0)</f>
        <v>Dummy</v>
      </c>
      <c r="H1399" s="68" t="str">
        <f t="shared" si="64"/>
        <v>TITDummy</v>
      </c>
      <c r="I1399" s="69">
        <f t="shared" si="65"/>
        <v>0</v>
      </c>
      <c r="K1399"/>
      <c r="N1399" t="str">
        <f>+HLOOKUP(A1399,'HY Financials'!$4:$4,1,0)</f>
        <v>TIT</v>
      </c>
    </row>
    <row r="1400" spans="1:14" s="108" customFormat="1" hidden="1">
      <c r="A1400" t="s">
        <v>224</v>
      </c>
      <c r="B1400" s="105">
        <v>212010</v>
      </c>
      <c r="C1400" s="105" t="s">
        <v>336</v>
      </c>
      <c r="D1400" s="106">
        <v>1056802.27</v>
      </c>
      <c r="E1400" s="106">
        <v>1039692.77</v>
      </c>
      <c r="F1400" s="67">
        <f t="shared" si="63"/>
        <v>-17109.5</v>
      </c>
      <c r="G1400" s="68" t="str">
        <f>+VLOOKUP(B1400,Mapping!A:C,3,0)</f>
        <v>Net Assets</v>
      </c>
      <c r="H1400" s="68" t="str">
        <f t="shared" si="64"/>
        <v>TITNet Assets</v>
      </c>
      <c r="I1400" s="69">
        <f t="shared" si="65"/>
        <v>-1.7109499999999999E-3</v>
      </c>
      <c r="N1400" t="str">
        <f>+HLOOKUP(A1400,'HY Financials'!$4:$4,1,0)</f>
        <v>TIT</v>
      </c>
    </row>
    <row r="1401" spans="1:14" s="108" customFormat="1" hidden="1">
      <c r="A1401" t="s">
        <v>224</v>
      </c>
      <c r="B1401" s="105">
        <v>212021</v>
      </c>
      <c r="C1401" s="105" t="s">
        <v>337</v>
      </c>
      <c r="D1401" s="106">
        <v>961162.94</v>
      </c>
      <c r="E1401" s="106">
        <v>960135.64</v>
      </c>
      <c r="F1401" s="67">
        <f t="shared" si="63"/>
        <v>-1027.2999999999302</v>
      </c>
      <c r="G1401" s="68" t="str">
        <f>+VLOOKUP(B1401,Mapping!A:C,3,0)</f>
        <v>Net Assets</v>
      </c>
      <c r="H1401" s="68" t="str">
        <f t="shared" si="64"/>
        <v>TITNet Assets</v>
      </c>
      <c r="I1401" s="69">
        <f t="shared" si="65"/>
        <v>-1.0272999999999302E-4</v>
      </c>
      <c r="N1401" t="str">
        <f>+HLOOKUP(A1401,'HY Financials'!$4:$4,1,0)</f>
        <v>TIT</v>
      </c>
    </row>
    <row r="1402" spans="1:14" s="108" customFormat="1" hidden="1">
      <c r="A1402" t="s">
        <v>224</v>
      </c>
      <c r="B1402" s="105">
        <v>212024</v>
      </c>
      <c r="C1402" s="105" t="s">
        <v>338</v>
      </c>
      <c r="D1402" s="106">
        <v>106323</v>
      </c>
      <c r="E1402" s="106">
        <v>81820</v>
      </c>
      <c r="F1402" s="67">
        <f t="shared" si="63"/>
        <v>-24503</v>
      </c>
      <c r="G1402" s="68" t="str">
        <f>+VLOOKUP(B1402,Mapping!A:C,3,0)</f>
        <v>Net Assets</v>
      </c>
      <c r="H1402" s="68" t="str">
        <f t="shared" si="64"/>
        <v>TITNet Assets</v>
      </c>
      <c r="I1402" s="69">
        <f t="shared" si="65"/>
        <v>-2.4502999999999999E-3</v>
      </c>
      <c r="N1402" t="str">
        <f>+HLOOKUP(A1402,'HY Financials'!$4:$4,1,0)</f>
        <v>TIT</v>
      </c>
    </row>
    <row r="1403" spans="1:14" s="108" customFormat="1" hidden="1">
      <c r="A1403" t="s">
        <v>224</v>
      </c>
      <c r="B1403" s="105">
        <v>212026</v>
      </c>
      <c r="C1403" s="105" t="s">
        <v>339</v>
      </c>
      <c r="D1403" s="106">
        <v>36888.589999999997</v>
      </c>
      <c r="E1403" s="106">
        <v>766302.2</v>
      </c>
      <c r="F1403" s="67">
        <f t="shared" si="63"/>
        <v>729413.61</v>
      </c>
      <c r="G1403" s="68" t="str">
        <f>+VLOOKUP(B1403,Mapping!A:C,3,0)</f>
        <v>Net Assets</v>
      </c>
      <c r="H1403" s="68" t="str">
        <f t="shared" si="64"/>
        <v>TITNet Assets</v>
      </c>
      <c r="I1403" s="69">
        <f t="shared" si="65"/>
        <v>7.2941360999999996E-2</v>
      </c>
      <c r="N1403" t="str">
        <f>+HLOOKUP(A1403,'HY Financials'!$4:$4,1,0)</f>
        <v>TIT</v>
      </c>
    </row>
    <row r="1404" spans="1:14" s="108" customFormat="1" hidden="1">
      <c r="A1404" t="s">
        <v>224</v>
      </c>
      <c r="B1404" s="105">
        <v>212027</v>
      </c>
      <c r="C1404" s="105" t="s">
        <v>340</v>
      </c>
      <c r="D1404" s="106">
        <v>174</v>
      </c>
      <c r="E1404" s="106">
        <v>174</v>
      </c>
      <c r="F1404" s="67">
        <f t="shared" si="63"/>
        <v>0</v>
      </c>
      <c r="G1404" s="68" t="str">
        <f>+VLOOKUP(B1404,Mapping!A:C,3,0)</f>
        <v>Net Assets</v>
      </c>
      <c r="H1404" s="68" t="str">
        <f t="shared" si="64"/>
        <v>TITNet Assets</v>
      </c>
      <c r="I1404" s="69">
        <f t="shared" si="65"/>
        <v>0</v>
      </c>
      <c r="N1404" t="str">
        <f>+HLOOKUP(A1404,'HY Financials'!$4:$4,1,0)</f>
        <v>TIT</v>
      </c>
    </row>
    <row r="1405" spans="1:14" s="108" customFormat="1" hidden="1">
      <c r="A1405" t="s">
        <v>224</v>
      </c>
      <c r="B1405" s="105">
        <v>212029</v>
      </c>
      <c r="C1405" s="105" t="s">
        <v>341</v>
      </c>
      <c r="D1405" s="106">
        <v>1111.55</v>
      </c>
      <c r="E1405" s="106">
        <v>1111.55</v>
      </c>
      <c r="F1405" s="67">
        <f t="shared" si="63"/>
        <v>0</v>
      </c>
      <c r="G1405" s="68" t="str">
        <f>+VLOOKUP(B1405,Mapping!A:C,3,0)</f>
        <v>Net Assets</v>
      </c>
      <c r="H1405" s="68" t="str">
        <f t="shared" si="64"/>
        <v>TITNet Assets</v>
      </c>
      <c r="I1405" s="69">
        <f t="shared" si="65"/>
        <v>0</v>
      </c>
      <c r="N1405" t="str">
        <f>+HLOOKUP(A1405,'HY Financials'!$4:$4,1,0)</f>
        <v>TIT</v>
      </c>
    </row>
    <row r="1406" spans="1:14" s="108" customFormat="1" hidden="1">
      <c r="A1406" t="s">
        <v>224</v>
      </c>
      <c r="B1406" s="105">
        <v>212030</v>
      </c>
      <c r="C1406" s="105" t="s">
        <v>1048</v>
      </c>
      <c r="D1406" s="106">
        <v>2186.6799999999998</v>
      </c>
      <c r="E1406" s="106">
        <v>2186.6799999999998</v>
      </c>
      <c r="F1406" s="67">
        <f t="shared" si="63"/>
        <v>0</v>
      </c>
      <c r="G1406" s="68" t="str">
        <f>+VLOOKUP(B1406,Mapping!A:C,3,0)</f>
        <v>Dummy</v>
      </c>
      <c r="H1406" s="68" t="str">
        <f t="shared" si="64"/>
        <v>TITDummy</v>
      </c>
      <c r="I1406" s="69">
        <f t="shared" si="65"/>
        <v>0</v>
      </c>
      <c r="N1406" s="108" t="str">
        <f>+HLOOKUP(A1406,'HY Financials'!$4:$4,1,0)</f>
        <v>TIT</v>
      </c>
    </row>
    <row r="1407" spans="1:14" hidden="1">
      <c r="A1407" t="s">
        <v>224</v>
      </c>
      <c r="B1407" s="105">
        <v>212080</v>
      </c>
      <c r="C1407" s="105" t="s">
        <v>1049</v>
      </c>
      <c r="D1407" s="106">
        <v>444.43</v>
      </c>
      <c r="E1407" s="106">
        <v>12117.39</v>
      </c>
      <c r="F1407" s="67">
        <f t="shared" si="63"/>
        <v>11672.96</v>
      </c>
      <c r="G1407" s="68" t="str">
        <f>+VLOOKUP(B1407,Mapping!A:C,3,0)</f>
        <v>Dummy</v>
      </c>
      <c r="H1407" s="68" t="str">
        <f t="shared" si="64"/>
        <v>TITDummy</v>
      </c>
      <c r="I1407" s="69">
        <f t="shared" si="65"/>
        <v>1.167296E-3</v>
      </c>
      <c r="N1407" t="str">
        <f>+HLOOKUP(A1407,'HY Financials'!$4:$4,1,0)</f>
        <v>TIT</v>
      </c>
    </row>
    <row r="1408" spans="1:14" hidden="1">
      <c r="A1408" t="s">
        <v>224</v>
      </c>
      <c r="B1408" s="105">
        <v>212085</v>
      </c>
      <c r="C1408" s="105" t="s">
        <v>342</v>
      </c>
      <c r="D1408" s="106">
        <v>519467.12</v>
      </c>
      <c r="E1408" s="106">
        <v>521966.98</v>
      </c>
      <c r="F1408" s="67">
        <f t="shared" si="63"/>
        <v>2499.859999999986</v>
      </c>
      <c r="G1408" s="68" t="str">
        <f>+VLOOKUP(B1408,Mapping!A:C,3,0)</f>
        <v>Net Assets</v>
      </c>
      <c r="H1408" s="68" t="str">
        <f t="shared" si="64"/>
        <v>TITNet Assets</v>
      </c>
      <c r="I1408" s="69">
        <f t="shared" si="65"/>
        <v>2.4998599999999859E-4</v>
      </c>
      <c r="N1408" t="str">
        <f>+HLOOKUP(A1408,'HY Financials'!$4:$4,1,0)</f>
        <v>TIT</v>
      </c>
    </row>
    <row r="1409" spans="1:14" hidden="1">
      <c r="A1409" t="s">
        <v>224</v>
      </c>
      <c r="B1409" s="105">
        <v>212086</v>
      </c>
      <c r="C1409" s="105" t="s">
        <v>343</v>
      </c>
      <c r="D1409" s="106">
        <v>12606901.560000001</v>
      </c>
      <c r="E1409" s="106">
        <v>5717544.0899999999</v>
      </c>
      <c r="F1409" s="67">
        <f t="shared" si="63"/>
        <v>-6889357.4700000007</v>
      </c>
      <c r="G1409" s="68" t="str">
        <f>+VLOOKUP(B1409,Mapping!A:C,3,0)</f>
        <v>Net Assets</v>
      </c>
      <c r="H1409" s="68" t="str">
        <f t="shared" si="64"/>
        <v>TITNet Assets</v>
      </c>
      <c r="I1409" s="69">
        <f t="shared" si="65"/>
        <v>-0.68893574700000004</v>
      </c>
      <c r="N1409" t="str">
        <f>+HLOOKUP(A1409,'HY Financials'!$4:$4,1,0)</f>
        <v>TIT</v>
      </c>
    </row>
    <row r="1410" spans="1:14" hidden="1">
      <c r="A1410" t="s">
        <v>224</v>
      </c>
      <c r="B1410" s="105" t="s">
        <v>344</v>
      </c>
      <c r="C1410" s="105" t="s">
        <v>345</v>
      </c>
      <c r="D1410" s="106">
        <v>13705006.52</v>
      </c>
      <c r="E1410" s="106">
        <v>3383893.1</v>
      </c>
      <c r="F1410" s="67">
        <f t="shared" si="63"/>
        <v>-10321113.42</v>
      </c>
      <c r="G1410" s="68" t="str">
        <f>+VLOOKUP(B1410,Mapping!A:C,3,0)</f>
        <v>Unit Capital at the end of the period</v>
      </c>
      <c r="H1410" s="68" t="str">
        <f t="shared" si="64"/>
        <v>TITUnit Capital at the end of the period</v>
      </c>
      <c r="I1410" s="69">
        <f t="shared" si="65"/>
        <v>-1.0321113420000001</v>
      </c>
      <c r="N1410" t="str">
        <f>+HLOOKUP(A1410,'HY Financials'!$4:$4,1,0)</f>
        <v>TIT</v>
      </c>
    </row>
    <row r="1411" spans="1:14" hidden="1">
      <c r="A1411" t="s">
        <v>224</v>
      </c>
      <c r="B1411" s="105" t="s">
        <v>346</v>
      </c>
      <c r="C1411" s="105" t="s">
        <v>347</v>
      </c>
      <c r="D1411" s="106">
        <v>20664735.640000001</v>
      </c>
      <c r="E1411" s="106">
        <v>8151317.9000000004</v>
      </c>
      <c r="F1411" s="67">
        <f t="shared" si="63"/>
        <v>-12513417.74</v>
      </c>
      <c r="G1411" s="68" t="str">
        <f>+VLOOKUP(B1411,Mapping!A:C,3,0)</f>
        <v>Unit Capital at the end of the period</v>
      </c>
      <c r="H1411" s="68" t="str">
        <f t="shared" si="64"/>
        <v>TITUnit Capital at the end of the period</v>
      </c>
      <c r="I1411" s="69">
        <f t="shared" si="65"/>
        <v>-1.2513417740000001</v>
      </c>
      <c r="N1411" t="str">
        <f>+HLOOKUP(A1411,'HY Financials'!$4:$4,1,0)</f>
        <v>TIT</v>
      </c>
    </row>
    <row r="1412" spans="1:14" hidden="1">
      <c r="A1412" t="s">
        <v>224</v>
      </c>
      <c r="B1412" s="105" t="s">
        <v>1050</v>
      </c>
      <c r="C1412" s="105" t="s">
        <v>1051</v>
      </c>
      <c r="D1412" s="106">
        <v>4834.53</v>
      </c>
      <c r="E1412" s="106">
        <v>15947.48</v>
      </c>
      <c r="F1412" s="67">
        <f t="shared" ref="F1412:F1475" si="66">+E1412-D1412</f>
        <v>11112.95</v>
      </c>
      <c r="G1412" s="68" t="str">
        <f>+VLOOKUP(B1412,Mapping!A:C,3,0)</f>
        <v>Unit Capital at the end of the period</v>
      </c>
      <c r="H1412" s="68" t="str">
        <f t="shared" ref="H1412:H1475" si="67">+A1412&amp;G1412</f>
        <v>TITUnit Capital at the end of the period</v>
      </c>
      <c r="I1412" s="69">
        <f t="shared" ref="I1412:I1475" si="68">+F1412/10000000</f>
        <v>1.111295E-3</v>
      </c>
      <c r="N1412" t="str">
        <f>+HLOOKUP(A1412,'HY Financials'!$4:$4,1,0)</f>
        <v>TIT</v>
      </c>
    </row>
    <row r="1413" spans="1:14" hidden="1">
      <c r="A1413" t="s">
        <v>224</v>
      </c>
      <c r="B1413" s="105" t="s">
        <v>1052</v>
      </c>
      <c r="C1413" s="105" t="s">
        <v>1053</v>
      </c>
      <c r="D1413" s="106">
        <v>50807.97</v>
      </c>
      <c r="E1413" s="106">
        <v>189366.79</v>
      </c>
      <c r="F1413" s="67">
        <f t="shared" si="66"/>
        <v>138558.82</v>
      </c>
      <c r="G1413" s="68" t="str">
        <f>+VLOOKUP(B1413,Mapping!A:C,3,0)</f>
        <v>Unit Capital at the end of the period</v>
      </c>
      <c r="H1413" s="68" t="str">
        <f t="shared" si="67"/>
        <v>TITUnit Capital at the end of the period</v>
      </c>
      <c r="I1413" s="69">
        <f t="shared" si="68"/>
        <v>1.3855882E-2</v>
      </c>
      <c r="N1413" t="str">
        <f>+HLOOKUP(A1413,'HY Financials'!$4:$4,1,0)</f>
        <v>TIT</v>
      </c>
    </row>
    <row r="1414" spans="1:14" hidden="1">
      <c r="A1414" t="s">
        <v>224</v>
      </c>
      <c r="B1414" s="105" t="s">
        <v>348</v>
      </c>
      <c r="C1414" s="105" t="s">
        <v>349</v>
      </c>
      <c r="D1414" s="106">
        <v>4097329.98</v>
      </c>
      <c r="E1414" s="106">
        <v>272542.78000000003</v>
      </c>
      <c r="F1414" s="67">
        <f t="shared" si="66"/>
        <v>-3824787.2</v>
      </c>
      <c r="G1414" s="68" t="str">
        <f>+VLOOKUP(B1414,Mapping!A:C,3,0)</f>
        <v>Dummy</v>
      </c>
      <c r="H1414" s="68" t="str">
        <f t="shared" si="67"/>
        <v>TITDummy</v>
      </c>
      <c r="I1414" s="69">
        <f t="shared" si="68"/>
        <v>-0.38247871999999999</v>
      </c>
      <c r="N1414" t="str">
        <f>+HLOOKUP(A1414,'HY Financials'!$4:$4,1,0)</f>
        <v>TIT</v>
      </c>
    </row>
    <row r="1415" spans="1:14" hidden="1">
      <c r="A1415" t="s">
        <v>224</v>
      </c>
      <c r="B1415" s="105" t="s">
        <v>350</v>
      </c>
      <c r="C1415" s="105" t="s">
        <v>351</v>
      </c>
      <c r="D1415" s="106">
        <v>3854793.02</v>
      </c>
      <c r="E1415" s="106">
        <v>1838944.02</v>
      </c>
      <c r="F1415" s="67">
        <f t="shared" si="66"/>
        <v>-2015849</v>
      </c>
      <c r="G1415" s="68" t="str">
        <f>+VLOOKUP(B1415,Mapping!A:C,3,0)</f>
        <v>Dummy</v>
      </c>
      <c r="H1415" s="68" t="str">
        <f t="shared" si="67"/>
        <v>TITDummy</v>
      </c>
      <c r="I1415" s="69">
        <f t="shared" si="68"/>
        <v>-0.20158490000000001</v>
      </c>
      <c r="N1415" t="str">
        <f>+HLOOKUP(A1415,'HY Financials'!$4:$4,1,0)</f>
        <v>TIT</v>
      </c>
    </row>
    <row r="1416" spans="1:14" hidden="1">
      <c r="A1416" t="s">
        <v>224</v>
      </c>
      <c r="B1416" s="105" t="s">
        <v>1054</v>
      </c>
      <c r="C1416" s="105" t="s">
        <v>1055</v>
      </c>
      <c r="D1416" s="106">
        <v>447.46</v>
      </c>
      <c r="E1416" s="106">
        <v>5220.37</v>
      </c>
      <c r="F1416" s="67">
        <f t="shared" si="66"/>
        <v>4772.91</v>
      </c>
      <c r="G1416" s="68" t="str">
        <f>+VLOOKUP(B1416,Mapping!A:C,3,0)</f>
        <v>Dummy</v>
      </c>
      <c r="H1416" s="68" t="str">
        <f t="shared" si="67"/>
        <v>TITDummy</v>
      </c>
      <c r="I1416" s="69">
        <f t="shared" si="68"/>
        <v>4.7729099999999997E-4</v>
      </c>
      <c r="N1416" t="str">
        <f>+HLOOKUP(A1416,'HY Financials'!$4:$4,1,0)</f>
        <v>TIT</v>
      </c>
    </row>
    <row r="1417" spans="1:14" hidden="1">
      <c r="A1417" t="s">
        <v>224</v>
      </c>
      <c r="B1417" s="105" t="s">
        <v>1056</v>
      </c>
      <c r="C1417" s="105" t="s">
        <v>1057</v>
      </c>
      <c r="D1417" s="106">
        <v>5790.87</v>
      </c>
      <c r="E1417" s="106">
        <v>80997.289999999994</v>
      </c>
      <c r="F1417" s="67">
        <f t="shared" si="66"/>
        <v>75206.42</v>
      </c>
      <c r="G1417" s="68" t="str">
        <f>+VLOOKUP(B1417,Mapping!A:C,3,0)</f>
        <v>Dummy</v>
      </c>
      <c r="H1417" s="68" t="str">
        <f t="shared" si="67"/>
        <v>TITDummy</v>
      </c>
      <c r="I1417" s="69">
        <f t="shared" si="68"/>
        <v>7.5206420000000001E-3</v>
      </c>
      <c r="N1417" t="str">
        <f>+HLOOKUP(A1417,'HY Financials'!$4:$4,1,0)</f>
        <v>TIT</v>
      </c>
    </row>
    <row r="1418" spans="1:14" hidden="1">
      <c r="A1418" t="s">
        <v>224</v>
      </c>
      <c r="B1418" s="105" t="s">
        <v>352</v>
      </c>
      <c r="C1418" s="105" t="s">
        <v>353</v>
      </c>
      <c r="D1418" s="106">
        <v>74304</v>
      </c>
      <c r="E1418" s="106">
        <v>2242650.67</v>
      </c>
      <c r="F1418" s="67">
        <f t="shared" si="66"/>
        <v>2168346.67</v>
      </c>
      <c r="G1418" s="68" t="str">
        <f>+VLOOKUP(B1418,Mapping!A:C,3,0)</f>
        <v>Dummy</v>
      </c>
      <c r="H1418" s="68" t="str">
        <f t="shared" si="67"/>
        <v>TITDummy</v>
      </c>
      <c r="I1418" s="69">
        <f t="shared" si="68"/>
        <v>0.21683466699999998</v>
      </c>
      <c r="N1418" t="str">
        <f>+HLOOKUP(A1418,'HY Financials'!$4:$4,1,0)</f>
        <v>TIT</v>
      </c>
    </row>
    <row r="1419" spans="1:14" s="108" customFormat="1" hidden="1">
      <c r="A1419" t="s">
        <v>224</v>
      </c>
      <c r="B1419" s="105" t="s">
        <v>354</v>
      </c>
      <c r="C1419" s="105" t="s">
        <v>355</v>
      </c>
      <c r="D1419" s="106">
        <v>1039444.76</v>
      </c>
      <c r="E1419" s="106">
        <v>27032.43</v>
      </c>
      <c r="F1419" s="67">
        <f t="shared" si="66"/>
        <v>-1012412.33</v>
      </c>
      <c r="G1419" s="68" t="str">
        <f>+VLOOKUP(B1419,Mapping!A:C,3,0)</f>
        <v>Dummy</v>
      </c>
      <c r="H1419" s="68" t="str">
        <f t="shared" si="67"/>
        <v>TITDummy</v>
      </c>
      <c r="I1419" s="69">
        <f t="shared" si="68"/>
        <v>-0.101241233</v>
      </c>
      <c r="N1419" s="108" t="str">
        <f>+HLOOKUP(A1419,'HY Financials'!$4:$4,1,0)</f>
        <v>TIT</v>
      </c>
    </row>
    <row r="1420" spans="1:14" hidden="1">
      <c r="A1420" t="s">
        <v>224</v>
      </c>
      <c r="B1420" s="105" t="s">
        <v>1058</v>
      </c>
      <c r="C1420" s="105" t="s">
        <v>1059</v>
      </c>
      <c r="D1420" s="106">
        <v>2885.85</v>
      </c>
      <c r="E1420" s="106">
        <v>0</v>
      </c>
      <c r="F1420" s="67">
        <f t="shared" si="66"/>
        <v>-2885.85</v>
      </c>
      <c r="G1420" s="68" t="str">
        <f>+VLOOKUP(B1420,Mapping!A:C,3,0)</f>
        <v>Dummy</v>
      </c>
      <c r="H1420" s="68" t="str">
        <f t="shared" si="67"/>
        <v>TITDummy</v>
      </c>
      <c r="I1420" s="69">
        <f t="shared" si="68"/>
        <v>-2.88585E-4</v>
      </c>
      <c r="N1420" t="str">
        <f>+HLOOKUP(A1420,'HY Financials'!$4:$4,1,0)</f>
        <v>TIT</v>
      </c>
    </row>
    <row r="1421" spans="1:14" hidden="1">
      <c r="A1421" t="s">
        <v>224</v>
      </c>
      <c r="B1421" s="105" t="s">
        <v>1060</v>
      </c>
      <c r="C1421" s="105" t="s">
        <v>1061</v>
      </c>
      <c r="D1421" s="106">
        <v>44689.32</v>
      </c>
      <c r="E1421" s="106">
        <v>2657.73</v>
      </c>
      <c r="F1421" s="67">
        <f t="shared" si="66"/>
        <v>-42031.59</v>
      </c>
      <c r="G1421" s="68" t="str">
        <f>+VLOOKUP(B1421,Mapping!A:C,3,0)</f>
        <v>Dummy</v>
      </c>
      <c r="H1421" s="68" t="str">
        <f t="shared" si="67"/>
        <v>TITDummy</v>
      </c>
      <c r="I1421" s="69">
        <f t="shared" si="68"/>
        <v>-4.2031589999999997E-3</v>
      </c>
      <c r="N1421" t="str">
        <f>+HLOOKUP(A1421,'HY Financials'!$4:$4,1,0)</f>
        <v>TIT</v>
      </c>
    </row>
    <row r="1422" spans="1:14" hidden="1">
      <c r="A1422" t="s">
        <v>224</v>
      </c>
      <c r="B1422" s="105">
        <v>310200</v>
      </c>
      <c r="C1422" s="105" t="s">
        <v>356</v>
      </c>
      <c r="D1422" s="106">
        <v>0</v>
      </c>
      <c r="E1422" s="106">
        <v>0</v>
      </c>
      <c r="F1422" s="67">
        <f t="shared" si="66"/>
        <v>0</v>
      </c>
      <c r="G1422" s="68" t="str">
        <f>+VLOOKUP(B1422,Mapping!A:C,3,0)</f>
        <v>Dummy</v>
      </c>
      <c r="H1422" s="68" t="str">
        <f t="shared" si="67"/>
        <v>TITDummy</v>
      </c>
      <c r="I1422" s="69">
        <f t="shared" si="68"/>
        <v>0</v>
      </c>
      <c r="N1422" t="str">
        <f>+HLOOKUP(A1422,'HY Financials'!$4:$4,1,0)</f>
        <v>TIT</v>
      </c>
    </row>
    <row r="1423" spans="1:14" hidden="1">
      <c r="A1423" t="s">
        <v>224</v>
      </c>
      <c r="B1423" s="105" t="s">
        <v>357</v>
      </c>
      <c r="C1423" s="105" t="s">
        <v>358</v>
      </c>
      <c r="D1423" s="106">
        <v>14210983.83</v>
      </c>
      <c r="E1423" s="106">
        <v>0</v>
      </c>
      <c r="F1423" s="67">
        <f t="shared" si="66"/>
        <v>-14210983.83</v>
      </c>
      <c r="G1423" s="68" t="str">
        <f>+VLOOKUP(B1423,Mapping!A:C,3,0)</f>
        <v>Dummy</v>
      </c>
      <c r="H1423" s="68" t="str">
        <f t="shared" si="67"/>
        <v>TITDummy</v>
      </c>
      <c r="I1423" s="69">
        <f t="shared" si="68"/>
        <v>-1.4210983829999999</v>
      </c>
      <c r="N1423" t="str">
        <f>+HLOOKUP(A1423,'HY Financials'!$4:$4,1,0)</f>
        <v>TIT</v>
      </c>
    </row>
    <row r="1424" spans="1:14" hidden="1">
      <c r="A1424" t="s">
        <v>224</v>
      </c>
      <c r="B1424" s="105" t="s">
        <v>359</v>
      </c>
      <c r="C1424" s="105" t="s">
        <v>360</v>
      </c>
      <c r="D1424" s="106">
        <v>284887.59999999998</v>
      </c>
      <c r="E1424" s="106">
        <v>637256.52</v>
      </c>
      <c r="F1424" s="67">
        <f t="shared" si="66"/>
        <v>352368.92000000004</v>
      </c>
      <c r="G1424" s="68" t="str">
        <f>+VLOOKUP(B1424,Mapping!A:C,3,0)</f>
        <v>Dividend</v>
      </c>
      <c r="H1424" s="68" t="str">
        <f t="shared" si="67"/>
        <v>TITDividend</v>
      </c>
      <c r="I1424" s="69">
        <f t="shared" si="68"/>
        <v>3.5236892000000006E-2</v>
      </c>
      <c r="N1424" t="str">
        <f>+HLOOKUP(A1424,'HY Financials'!$4:$4,1,0)</f>
        <v>TIT</v>
      </c>
    </row>
    <row r="1425" spans="1:14" hidden="1">
      <c r="A1425" t="s">
        <v>224</v>
      </c>
      <c r="B1425" s="105">
        <v>610520</v>
      </c>
      <c r="C1425" s="105" t="s">
        <v>691</v>
      </c>
      <c r="D1425" s="106">
        <v>9962.6</v>
      </c>
      <c r="E1425" s="106">
        <v>0</v>
      </c>
      <c r="F1425" s="67">
        <f t="shared" si="66"/>
        <v>-9962.6</v>
      </c>
      <c r="G1425" s="68" t="str">
        <f>+VLOOKUP(B1425,Mapping!A:C,3,0)</f>
        <v>Dummy</v>
      </c>
      <c r="H1425" s="68" t="str">
        <f t="shared" si="67"/>
        <v>TITDummy</v>
      </c>
      <c r="I1425" s="69">
        <f t="shared" si="68"/>
        <v>-9.9626000000000011E-4</v>
      </c>
      <c r="N1425" t="str">
        <f>+HLOOKUP(A1425,'HY Financials'!$4:$4,1,0)</f>
        <v>TIT</v>
      </c>
    </row>
    <row r="1426" spans="1:14" hidden="1">
      <c r="A1426" t="s">
        <v>224</v>
      </c>
      <c r="B1426" s="105" t="s">
        <v>365</v>
      </c>
      <c r="C1426" s="105" t="s">
        <v>366</v>
      </c>
      <c r="D1426" s="106">
        <v>0</v>
      </c>
      <c r="E1426" s="106">
        <v>8694128.7699999996</v>
      </c>
      <c r="F1426" s="67">
        <f t="shared" si="66"/>
        <v>8694128.7699999996</v>
      </c>
      <c r="G1426" s="68" t="str">
        <f>+VLOOKUP(B1426,Mapping!A:C,3,0)</f>
        <v>Profit/(Loss) on sale /redemption of investments (other than inter scheme transfer/sale)</v>
      </c>
      <c r="H1426" s="68" t="str">
        <f t="shared" si="67"/>
        <v>TITProfit/(Loss) on sale /redemption of investments (other than inter scheme transfer/sale)</v>
      </c>
      <c r="I1426" s="69">
        <f t="shared" si="68"/>
        <v>0.86941287699999992</v>
      </c>
      <c r="N1426" t="str">
        <f>+HLOOKUP(A1426,'HY Financials'!$4:$4,1,0)</f>
        <v>TIT</v>
      </c>
    </row>
    <row r="1427" spans="1:14" hidden="1">
      <c r="A1427" t="s">
        <v>224</v>
      </c>
      <c r="B1427" s="105">
        <v>611100</v>
      </c>
      <c r="C1427" s="105" t="s">
        <v>367</v>
      </c>
      <c r="D1427" s="106">
        <v>514925.25</v>
      </c>
      <c r="E1427" s="106">
        <v>306612.59999999998</v>
      </c>
      <c r="F1427" s="67">
        <f t="shared" si="66"/>
        <v>-208312.65000000002</v>
      </c>
      <c r="G1427" s="68" t="str">
        <f>+VLOOKUP(B1427,Mapping!A:C,3,0)</f>
        <v>Profit/(Loss) on sale /redemption of investments (other than inter scheme transfer/sale)</v>
      </c>
      <c r="H1427" s="68" t="str">
        <f t="shared" si="67"/>
        <v>TITProfit/(Loss) on sale /redemption of investments (other than inter scheme transfer/sale)</v>
      </c>
      <c r="I1427" s="69">
        <f t="shared" si="68"/>
        <v>-2.0831265000000002E-2</v>
      </c>
      <c r="N1427" t="str">
        <f>+HLOOKUP(A1427,'HY Financials'!$4:$4,1,0)</f>
        <v>TIT</v>
      </c>
    </row>
    <row r="1428" spans="1:14" hidden="1">
      <c r="A1428" t="s">
        <v>224</v>
      </c>
      <c r="B1428" s="105" t="s">
        <v>724</v>
      </c>
      <c r="C1428" s="105" t="s">
        <v>725</v>
      </c>
      <c r="D1428" s="106">
        <v>0</v>
      </c>
      <c r="E1428" s="106">
        <v>21304.76</v>
      </c>
      <c r="F1428" s="67">
        <f t="shared" si="66"/>
        <v>21304.76</v>
      </c>
      <c r="G1428" s="68" t="str">
        <f>+VLOOKUP(B1428,Mapping!A:C,3,0)</f>
        <v>Interest</v>
      </c>
      <c r="H1428" s="68" t="str">
        <f t="shared" si="67"/>
        <v>TITInterest</v>
      </c>
      <c r="I1428" s="69">
        <f t="shared" si="68"/>
        <v>2.1304759999999996E-3</v>
      </c>
      <c r="N1428" t="str">
        <f>+HLOOKUP(A1428,'HY Financials'!$4:$4,1,0)</f>
        <v>TIT</v>
      </c>
    </row>
    <row r="1429" spans="1:14" hidden="1">
      <c r="A1429" t="s">
        <v>224</v>
      </c>
      <c r="B1429" s="105">
        <v>620002</v>
      </c>
      <c r="C1429" s="105" t="s">
        <v>753</v>
      </c>
      <c r="D1429" s="106">
        <v>438.21</v>
      </c>
      <c r="E1429" s="106">
        <v>21706.83</v>
      </c>
      <c r="F1429" s="67">
        <f t="shared" si="66"/>
        <v>21268.620000000003</v>
      </c>
      <c r="G1429" s="68" t="str">
        <f>+VLOOKUP(B1429,Mapping!A:C,3,0)</f>
        <v>Other income  @</v>
      </c>
      <c r="H1429" s="68" t="str">
        <f t="shared" si="67"/>
        <v>TITOther income  @</v>
      </c>
      <c r="I1429" s="69">
        <f t="shared" si="68"/>
        <v>2.1268620000000002E-3</v>
      </c>
      <c r="N1429" t="str">
        <f>+HLOOKUP(A1429,'HY Financials'!$4:$4,1,0)</f>
        <v>TIT</v>
      </c>
    </row>
    <row r="1430" spans="1:14" hidden="1">
      <c r="A1430" t="s">
        <v>224</v>
      </c>
      <c r="B1430" s="105">
        <v>620004</v>
      </c>
      <c r="C1430" s="105" t="s">
        <v>426</v>
      </c>
      <c r="D1430" s="106">
        <v>38.39</v>
      </c>
      <c r="E1430" s="106">
        <v>2546.6999999999998</v>
      </c>
      <c r="F1430" s="67">
        <f t="shared" si="66"/>
        <v>2508.31</v>
      </c>
      <c r="G1430" s="68" t="str">
        <f>+VLOOKUP(B1430,Mapping!A:C,3,0)</f>
        <v>Other income  @</v>
      </c>
      <c r="H1430" s="68" t="str">
        <f t="shared" si="67"/>
        <v>TITOther income  @</v>
      </c>
      <c r="I1430" s="69">
        <f t="shared" si="68"/>
        <v>2.5083099999999997E-4</v>
      </c>
      <c r="N1430" t="str">
        <f>+HLOOKUP(A1430,'HY Financials'!$4:$4,1,0)</f>
        <v>TIT</v>
      </c>
    </row>
    <row r="1431" spans="1:14" hidden="1">
      <c r="A1431" t="s">
        <v>224</v>
      </c>
      <c r="B1431" s="105">
        <v>810000</v>
      </c>
      <c r="C1431" s="105" t="s">
        <v>371</v>
      </c>
      <c r="D1431" s="106">
        <v>960135.64</v>
      </c>
      <c r="E1431" s="106">
        <v>944134.5</v>
      </c>
      <c r="F1431" s="67">
        <f t="shared" si="66"/>
        <v>-16001.140000000014</v>
      </c>
      <c r="G1431" s="68" t="str">
        <f>+VLOOKUP(B1431,Mapping!A:C,3,0)</f>
        <v>Profit/(Loss) on sale /redemption of investments (other than inter scheme transfer/sale)</v>
      </c>
      <c r="H1431" s="68" t="str">
        <f t="shared" si="67"/>
        <v>TITProfit/(Loss) on sale /redemption of investments (other than inter scheme transfer/sale)</v>
      </c>
      <c r="I1431" s="69">
        <f t="shared" si="68"/>
        <v>-1.6001140000000014E-3</v>
      </c>
      <c r="N1431" t="str">
        <f>+HLOOKUP(A1431,'HY Financials'!$4:$4,1,0)</f>
        <v>TIT</v>
      </c>
    </row>
    <row r="1432" spans="1:14" hidden="1">
      <c r="A1432" t="s">
        <v>224</v>
      </c>
      <c r="B1432" s="105" t="s">
        <v>372</v>
      </c>
      <c r="C1432" s="105" t="s">
        <v>373</v>
      </c>
      <c r="D1432" s="106">
        <v>4260259.66</v>
      </c>
      <c r="E1432" s="106">
        <v>0</v>
      </c>
      <c r="F1432" s="67">
        <f t="shared" si="66"/>
        <v>-4260259.66</v>
      </c>
      <c r="G1432" s="68" t="str">
        <f>+VLOOKUP(B1432,Mapping!A:C,3,0)</f>
        <v>Profit/(Loss) on sale /redemption of investments (other than inter scheme transfer/sale)</v>
      </c>
      <c r="H1432" s="68" t="str">
        <f t="shared" si="67"/>
        <v>TITProfit/(Loss) on sale /redemption of investments (other than inter scheme transfer/sale)</v>
      </c>
      <c r="I1432" s="69">
        <f t="shared" si="68"/>
        <v>-0.42602596600000003</v>
      </c>
      <c r="N1432" t="str">
        <f>+HLOOKUP(A1432,'HY Financials'!$4:$4,1,0)</f>
        <v>TIT</v>
      </c>
    </row>
    <row r="1433" spans="1:14" hidden="1">
      <c r="A1433" t="s">
        <v>224</v>
      </c>
      <c r="B1433" s="105">
        <v>810300</v>
      </c>
      <c r="C1433" s="105" t="s">
        <v>378</v>
      </c>
      <c r="D1433" s="106">
        <v>889068.04</v>
      </c>
      <c r="E1433" s="106">
        <v>42797.33</v>
      </c>
      <c r="F1433" s="67">
        <f t="shared" si="66"/>
        <v>-846270.71000000008</v>
      </c>
      <c r="G1433" s="68" t="str">
        <f>+VLOOKUP(B1433,Mapping!A:C,3,0)</f>
        <v>Management Fees</v>
      </c>
      <c r="H1433" s="68" t="str">
        <f t="shared" si="67"/>
        <v>TITManagement Fees</v>
      </c>
      <c r="I1433" s="69">
        <f t="shared" si="68"/>
        <v>-8.4627071000000012E-2</v>
      </c>
      <c r="N1433" t="str">
        <f>+HLOOKUP(A1433,'HY Financials'!$4:$4,1,0)</f>
        <v>TIT</v>
      </c>
    </row>
    <row r="1434" spans="1:14">
      <c r="A1434" t="s">
        <v>224</v>
      </c>
      <c r="B1434" s="105">
        <v>810325</v>
      </c>
      <c r="C1434" s="105" t="s">
        <v>379</v>
      </c>
      <c r="D1434" s="106">
        <v>766302.2</v>
      </c>
      <c r="E1434" s="106">
        <v>36888.589999999997</v>
      </c>
      <c r="F1434" s="67">
        <f t="shared" si="66"/>
        <v>-729413.61</v>
      </c>
      <c r="G1434" s="68" t="str">
        <f>+VLOOKUP(B1434,Mapping!A:C,3,0)</f>
        <v>Total Recurring Expenses (including 6.1 and 6.2)</v>
      </c>
      <c r="H1434" s="68" t="str">
        <f t="shared" si="67"/>
        <v>TITTotal Recurring Expenses (including 6.1 and 6.2)</v>
      </c>
      <c r="I1434" s="69">
        <f t="shared" si="68"/>
        <v>-7.2941360999999996E-2</v>
      </c>
      <c r="N1434" t="str">
        <f>+HLOOKUP(A1434,'HY Financials'!$4:$4,1,0)</f>
        <v>TIT</v>
      </c>
    </row>
    <row r="1435" spans="1:14">
      <c r="A1435" t="s">
        <v>224</v>
      </c>
      <c r="B1435" s="105">
        <v>810701</v>
      </c>
      <c r="C1435" s="105" t="s">
        <v>381</v>
      </c>
      <c r="D1435" s="106">
        <v>109888.78</v>
      </c>
      <c r="E1435" s="106">
        <v>5289.76</v>
      </c>
      <c r="F1435" s="67">
        <f t="shared" si="66"/>
        <v>-104599.02</v>
      </c>
      <c r="G1435" s="68" t="str">
        <f>+VLOOKUP(B1435,Mapping!A:C,3,0)</f>
        <v>Total Recurring Expenses (including 6.1 and 6.2)</v>
      </c>
      <c r="H1435" s="68" t="str">
        <f t="shared" si="67"/>
        <v>TITTotal Recurring Expenses (including 6.1 and 6.2)</v>
      </c>
      <c r="I1435" s="69">
        <f t="shared" si="68"/>
        <v>-1.0459902E-2</v>
      </c>
      <c r="N1435" t="str">
        <f>+HLOOKUP(A1435,'HY Financials'!$4:$4,1,0)</f>
        <v>TIT</v>
      </c>
    </row>
    <row r="1436" spans="1:14">
      <c r="A1436" t="s">
        <v>224</v>
      </c>
      <c r="B1436" s="105">
        <v>816000</v>
      </c>
      <c r="C1436" s="105" t="s">
        <v>466</v>
      </c>
      <c r="D1436" s="106">
        <v>30688.39</v>
      </c>
      <c r="E1436" s="106">
        <v>686116.7</v>
      </c>
      <c r="F1436" s="67">
        <f t="shared" si="66"/>
        <v>655428.30999999994</v>
      </c>
      <c r="G1436" s="68" t="str">
        <f>+VLOOKUP(B1436,Mapping!A:C,3,0)</f>
        <v>Total Recurring Expenses (including 6.1 and 6.2)</v>
      </c>
      <c r="H1436" s="68" t="str">
        <f t="shared" si="67"/>
        <v>TITTotal Recurring Expenses (including 6.1 and 6.2)</v>
      </c>
      <c r="I1436" s="69">
        <f t="shared" si="68"/>
        <v>6.5542830999999996E-2</v>
      </c>
      <c r="N1436" t="str">
        <f>+HLOOKUP(A1436,'HY Financials'!$4:$4,1,0)</f>
        <v>TIT</v>
      </c>
    </row>
    <row r="1437" spans="1:14">
      <c r="A1437" t="s">
        <v>224</v>
      </c>
      <c r="B1437" s="105">
        <v>816001</v>
      </c>
      <c r="C1437" s="105" t="s">
        <v>428</v>
      </c>
      <c r="D1437" s="106">
        <v>348619.04</v>
      </c>
      <c r="E1437" s="106">
        <v>0</v>
      </c>
      <c r="F1437" s="67">
        <f t="shared" si="66"/>
        <v>-348619.04</v>
      </c>
      <c r="G1437" s="68" t="str">
        <f>+VLOOKUP(B1437,Mapping!A:C,3,0)</f>
        <v>Total Recurring Expenses (including 6.1 and 6.2)</v>
      </c>
      <c r="H1437" s="68" t="str">
        <f t="shared" si="67"/>
        <v>TITTotal Recurring Expenses (including 6.1 and 6.2)</v>
      </c>
      <c r="I1437" s="69">
        <f t="shared" si="68"/>
        <v>-3.4861903999999999E-2</v>
      </c>
      <c r="N1437" t="str">
        <f>+HLOOKUP(A1437,'HY Financials'!$4:$4,1,0)</f>
        <v>TIT</v>
      </c>
    </row>
    <row r="1438" spans="1:14">
      <c r="A1438" t="s">
        <v>224</v>
      </c>
      <c r="B1438" s="105">
        <v>816003</v>
      </c>
      <c r="C1438" s="105" t="s">
        <v>383</v>
      </c>
      <c r="D1438" s="106">
        <v>159682.67000000001</v>
      </c>
      <c r="E1438" s="106">
        <v>0</v>
      </c>
      <c r="F1438" s="67">
        <f t="shared" si="66"/>
        <v>-159682.67000000001</v>
      </c>
      <c r="G1438" s="68" t="str">
        <f>+VLOOKUP(B1438,Mapping!A:C,3,0)</f>
        <v>Total Recurring Expenses (including 6.1 and 6.2)</v>
      </c>
      <c r="H1438" s="68" t="str">
        <f t="shared" si="67"/>
        <v>TITTotal Recurring Expenses (including 6.1 and 6.2)</v>
      </c>
      <c r="I1438" s="69">
        <f t="shared" si="68"/>
        <v>-1.5968267000000001E-2</v>
      </c>
      <c r="N1438" t="str">
        <f>+HLOOKUP(A1438,'HY Financials'!$4:$4,1,0)</f>
        <v>TIT</v>
      </c>
    </row>
    <row r="1439" spans="1:14">
      <c r="A1439" t="s">
        <v>224</v>
      </c>
      <c r="B1439" s="105">
        <v>816005</v>
      </c>
      <c r="C1439" s="105" t="s">
        <v>693</v>
      </c>
      <c r="D1439" s="106">
        <v>11236</v>
      </c>
      <c r="E1439" s="106">
        <v>0</v>
      </c>
      <c r="F1439" s="67">
        <f t="shared" si="66"/>
        <v>-11236</v>
      </c>
      <c r="G1439" s="68" t="str">
        <f>+VLOOKUP(B1439,Mapping!A:C,3,0)</f>
        <v>Total Recurring Expenses (including 6.1 and 6.2)</v>
      </c>
      <c r="H1439" s="68" t="str">
        <f t="shared" si="67"/>
        <v>TITTotal Recurring Expenses (including 6.1 and 6.2)</v>
      </c>
      <c r="I1439" s="69">
        <f t="shared" si="68"/>
        <v>-1.1236E-3</v>
      </c>
      <c r="N1439" t="str">
        <f>+HLOOKUP(A1439,'HY Financials'!$4:$4,1,0)</f>
        <v>TIT</v>
      </c>
    </row>
    <row r="1440" spans="1:14">
      <c r="A1440" t="s">
        <v>224</v>
      </c>
      <c r="B1440" s="105">
        <v>816007</v>
      </c>
      <c r="C1440" s="105" t="s">
        <v>385</v>
      </c>
      <c r="D1440" s="106">
        <v>15526.56</v>
      </c>
      <c r="E1440" s="106">
        <v>0</v>
      </c>
      <c r="F1440" s="67">
        <f t="shared" si="66"/>
        <v>-15526.56</v>
      </c>
      <c r="G1440" s="68" t="str">
        <f>+VLOOKUP(B1440,Mapping!A:C,3,0)</f>
        <v>Total Recurring Expenses (including 6.1 and 6.2)</v>
      </c>
      <c r="H1440" s="68" t="str">
        <f t="shared" si="67"/>
        <v>TITTotal Recurring Expenses (including 6.1 and 6.2)</v>
      </c>
      <c r="I1440" s="69">
        <f t="shared" si="68"/>
        <v>-1.5526559999999999E-3</v>
      </c>
      <c r="N1440" t="str">
        <f>+HLOOKUP(A1440,'HY Financials'!$4:$4,1,0)</f>
        <v>TIT</v>
      </c>
    </row>
    <row r="1441" spans="1:14">
      <c r="A1441" t="s">
        <v>224</v>
      </c>
      <c r="B1441" s="105">
        <v>816008</v>
      </c>
      <c r="C1441" s="105" t="s">
        <v>387</v>
      </c>
      <c r="D1441" s="106">
        <v>25641.040000000001</v>
      </c>
      <c r="E1441" s="106">
        <v>0</v>
      </c>
      <c r="F1441" s="67">
        <f t="shared" si="66"/>
        <v>-25641.040000000001</v>
      </c>
      <c r="G1441" s="68" t="str">
        <f>+VLOOKUP(B1441,Mapping!A:C,3,0)</f>
        <v>Total Recurring Expenses (including 6.1 and 6.2)</v>
      </c>
      <c r="H1441" s="68" t="str">
        <f t="shared" si="67"/>
        <v>TITTotal Recurring Expenses (including 6.1 and 6.2)</v>
      </c>
      <c r="I1441" s="69">
        <f t="shared" si="68"/>
        <v>-2.5641040000000002E-3</v>
      </c>
      <c r="N1441" t="str">
        <f>+HLOOKUP(A1441,'HY Financials'!$4:$4,1,0)</f>
        <v>TIT</v>
      </c>
    </row>
    <row r="1442" spans="1:14">
      <c r="A1442" t="s">
        <v>224</v>
      </c>
      <c r="B1442" s="105">
        <v>816012</v>
      </c>
      <c r="C1442" s="105" t="s">
        <v>389</v>
      </c>
      <c r="D1442" s="106">
        <v>5789.66</v>
      </c>
      <c r="E1442" s="106">
        <v>993.93</v>
      </c>
      <c r="F1442" s="67">
        <f t="shared" si="66"/>
        <v>-4795.7299999999996</v>
      </c>
      <c r="G1442" s="68" t="str">
        <f>+VLOOKUP(B1442,Mapping!A:C,3,0)</f>
        <v>Total Recurring Expenses (including 6.1 and 6.2)</v>
      </c>
      <c r="H1442" s="68" t="str">
        <f t="shared" si="67"/>
        <v>TITTotal Recurring Expenses (including 6.1 and 6.2)</v>
      </c>
      <c r="I1442" s="69">
        <f t="shared" si="68"/>
        <v>-4.7957299999999996E-4</v>
      </c>
      <c r="N1442" t="str">
        <f>+HLOOKUP(A1442,'HY Financials'!$4:$4,1,0)</f>
        <v>TIT</v>
      </c>
    </row>
    <row r="1443" spans="1:14" s="142" customFormat="1">
      <c r="A1443" t="s">
        <v>224</v>
      </c>
      <c r="B1443" s="105">
        <v>816013</v>
      </c>
      <c r="C1443" s="105" t="s">
        <v>391</v>
      </c>
      <c r="D1443" s="106">
        <v>17270.900000000001</v>
      </c>
      <c r="E1443" s="106">
        <v>6734.47</v>
      </c>
      <c r="F1443" s="67">
        <f t="shared" si="66"/>
        <v>-10536.43</v>
      </c>
      <c r="G1443" s="68" t="str">
        <f>+VLOOKUP(B1443,Mapping!A:C,3,0)</f>
        <v>Total Recurring Expenses (including 6.1 and 6.2)</v>
      </c>
      <c r="H1443" s="68" t="str">
        <f t="shared" si="67"/>
        <v>TITTotal Recurring Expenses (including 6.1 and 6.2)</v>
      </c>
      <c r="I1443" s="69">
        <f t="shared" si="68"/>
        <v>-1.0536429999999999E-3</v>
      </c>
      <c r="N1443" s="142" t="str">
        <f>+HLOOKUP(A1443,'HY Financials'!$4:$4,1,0)</f>
        <v>TIT</v>
      </c>
    </row>
    <row r="1444" spans="1:14" s="142" customFormat="1">
      <c r="A1444" t="s">
        <v>224</v>
      </c>
      <c r="B1444" s="105">
        <v>816015</v>
      </c>
      <c r="C1444" s="105" t="s">
        <v>393</v>
      </c>
      <c r="D1444" s="106">
        <v>31332.84</v>
      </c>
      <c r="E1444" s="106">
        <v>64.47</v>
      </c>
      <c r="F1444" s="67">
        <f t="shared" si="66"/>
        <v>-31268.37</v>
      </c>
      <c r="G1444" s="68" t="str">
        <f>+VLOOKUP(B1444,Mapping!A:C,3,0)</f>
        <v>Total Recurring Expenses (including 6.1 and 6.2)</v>
      </c>
      <c r="H1444" s="68" t="str">
        <f t="shared" si="67"/>
        <v>TITTotal Recurring Expenses (including 6.1 and 6.2)</v>
      </c>
      <c r="I1444" s="69">
        <f t="shared" si="68"/>
        <v>-3.1268369999999999E-3</v>
      </c>
      <c r="N1444" s="142" t="str">
        <f>+HLOOKUP(A1444,'HY Financials'!$4:$4,1,0)</f>
        <v>TIT</v>
      </c>
    </row>
    <row r="1445" spans="1:14" s="142" customFormat="1">
      <c r="A1445" t="s">
        <v>224</v>
      </c>
      <c r="B1445" s="105">
        <v>816016</v>
      </c>
      <c r="C1445" s="105" t="s">
        <v>395</v>
      </c>
      <c r="D1445" s="106">
        <v>188.07</v>
      </c>
      <c r="E1445" s="106">
        <v>0</v>
      </c>
      <c r="F1445" s="67">
        <f t="shared" si="66"/>
        <v>-188.07</v>
      </c>
      <c r="G1445" s="68" t="str">
        <f>+VLOOKUP(B1445,Mapping!A:C,3,0)</f>
        <v>Total Recurring Expenses (including 6.1 and 6.2)</v>
      </c>
      <c r="H1445" s="68" t="str">
        <f t="shared" si="67"/>
        <v>TITTotal Recurring Expenses (including 6.1 and 6.2)</v>
      </c>
      <c r="I1445" s="69">
        <f t="shared" si="68"/>
        <v>-1.8806999999999998E-5</v>
      </c>
      <c r="N1445" s="142" t="str">
        <f>+HLOOKUP(A1445,'HY Financials'!$4:$4,1,0)</f>
        <v>TIT</v>
      </c>
    </row>
    <row r="1446" spans="1:14" s="142" customFormat="1">
      <c r="A1446" t="s">
        <v>224</v>
      </c>
      <c r="B1446" s="105">
        <v>816017</v>
      </c>
      <c r="C1446" s="105" t="s">
        <v>397</v>
      </c>
      <c r="D1446" s="106">
        <v>622.82000000000005</v>
      </c>
      <c r="E1446" s="106">
        <v>0</v>
      </c>
      <c r="F1446" s="67">
        <f t="shared" si="66"/>
        <v>-622.82000000000005</v>
      </c>
      <c r="G1446" s="68" t="str">
        <f>+VLOOKUP(B1446,Mapping!A:C,3,0)</f>
        <v>Total Recurring Expenses (including 6.1 and 6.2)</v>
      </c>
      <c r="H1446" s="68" t="str">
        <f t="shared" si="67"/>
        <v>TITTotal Recurring Expenses (including 6.1 and 6.2)</v>
      </c>
      <c r="I1446" s="69">
        <f t="shared" si="68"/>
        <v>-6.2282000000000011E-5</v>
      </c>
      <c r="N1446" s="142" t="str">
        <f>+HLOOKUP(A1446,'HY Financials'!$4:$4,1,0)</f>
        <v>TIT</v>
      </c>
    </row>
    <row r="1447" spans="1:14" s="142" customFormat="1" hidden="1">
      <c r="A1447" t="s">
        <v>224</v>
      </c>
      <c r="B1447" s="105">
        <v>816021</v>
      </c>
      <c r="C1447" s="105" t="s">
        <v>399</v>
      </c>
      <c r="D1447" s="106">
        <v>0</v>
      </c>
      <c r="E1447" s="106">
        <v>0</v>
      </c>
      <c r="F1447" s="67">
        <f t="shared" si="66"/>
        <v>0</v>
      </c>
      <c r="G1447" s="68" t="str">
        <f>+VLOOKUP(B1447,Mapping!A:C,3,0)</f>
        <v>Trustee Fees #</v>
      </c>
      <c r="H1447" s="68" t="str">
        <f t="shared" si="67"/>
        <v>TITTrustee Fees #</v>
      </c>
      <c r="I1447" s="69">
        <f t="shared" si="68"/>
        <v>0</v>
      </c>
      <c r="N1447" s="142" t="str">
        <f>+HLOOKUP(A1447,'HY Financials'!$4:$4,1,0)</f>
        <v>TIT</v>
      </c>
    </row>
    <row r="1448" spans="1:14" s="142" customFormat="1">
      <c r="A1448" t="s">
        <v>224</v>
      </c>
      <c r="B1448" s="105">
        <v>816033</v>
      </c>
      <c r="C1448" s="105" t="s">
        <v>405</v>
      </c>
      <c r="D1448" s="106">
        <v>0</v>
      </c>
      <c r="E1448" s="106">
        <v>0</v>
      </c>
      <c r="F1448" s="67">
        <f t="shared" si="66"/>
        <v>0</v>
      </c>
      <c r="G1448" s="68" t="str">
        <f>+VLOOKUP(B1448,Mapping!A:C,3,0)</f>
        <v>Total Recurring Expenses (including 6.1 and 6.2)</v>
      </c>
      <c r="H1448" s="68" t="str">
        <f t="shared" si="67"/>
        <v>TITTotal Recurring Expenses (including 6.1 and 6.2)</v>
      </c>
      <c r="I1448" s="69">
        <f t="shared" si="68"/>
        <v>0</v>
      </c>
      <c r="N1448" s="142" t="str">
        <f>+HLOOKUP(A1448,'HY Financials'!$4:$4,1,0)</f>
        <v>TIT</v>
      </c>
    </row>
    <row r="1449" spans="1:14" s="142" customFormat="1">
      <c r="A1449" t="s">
        <v>224</v>
      </c>
      <c r="B1449" s="105">
        <v>816034</v>
      </c>
      <c r="C1449" s="105" t="s">
        <v>407</v>
      </c>
      <c r="D1449" s="106">
        <v>9428.44</v>
      </c>
      <c r="E1449" s="106">
        <v>64.45</v>
      </c>
      <c r="F1449" s="67">
        <f t="shared" si="66"/>
        <v>-9363.99</v>
      </c>
      <c r="G1449" s="68" t="str">
        <f>+VLOOKUP(B1449,Mapping!A:C,3,0)</f>
        <v>Total Recurring Expenses (including 6.1 and 6.2)</v>
      </c>
      <c r="H1449" s="68" t="str">
        <f t="shared" si="67"/>
        <v>TITTotal Recurring Expenses (including 6.1 and 6.2)</v>
      </c>
      <c r="I1449" s="69">
        <f t="shared" si="68"/>
        <v>-9.3639899999999998E-4</v>
      </c>
      <c r="N1449" s="142" t="str">
        <f>+HLOOKUP(A1449,'HY Financials'!$4:$4,1,0)</f>
        <v>TIT</v>
      </c>
    </row>
    <row r="1450" spans="1:14">
      <c r="A1450" t="s">
        <v>224</v>
      </c>
      <c r="B1450" s="105">
        <v>816036</v>
      </c>
      <c r="C1450" s="105" t="s">
        <v>695</v>
      </c>
      <c r="D1450" s="106">
        <v>131.9</v>
      </c>
      <c r="E1450" s="106">
        <v>2.31</v>
      </c>
      <c r="F1450" s="67">
        <f t="shared" si="66"/>
        <v>-129.59</v>
      </c>
      <c r="G1450" s="68" t="str">
        <f>+VLOOKUP(B1450,Mapping!A:C,3,0)</f>
        <v>Total Recurring Expenses (including 6.1 and 6.2)</v>
      </c>
      <c r="H1450" s="68" t="str">
        <f t="shared" si="67"/>
        <v>TITTotal Recurring Expenses (including 6.1 and 6.2)</v>
      </c>
      <c r="I1450" s="69">
        <f t="shared" si="68"/>
        <v>-1.2959000000000001E-5</v>
      </c>
      <c r="N1450" t="str">
        <f>+HLOOKUP(A1450,'HY Financials'!$4:$4,1,0)</f>
        <v>TIT</v>
      </c>
    </row>
    <row r="1451" spans="1:14">
      <c r="A1451" t="s">
        <v>224</v>
      </c>
      <c r="B1451" s="105">
        <v>816039</v>
      </c>
      <c r="C1451" s="105" t="s">
        <v>411</v>
      </c>
      <c r="D1451" s="106">
        <v>8021.75</v>
      </c>
      <c r="E1451" s="106">
        <v>2229.36</v>
      </c>
      <c r="F1451" s="67">
        <f t="shared" si="66"/>
        <v>-5792.3899999999994</v>
      </c>
      <c r="G1451" s="68" t="str">
        <f>+VLOOKUP(B1451,Mapping!A:C,3,0)</f>
        <v>Total Recurring Expenses (including 6.1 and 6.2)</v>
      </c>
      <c r="H1451" s="68" t="str">
        <f t="shared" si="67"/>
        <v>TITTotal Recurring Expenses (including 6.1 and 6.2)</v>
      </c>
      <c r="I1451" s="69">
        <f t="shared" si="68"/>
        <v>-5.7923899999999995E-4</v>
      </c>
      <c r="N1451" t="str">
        <f>+HLOOKUP(A1451,'HY Financials'!$4:$4,1,0)</f>
        <v>TIT</v>
      </c>
    </row>
    <row r="1452" spans="1:14">
      <c r="A1452" t="s">
        <v>224</v>
      </c>
      <c r="B1452" s="105">
        <v>816042</v>
      </c>
      <c r="C1452" s="105" t="s">
        <v>697</v>
      </c>
      <c r="D1452" s="106">
        <v>20911.62</v>
      </c>
      <c r="E1452" s="106">
        <v>558.97</v>
      </c>
      <c r="F1452" s="67">
        <f t="shared" si="66"/>
        <v>-20352.649999999998</v>
      </c>
      <c r="G1452" s="68" t="str">
        <f>+VLOOKUP(B1452,Mapping!A:C,3,0)</f>
        <v>Total Recurring Expenses (including 6.1 and 6.2)</v>
      </c>
      <c r="H1452" s="68" t="str">
        <f t="shared" si="67"/>
        <v>TITTotal Recurring Expenses (including 6.1 and 6.2)</v>
      </c>
      <c r="I1452" s="69">
        <f t="shared" si="68"/>
        <v>-2.0352649999999996E-3</v>
      </c>
      <c r="N1452" t="str">
        <f>+HLOOKUP(A1452,'HY Financials'!$4:$4,1,0)</f>
        <v>TIT</v>
      </c>
    </row>
    <row r="1453" spans="1:14">
      <c r="A1453" t="s">
        <v>224</v>
      </c>
      <c r="B1453" s="105">
        <v>816047</v>
      </c>
      <c r="C1453" s="105" t="s">
        <v>1062</v>
      </c>
      <c r="D1453" s="106">
        <v>2186.6799999999998</v>
      </c>
      <c r="E1453" s="106">
        <v>2186.6799999999998</v>
      </c>
      <c r="F1453" s="67">
        <f t="shared" si="66"/>
        <v>0</v>
      </c>
      <c r="G1453" s="68" t="str">
        <f>+VLOOKUP(B1453,Mapping!A:C,3,0)</f>
        <v>Total Recurring Expenses (including 6.1 and 6.2)</v>
      </c>
      <c r="H1453" s="68" t="str">
        <f t="shared" si="67"/>
        <v>TITTotal Recurring Expenses (including 6.1 and 6.2)</v>
      </c>
      <c r="I1453" s="69">
        <f t="shared" si="68"/>
        <v>0</v>
      </c>
      <c r="N1453" t="str">
        <f>+HLOOKUP(A1453,'HY Financials'!$4:$4,1,0)</f>
        <v>TIT</v>
      </c>
    </row>
    <row r="1454" spans="1:14">
      <c r="A1454" t="s">
        <v>224</v>
      </c>
      <c r="B1454" s="105">
        <v>816061</v>
      </c>
      <c r="C1454" s="105" t="s">
        <v>903</v>
      </c>
      <c r="D1454" s="106">
        <v>19596</v>
      </c>
      <c r="E1454" s="106">
        <v>19596</v>
      </c>
      <c r="F1454" s="67">
        <f t="shared" si="66"/>
        <v>0</v>
      </c>
      <c r="G1454" s="68" t="str">
        <f>+VLOOKUP(B1454,Mapping!A:C,3,0)</f>
        <v>Total Recurring Expenses (including 6.1 and 6.2)</v>
      </c>
      <c r="H1454" s="68" t="str">
        <f t="shared" si="67"/>
        <v>TITTotal Recurring Expenses (including 6.1 and 6.2)</v>
      </c>
      <c r="I1454" s="69">
        <f t="shared" si="68"/>
        <v>0</v>
      </c>
      <c r="N1454" t="str">
        <f>+HLOOKUP(A1454,'HY Financials'!$4:$4,1,0)</f>
        <v>TIT</v>
      </c>
    </row>
    <row r="1455" spans="1:14">
      <c r="A1455" t="s">
        <v>224</v>
      </c>
      <c r="B1455" s="105">
        <v>816080</v>
      </c>
      <c r="C1455" s="105" t="s">
        <v>1063</v>
      </c>
      <c r="D1455" s="106">
        <v>12117.39</v>
      </c>
      <c r="E1455" s="106">
        <v>444.43</v>
      </c>
      <c r="F1455" s="67">
        <f t="shared" si="66"/>
        <v>-11672.96</v>
      </c>
      <c r="G1455" s="68" t="str">
        <f>+VLOOKUP(B1455,Mapping!A:C,3,0)</f>
        <v>Total Recurring Expenses (including 6.1 and 6.2)</v>
      </c>
      <c r="H1455" s="68" t="str">
        <f t="shared" si="67"/>
        <v>TITTotal Recurring Expenses (including 6.1 and 6.2)</v>
      </c>
      <c r="I1455" s="69">
        <f t="shared" si="68"/>
        <v>-1.167296E-3</v>
      </c>
      <c r="N1455" t="str">
        <f>+HLOOKUP(A1455,'HY Financials'!$4:$4,1,0)</f>
        <v>TIT</v>
      </c>
    </row>
    <row r="1456" spans="1:14" hidden="1">
      <c r="A1456" t="s">
        <v>231</v>
      </c>
      <c r="B1456" s="105" t="s">
        <v>766</v>
      </c>
      <c r="C1456" s="105" t="s">
        <v>767</v>
      </c>
      <c r="D1456" s="106">
        <v>99274932499.789993</v>
      </c>
      <c r="E1456" s="106">
        <v>100483220963.33</v>
      </c>
      <c r="F1456" s="67">
        <f t="shared" si="66"/>
        <v>1208288463.5400085</v>
      </c>
      <c r="G1456" s="68" t="str">
        <f>+VLOOKUP(B1456,Mapping!A:C,3,0)</f>
        <v>Net Assets</v>
      </c>
      <c r="H1456" s="68" t="str">
        <f t="shared" si="67"/>
        <v>TLFNet Assets</v>
      </c>
      <c r="I1456" s="69">
        <f t="shared" si="68"/>
        <v>120.82884635400086</v>
      </c>
      <c r="N1456" t="str">
        <f>+HLOOKUP(A1456,'HY Financials'!$4:$4,1,0)</f>
        <v>TLF</v>
      </c>
    </row>
    <row r="1457" spans="1:14" hidden="1">
      <c r="A1457" t="s">
        <v>231</v>
      </c>
      <c r="B1457" s="105" t="s">
        <v>429</v>
      </c>
      <c r="C1457" s="105" t="s">
        <v>430</v>
      </c>
      <c r="D1457" s="106">
        <v>111717798547.5</v>
      </c>
      <c r="E1457" s="106">
        <v>113641125367.5</v>
      </c>
      <c r="F1457" s="67">
        <f t="shared" si="66"/>
        <v>1923326820</v>
      </c>
      <c r="G1457" s="68" t="str">
        <f>+VLOOKUP(B1457,Mapping!A:C,3,0)</f>
        <v>Net Assets</v>
      </c>
      <c r="H1457" s="68" t="str">
        <f t="shared" si="67"/>
        <v>TLFNet Assets</v>
      </c>
      <c r="I1457" s="69">
        <f t="shared" si="68"/>
        <v>192.33268200000001</v>
      </c>
      <c r="N1457" t="str">
        <f>+HLOOKUP(A1457,'HY Financials'!$4:$4,1,0)</f>
        <v>TLF</v>
      </c>
    </row>
    <row r="1458" spans="1:14" hidden="1">
      <c r="A1458" t="s">
        <v>231</v>
      </c>
      <c r="B1458" s="105" t="s">
        <v>431</v>
      </c>
      <c r="C1458" s="105" t="s">
        <v>432</v>
      </c>
      <c r="D1458" s="106">
        <v>102639519640</v>
      </c>
      <c r="E1458" s="106">
        <v>102372187241.5</v>
      </c>
      <c r="F1458" s="67">
        <f t="shared" si="66"/>
        <v>-267332398.5</v>
      </c>
      <c r="G1458" s="68" t="str">
        <f>+VLOOKUP(B1458,Mapping!A:C,3,0)</f>
        <v>Net Assets</v>
      </c>
      <c r="H1458" s="68" t="str">
        <f t="shared" si="67"/>
        <v>TLFNet Assets</v>
      </c>
      <c r="I1458" s="69">
        <f t="shared" si="68"/>
        <v>-26.73323985</v>
      </c>
      <c r="N1458" t="str">
        <f>+HLOOKUP(A1458,'HY Financials'!$4:$4,1,0)</f>
        <v>TLF</v>
      </c>
    </row>
    <row r="1459" spans="1:14" hidden="1">
      <c r="A1459" t="s">
        <v>231</v>
      </c>
      <c r="B1459" s="105" t="s">
        <v>712</v>
      </c>
      <c r="C1459" s="105" t="s">
        <v>713</v>
      </c>
      <c r="D1459" s="106">
        <v>1840000000</v>
      </c>
      <c r="E1459" s="106">
        <v>1840000000</v>
      </c>
      <c r="F1459" s="67">
        <f t="shared" si="66"/>
        <v>0</v>
      </c>
      <c r="G1459" s="68" t="str">
        <f>+VLOOKUP(B1459,Mapping!A:C,3,0)</f>
        <v>Net Assets</v>
      </c>
      <c r="H1459" s="68" t="str">
        <f t="shared" si="67"/>
        <v>TLFNet Assets</v>
      </c>
      <c r="I1459" s="69">
        <f t="shared" si="68"/>
        <v>0</v>
      </c>
      <c r="N1459" t="str">
        <f>+HLOOKUP(A1459,'HY Financials'!$4:$4,1,0)</f>
        <v>TLF</v>
      </c>
    </row>
    <row r="1460" spans="1:14" hidden="1">
      <c r="A1460" t="s">
        <v>231</v>
      </c>
      <c r="B1460" s="105" t="s">
        <v>774</v>
      </c>
      <c r="C1460" s="105" t="s">
        <v>775</v>
      </c>
      <c r="D1460" s="106">
        <v>103678855</v>
      </c>
      <c r="E1460" s="106">
        <v>103624045</v>
      </c>
      <c r="F1460" s="67">
        <f t="shared" si="66"/>
        <v>-54810</v>
      </c>
      <c r="G1460" s="68" t="str">
        <f>+VLOOKUP(B1460,Mapping!A:C,3,0)</f>
        <v>Net Assets</v>
      </c>
      <c r="H1460" s="68" t="str">
        <f t="shared" si="67"/>
        <v>TLFNet Assets</v>
      </c>
      <c r="I1460" s="69">
        <f t="shared" si="68"/>
        <v>-5.4809999999999998E-3</v>
      </c>
      <c r="N1460" t="str">
        <f>+HLOOKUP(A1460,'HY Financials'!$4:$4,1,0)</f>
        <v>TLF</v>
      </c>
    </row>
    <row r="1461" spans="1:14" hidden="1">
      <c r="A1461" t="s">
        <v>231</v>
      </c>
      <c r="B1461" s="105" t="s">
        <v>433</v>
      </c>
      <c r="C1461" s="105" t="s">
        <v>434</v>
      </c>
      <c r="D1461" s="106">
        <v>0</v>
      </c>
      <c r="E1461" s="106">
        <v>161661.17000000001</v>
      </c>
      <c r="F1461" s="67">
        <f t="shared" si="66"/>
        <v>161661.17000000001</v>
      </c>
      <c r="G1461" s="68" t="str">
        <f>+VLOOKUP(B1461,Mapping!A:C,3,0)</f>
        <v>Net Assets</v>
      </c>
      <c r="H1461" s="68" t="str">
        <f t="shared" si="67"/>
        <v>TLFNet Assets</v>
      </c>
      <c r="I1461" s="69">
        <f t="shared" si="68"/>
        <v>1.6166117000000001E-2</v>
      </c>
      <c r="N1461" t="str">
        <f>+HLOOKUP(A1461,'HY Financials'!$4:$4,1,0)</f>
        <v>TLF</v>
      </c>
    </row>
    <row r="1462" spans="1:14" hidden="1">
      <c r="A1462" t="s">
        <v>231</v>
      </c>
      <c r="B1462" s="105" t="s">
        <v>435</v>
      </c>
      <c r="C1462" s="105" t="s">
        <v>436</v>
      </c>
      <c r="D1462" s="106">
        <v>0</v>
      </c>
      <c r="E1462" s="106">
        <v>222904.3</v>
      </c>
      <c r="F1462" s="67">
        <f t="shared" si="66"/>
        <v>222904.3</v>
      </c>
      <c r="G1462" s="68" t="str">
        <f>+VLOOKUP(B1462,Mapping!A:C,3,0)</f>
        <v>Net Assets</v>
      </c>
      <c r="H1462" s="68" t="str">
        <f t="shared" si="67"/>
        <v>TLFNet Assets</v>
      </c>
      <c r="I1462" s="69">
        <f t="shared" si="68"/>
        <v>2.229043E-2</v>
      </c>
      <c r="N1462" t="str">
        <f>+HLOOKUP(A1462,'HY Financials'!$4:$4,1,0)</f>
        <v>TLF</v>
      </c>
    </row>
    <row r="1463" spans="1:14" hidden="1">
      <c r="A1463" t="s">
        <v>231</v>
      </c>
      <c r="B1463" s="105" t="s">
        <v>776</v>
      </c>
      <c r="C1463" s="105" t="s">
        <v>777</v>
      </c>
      <c r="D1463" s="106">
        <v>13695.18</v>
      </c>
      <c r="E1463" s="106">
        <v>0</v>
      </c>
      <c r="F1463" s="67">
        <f t="shared" si="66"/>
        <v>-13695.18</v>
      </c>
      <c r="G1463" s="68" t="str">
        <f>+VLOOKUP(B1463,Mapping!A:C,3,0)</f>
        <v>Net Assets</v>
      </c>
      <c r="H1463" s="68" t="str">
        <f t="shared" si="67"/>
        <v>TLFNet Assets</v>
      </c>
      <c r="I1463" s="69">
        <f t="shared" si="68"/>
        <v>-1.3695180000000001E-3</v>
      </c>
      <c r="N1463" t="str">
        <f>+HLOOKUP(A1463,'HY Financials'!$4:$4,1,0)</f>
        <v>TLF</v>
      </c>
    </row>
    <row r="1464" spans="1:14" hidden="1">
      <c r="A1464" t="s">
        <v>231</v>
      </c>
      <c r="B1464" s="105">
        <v>110000</v>
      </c>
      <c r="C1464" s="105" t="s">
        <v>413</v>
      </c>
      <c r="D1464" s="106">
        <v>0</v>
      </c>
      <c r="E1464" s="106">
        <v>0</v>
      </c>
      <c r="F1464" s="67">
        <f t="shared" si="66"/>
        <v>0</v>
      </c>
      <c r="G1464" s="68" t="str">
        <f>+VLOOKUP(B1464,Mapping!A:C,3,0)</f>
        <v>Net Assets</v>
      </c>
      <c r="H1464" s="68" t="str">
        <f t="shared" si="67"/>
        <v>TLFNet Assets</v>
      </c>
      <c r="I1464" s="69">
        <f t="shared" si="68"/>
        <v>0</v>
      </c>
      <c r="N1464" t="str">
        <f>+HLOOKUP(A1464,'HY Financials'!$4:$4,1,0)</f>
        <v>TLF</v>
      </c>
    </row>
    <row r="1465" spans="1:14" hidden="1">
      <c r="A1465" t="s">
        <v>231</v>
      </c>
      <c r="B1465" s="105">
        <v>110001</v>
      </c>
      <c r="C1465" s="105" t="s">
        <v>648</v>
      </c>
      <c r="D1465" s="106">
        <v>0</v>
      </c>
      <c r="E1465" s="106">
        <v>0</v>
      </c>
      <c r="F1465" s="67">
        <f t="shared" si="66"/>
        <v>0</v>
      </c>
      <c r="G1465" s="68" t="str">
        <f>+VLOOKUP(B1465,Mapping!A:C,3,0)</f>
        <v>Net Assets</v>
      </c>
      <c r="H1465" s="68" t="str">
        <f t="shared" si="67"/>
        <v>TLFNet Assets</v>
      </c>
      <c r="I1465" s="69">
        <f t="shared" si="68"/>
        <v>0</v>
      </c>
      <c r="N1465" t="str">
        <f>+HLOOKUP(A1465,'HY Financials'!$4:$4,1,0)</f>
        <v>TLF</v>
      </c>
    </row>
    <row r="1466" spans="1:14" hidden="1">
      <c r="A1466" t="s">
        <v>231</v>
      </c>
      <c r="B1466" s="105">
        <v>110014</v>
      </c>
      <c r="C1466" s="105" t="s">
        <v>289</v>
      </c>
      <c r="D1466" s="106">
        <v>369946940941.48999</v>
      </c>
      <c r="E1466" s="106">
        <v>369946940969.32001</v>
      </c>
      <c r="F1466" s="67">
        <f t="shared" si="66"/>
        <v>27.83001708984375</v>
      </c>
      <c r="G1466" s="68" t="str">
        <f>+VLOOKUP(B1466,Mapping!A:C,3,0)</f>
        <v>Net Assets</v>
      </c>
      <c r="H1466" s="68" t="str">
        <f t="shared" si="67"/>
        <v>TLFNet Assets</v>
      </c>
      <c r="I1466" s="69">
        <f t="shared" si="68"/>
        <v>2.7830017089843748E-6</v>
      </c>
      <c r="N1466" t="str">
        <f>+HLOOKUP(A1466,'HY Financials'!$4:$4,1,0)</f>
        <v>TLF</v>
      </c>
    </row>
    <row r="1467" spans="1:14" hidden="1">
      <c r="A1467" t="s">
        <v>231</v>
      </c>
      <c r="B1467" s="105">
        <v>110047</v>
      </c>
      <c r="C1467" s="105" t="s">
        <v>293</v>
      </c>
      <c r="D1467" s="106">
        <v>694753622599.38</v>
      </c>
      <c r="E1467" s="106">
        <v>694753522599.62</v>
      </c>
      <c r="F1467" s="67">
        <f t="shared" si="66"/>
        <v>-99999.760009765625</v>
      </c>
      <c r="G1467" s="68" t="str">
        <f>+VLOOKUP(B1467,Mapping!A:C,3,0)</f>
        <v>Net Assets</v>
      </c>
      <c r="H1467" s="68" t="str">
        <f t="shared" si="67"/>
        <v>TLFNet Assets</v>
      </c>
      <c r="I1467" s="69">
        <f t="shared" si="68"/>
        <v>-9.9999760009765633E-3</v>
      </c>
      <c r="N1467" t="str">
        <f>+HLOOKUP(A1467,'HY Financials'!$4:$4,1,0)</f>
        <v>TLF</v>
      </c>
    </row>
    <row r="1468" spans="1:14" hidden="1">
      <c r="A1468" t="s">
        <v>231</v>
      </c>
      <c r="B1468" s="105">
        <v>110052</v>
      </c>
      <c r="C1468" s="105" t="s">
        <v>297</v>
      </c>
      <c r="D1468" s="106">
        <v>8593550.0999999996</v>
      </c>
      <c r="E1468" s="106">
        <v>6274569.4000000004</v>
      </c>
      <c r="F1468" s="67">
        <f t="shared" si="66"/>
        <v>-2318980.6999999993</v>
      </c>
      <c r="G1468" s="68" t="str">
        <f>+VLOOKUP(B1468,Mapping!A:C,3,0)</f>
        <v>Net Assets</v>
      </c>
      <c r="H1468" s="68" t="str">
        <f t="shared" si="67"/>
        <v>TLFNet Assets</v>
      </c>
      <c r="I1468" s="69">
        <f t="shared" si="68"/>
        <v>-0.23189806999999993</v>
      </c>
      <c r="N1468" t="str">
        <f>+HLOOKUP(A1468,'HY Financials'!$4:$4,1,0)</f>
        <v>TLF</v>
      </c>
    </row>
    <row r="1469" spans="1:14" hidden="1">
      <c r="A1469" t="s">
        <v>231</v>
      </c>
      <c r="B1469" s="105">
        <v>110065</v>
      </c>
      <c r="C1469" s="105" t="s">
        <v>417</v>
      </c>
      <c r="D1469" s="106">
        <v>63483719000</v>
      </c>
      <c r="E1469" s="106">
        <v>63483720567.18</v>
      </c>
      <c r="F1469" s="67">
        <f t="shared" si="66"/>
        <v>1567.1800003051758</v>
      </c>
      <c r="G1469" s="68" t="str">
        <f>+VLOOKUP(B1469,Mapping!A:C,3,0)</f>
        <v>Net Assets</v>
      </c>
      <c r="H1469" s="68" t="str">
        <f t="shared" si="67"/>
        <v>TLFNet Assets</v>
      </c>
      <c r="I1469" s="69">
        <f t="shared" si="68"/>
        <v>1.5671800003051758E-4</v>
      </c>
      <c r="N1469" t="str">
        <f>+HLOOKUP(A1469,'HY Financials'!$4:$4,1,0)</f>
        <v>TLF</v>
      </c>
    </row>
    <row r="1470" spans="1:14" hidden="1">
      <c r="A1470" t="s">
        <v>231</v>
      </c>
      <c r="B1470" s="105">
        <v>110067</v>
      </c>
      <c r="C1470" s="105" t="s">
        <v>515</v>
      </c>
      <c r="D1470" s="106">
        <v>300000000</v>
      </c>
      <c r="E1470" s="106">
        <v>300000044.94</v>
      </c>
      <c r="F1470" s="67">
        <f t="shared" si="66"/>
        <v>44.939999997615814</v>
      </c>
      <c r="G1470" s="68" t="str">
        <f>+VLOOKUP(B1470,Mapping!A:C,3,0)</f>
        <v>Net Assets</v>
      </c>
      <c r="H1470" s="68" t="str">
        <f t="shared" si="67"/>
        <v>TLFNet Assets</v>
      </c>
      <c r="I1470" s="69">
        <f t="shared" si="68"/>
        <v>4.4939999997615811E-6</v>
      </c>
      <c r="N1470" t="str">
        <f>+HLOOKUP(A1470,'HY Financials'!$4:$4,1,0)</f>
        <v>TLF</v>
      </c>
    </row>
    <row r="1471" spans="1:14" hidden="1">
      <c r="A1471" t="s">
        <v>231</v>
      </c>
      <c r="B1471" s="105">
        <v>110071</v>
      </c>
      <c r="C1471" s="105" t="s">
        <v>586</v>
      </c>
      <c r="D1471" s="106">
        <v>250000000</v>
      </c>
      <c r="E1471" s="106">
        <v>250000000</v>
      </c>
      <c r="F1471" s="67">
        <f t="shared" si="66"/>
        <v>0</v>
      </c>
      <c r="G1471" s="68" t="str">
        <f>+VLOOKUP(B1471,Mapping!A:C,3,0)</f>
        <v>Net Assets</v>
      </c>
      <c r="H1471" s="68" t="str">
        <f t="shared" si="67"/>
        <v>TLFNet Assets</v>
      </c>
      <c r="I1471" s="69">
        <f t="shared" si="68"/>
        <v>0</v>
      </c>
      <c r="N1471" t="str">
        <f>+HLOOKUP(A1471,'HY Financials'!$4:$4,1,0)</f>
        <v>TLF</v>
      </c>
    </row>
    <row r="1472" spans="1:14" hidden="1">
      <c r="A1472" t="s">
        <v>231</v>
      </c>
      <c r="B1472" s="105">
        <v>110074</v>
      </c>
      <c r="C1472" s="105" t="s">
        <v>301</v>
      </c>
      <c r="D1472" s="106">
        <v>196238047000</v>
      </c>
      <c r="E1472" s="106">
        <v>196238048000</v>
      </c>
      <c r="F1472" s="67">
        <f t="shared" si="66"/>
        <v>1000</v>
      </c>
      <c r="G1472" s="68" t="str">
        <f>+VLOOKUP(B1472,Mapping!A:C,3,0)</f>
        <v>Net Assets</v>
      </c>
      <c r="H1472" s="68" t="str">
        <f t="shared" si="67"/>
        <v>TLFNet Assets</v>
      </c>
      <c r="I1472" s="69">
        <f t="shared" si="68"/>
        <v>1E-4</v>
      </c>
      <c r="N1472" t="str">
        <f>+HLOOKUP(A1472,'HY Financials'!$4:$4,1,0)</f>
        <v>TLF</v>
      </c>
    </row>
    <row r="1473" spans="1:14" s="108" customFormat="1" hidden="1">
      <c r="A1473" t="s">
        <v>231</v>
      </c>
      <c r="B1473" s="105">
        <v>110078</v>
      </c>
      <c r="C1473" s="105" t="s">
        <v>904</v>
      </c>
      <c r="D1473" s="106">
        <v>1905975000</v>
      </c>
      <c r="E1473" s="106">
        <v>1905980561.8199999</v>
      </c>
      <c r="F1473" s="67">
        <f t="shared" si="66"/>
        <v>5561.8199999332428</v>
      </c>
      <c r="G1473" s="68" t="str">
        <f>+VLOOKUP(B1473,Mapping!A:C,3,0)</f>
        <v>Net Assets</v>
      </c>
      <c r="H1473" s="68" t="str">
        <f t="shared" si="67"/>
        <v>TLFNet Assets</v>
      </c>
      <c r="I1473" s="69">
        <f t="shared" si="68"/>
        <v>5.5618199999332425E-4</v>
      </c>
      <c r="N1473" t="str">
        <f>+HLOOKUP(A1473,'HY Financials'!$4:$4,1,0)</f>
        <v>TLF</v>
      </c>
    </row>
    <row r="1474" spans="1:14" s="108" customFormat="1" hidden="1">
      <c r="A1474" t="s">
        <v>231</v>
      </c>
      <c r="B1474" s="105">
        <v>110079</v>
      </c>
      <c r="C1474" s="105" t="s">
        <v>303</v>
      </c>
      <c r="D1474" s="106">
        <v>26889124870.779999</v>
      </c>
      <c r="E1474" s="106">
        <v>26899325646.560001</v>
      </c>
      <c r="F1474" s="67">
        <f t="shared" si="66"/>
        <v>10200775.780002594</v>
      </c>
      <c r="G1474" s="68" t="str">
        <f>+VLOOKUP(B1474,Mapping!A:C,3,0)</f>
        <v>Net Assets</v>
      </c>
      <c r="H1474" s="68" t="str">
        <f t="shared" si="67"/>
        <v>TLFNet Assets</v>
      </c>
      <c r="I1474" s="69">
        <f t="shared" si="68"/>
        <v>1.0200775780002593</v>
      </c>
      <c r="N1474" t="str">
        <f>+HLOOKUP(A1474,'HY Financials'!$4:$4,1,0)</f>
        <v>TLF</v>
      </c>
    </row>
    <row r="1475" spans="1:14" s="108" customFormat="1" hidden="1">
      <c r="A1475" t="s">
        <v>231</v>
      </c>
      <c r="B1475" s="105">
        <v>110081</v>
      </c>
      <c r="C1475" s="105" t="s">
        <v>715</v>
      </c>
      <c r="D1475" s="106">
        <v>45095812000</v>
      </c>
      <c r="E1475" s="106">
        <v>45095812000</v>
      </c>
      <c r="F1475" s="67">
        <f t="shared" si="66"/>
        <v>0</v>
      </c>
      <c r="G1475" s="68" t="str">
        <f>+VLOOKUP(B1475,Mapping!A:C,3,0)</f>
        <v>Net Assets</v>
      </c>
      <c r="H1475" s="68" t="str">
        <f t="shared" si="67"/>
        <v>TLFNet Assets</v>
      </c>
      <c r="I1475" s="69">
        <f t="shared" si="68"/>
        <v>0</v>
      </c>
      <c r="N1475" t="str">
        <f>+HLOOKUP(A1475,'HY Financials'!$4:$4,1,0)</f>
        <v>TLF</v>
      </c>
    </row>
    <row r="1476" spans="1:14" s="108" customFormat="1" hidden="1">
      <c r="A1476" t="s">
        <v>231</v>
      </c>
      <c r="B1476" s="105">
        <v>110082</v>
      </c>
      <c r="C1476" s="105" t="s">
        <v>872</v>
      </c>
      <c r="D1476" s="106">
        <v>6038400000</v>
      </c>
      <c r="E1476" s="106">
        <v>6038690112.3599997</v>
      </c>
      <c r="F1476" s="67">
        <f t="shared" ref="F1476:F1539" si="69">+E1476-D1476</f>
        <v>290112.35999965668</v>
      </c>
      <c r="G1476" s="68" t="str">
        <f>+VLOOKUP(B1476,Mapping!A:C,3,0)</f>
        <v>Net Assets</v>
      </c>
      <c r="H1476" s="68" t="str">
        <f t="shared" ref="H1476:H1539" si="70">+A1476&amp;G1476</f>
        <v>TLFNet Assets</v>
      </c>
      <c r="I1476" s="69">
        <f t="shared" ref="I1476:I1539" si="71">+F1476/10000000</f>
        <v>2.9011235999965669E-2</v>
      </c>
      <c r="N1476" t="str">
        <f>+HLOOKUP(A1476,'HY Financials'!$4:$4,1,0)</f>
        <v>TLF</v>
      </c>
    </row>
    <row r="1477" spans="1:14" s="108" customFormat="1" hidden="1">
      <c r="A1477" t="s">
        <v>231</v>
      </c>
      <c r="B1477" s="105">
        <v>110084</v>
      </c>
      <c r="C1477" s="105" t="s">
        <v>772</v>
      </c>
      <c r="D1477" s="106">
        <v>2418599000</v>
      </c>
      <c r="E1477" s="106">
        <v>2418599000</v>
      </c>
      <c r="F1477" s="67">
        <f t="shared" si="69"/>
        <v>0</v>
      </c>
      <c r="G1477" s="68" t="str">
        <f>+VLOOKUP(B1477,Mapping!A:C,3,0)</f>
        <v>Net Assets</v>
      </c>
      <c r="H1477" s="68" t="str">
        <f t="shared" si="70"/>
        <v>TLFNet Assets</v>
      </c>
      <c r="I1477" s="69">
        <f t="shared" si="71"/>
        <v>0</v>
      </c>
      <c r="N1477" t="str">
        <f>+HLOOKUP(A1477,'HY Financials'!$4:$4,1,0)</f>
        <v>TLF</v>
      </c>
    </row>
    <row r="1478" spans="1:14" s="108" customFormat="1" ht="22.5" hidden="1">
      <c r="A1478" t="s">
        <v>231</v>
      </c>
      <c r="B1478" s="105">
        <v>110085</v>
      </c>
      <c r="C1478" s="105" t="s">
        <v>525</v>
      </c>
      <c r="D1478" s="106">
        <v>5604900000</v>
      </c>
      <c r="E1478" s="106">
        <v>5604901067.4200001</v>
      </c>
      <c r="F1478" s="67">
        <f t="shared" si="69"/>
        <v>1067.4200000762939</v>
      </c>
      <c r="G1478" s="68" t="str">
        <f>+VLOOKUP(B1478,Mapping!A:C,3,0)</f>
        <v>Net Assets</v>
      </c>
      <c r="H1478" s="68" t="str">
        <f t="shared" si="70"/>
        <v>TLFNet Assets</v>
      </c>
      <c r="I1478" s="69">
        <f t="shared" si="71"/>
        <v>1.067420000076294E-4</v>
      </c>
      <c r="N1478" s="108" t="str">
        <f>+HLOOKUP(A1478,'HY Financials'!$4:$4,1,0)</f>
        <v>TLF</v>
      </c>
    </row>
    <row r="1479" spans="1:14" hidden="1">
      <c r="A1479" t="s">
        <v>231</v>
      </c>
      <c r="B1479" s="105">
        <v>110088</v>
      </c>
      <c r="C1479" s="105" t="s">
        <v>773</v>
      </c>
      <c r="D1479" s="106">
        <v>13436103876</v>
      </c>
      <c r="E1479" s="106">
        <v>13436100000</v>
      </c>
      <c r="F1479" s="67">
        <f t="shared" si="69"/>
        <v>-3876</v>
      </c>
      <c r="G1479" s="68" t="str">
        <f>+VLOOKUP(B1479,Mapping!A:C,3,0)</f>
        <v>Net Assets</v>
      </c>
      <c r="H1479" s="68" t="str">
        <f t="shared" si="70"/>
        <v>TLFNet Assets</v>
      </c>
      <c r="I1479" s="69">
        <f t="shared" si="71"/>
        <v>-3.8759999999999999E-4</v>
      </c>
      <c r="N1479" t="str">
        <f>+HLOOKUP(A1479,'HY Financials'!$4:$4,1,0)</f>
        <v>TLF</v>
      </c>
    </row>
    <row r="1480" spans="1:14" hidden="1">
      <c r="A1480" t="s">
        <v>231</v>
      </c>
      <c r="B1480" s="105">
        <v>110089</v>
      </c>
      <c r="C1480" s="105" t="s">
        <v>873</v>
      </c>
      <c r="D1480" s="106">
        <v>3825435000</v>
      </c>
      <c r="E1480" s="106">
        <v>3825925000</v>
      </c>
      <c r="F1480" s="67">
        <f t="shared" si="69"/>
        <v>490000</v>
      </c>
      <c r="G1480" s="68" t="str">
        <f>+VLOOKUP(B1480,Mapping!A:C,3,0)</f>
        <v>Net Assets</v>
      </c>
      <c r="H1480" s="68" t="str">
        <f t="shared" si="70"/>
        <v>TLFNet Assets</v>
      </c>
      <c r="I1480" s="69">
        <f t="shared" si="71"/>
        <v>4.9000000000000002E-2</v>
      </c>
      <c r="N1480" t="str">
        <f>+HLOOKUP(A1480,'HY Financials'!$4:$4,1,0)</f>
        <v>TLF</v>
      </c>
    </row>
    <row r="1481" spans="1:14" hidden="1">
      <c r="A1481" t="s">
        <v>231</v>
      </c>
      <c r="B1481" s="105">
        <v>110120</v>
      </c>
      <c r="C1481" s="105" t="s">
        <v>304</v>
      </c>
      <c r="D1481" s="106">
        <v>414663009484.66998</v>
      </c>
      <c r="E1481" s="106">
        <v>414662296304.27002</v>
      </c>
      <c r="F1481" s="67">
        <f t="shared" si="69"/>
        <v>-713180.39996337891</v>
      </c>
      <c r="G1481" s="68" t="str">
        <f>+VLOOKUP(B1481,Mapping!A:C,3,0)</f>
        <v>Net Assets</v>
      </c>
      <c r="H1481" s="68" t="str">
        <f t="shared" si="70"/>
        <v>TLFNet Assets</v>
      </c>
      <c r="I1481" s="69">
        <f t="shared" si="71"/>
        <v>-7.1318039996337887E-2</v>
      </c>
      <c r="N1481" t="str">
        <f>+HLOOKUP(A1481,'HY Financials'!$4:$4,1,0)</f>
        <v>TLF</v>
      </c>
    </row>
    <row r="1482" spans="1:14" hidden="1">
      <c r="A1482" t="s">
        <v>231</v>
      </c>
      <c r="B1482" s="105">
        <v>110156</v>
      </c>
      <c r="C1482" s="105" t="s">
        <v>685</v>
      </c>
      <c r="D1482" s="106">
        <v>8554286.5999999996</v>
      </c>
      <c r="E1482" s="106">
        <v>9680269.2799999993</v>
      </c>
      <c r="F1482" s="67">
        <f t="shared" si="69"/>
        <v>1125982.6799999997</v>
      </c>
      <c r="G1482" s="68" t="str">
        <f>+VLOOKUP(B1482,Mapping!A:C,3,0)</f>
        <v>Net Assets</v>
      </c>
      <c r="H1482" s="68" t="str">
        <f t="shared" si="70"/>
        <v>TLFNet Assets</v>
      </c>
      <c r="I1482" s="69">
        <f t="shared" si="71"/>
        <v>0.11259826799999997</v>
      </c>
      <c r="N1482" t="str">
        <f>+HLOOKUP(A1482,'HY Financials'!$4:$4,1,0)</f>
        <v>TLF</v>
      </c>
    </row>
    <row r="1483" spans="1:14" hidden="1">
      <c r="A1483" t="s">
        <v>231</v>
      </c>
      <c r="B1483" s="105">
        <v>110176</v>
      </c>
      <c r="C1483" s="105" t="s">
        <v>778</v>
      </c>
      <c r="D1483" s="106">
        <v>61180000</v>
      </c>
      <c r="E1483" s="106">
        <v>61180000</v>
      </c>
      <c r="F1483" s="67">
        <f t="shared" si="69"/>
        <v>0</v>
      </c>
      <c r="G1483" s="68" t="str">
        <f>+VLOOKUP(B1483,Mapping!A:C,3,0)</f>
        <v>Net Assets</v>
      </c>
      <c r="H1483" s="68" t="str">
        <f t="shared" si="70"/>
        <v>TLFNet Assets</v>
      </c>
      <c r="I1483" s="69">
        <f t="shared" si="71"/>
        <v>0</v>
      </c>
      <c r="N1483" t="str">
        <f>+HLOOKUP(A1483,'HY Financials'!$4:$4,1,0)</f>
        <v>TLF</v>
      </c>
    </row>
    <row r="1484" spans="1:14" hidden="1">
      <c r="A1484" t="s">
        <v>231</v>
      </c>
      <c r="B1484" s="105">
        <v>110200</v>
      </c>
      <c r="C1484" s="105" t="s">
        <v>305</v>
      </c>
      <c r="D1484" s="106">
        <v>92934503800</v>
      </c>
      <c r="E1484" s="106">
        <v>93182437800</v>
      </c>
      <c r="F1484" s="67">
        <f t="shared" si="69"/>
        <v>247934000</v>
      </c>
      <c r="G1484" s="68" t="str">
        <f>+VLOOKUP(B1484,Mapping!A:C,3,0)</f>
        <v>Net Assets</v>
      </c>
      <c r="H1484" s="68" t="str">
        <f t="shared" si="70"/>
        <v>TLFNet Assets</v>
      </c>
      <c r="I1484" s="69">
        <f t="shared" si="71"/>
        <v>24.793399999999998</v>
      </c>
      <c r="N1484" t="str">
        <f>+HLOOKUP(A1484,'HY Financials'!$4:$4,1,0)</f>
        <v>TLF</v>
      </c>
    </row>
    <row r="1485" spans="1:14" hidden="1">
      <c r="A1485" t="s">
        <v>231</v>
      </c>
      <c r="B1485" s="105">
        <v>110202</v>
      </c>
      <c r="C1485" s="105" t="s">
        <v>905</v>
      </c>
      <c r="D1485" s="106">
        <v>790000000</v>
      </c>
      <c r="E1485" s="106">
        <v>790000000</v>
      </c>
      <c r="F1485" s="67">
        <f t="shared" si="69"/>
        <v>0</v>
      </c>
      <c r="G1485" s="68" t="str">
        <f>+VLOOKUP(B1485,Mapping!A:C,3,0)</f>
        <v>Net Assets</v>
      </c>
      <c r="H1485" s="68" t="str">
        <f t="shared" si="70"/>
        <v>TLFNet Assets</v>
      </c>
      <c r="I1485" s="69">
        <f t="shared" si="71"/>
        <v>0</v>
      </c>
      <c r="N1485" t="str">
        <f>+HLOOKUP(A1485,'HY Financials'!$4:$4,1,0)</f>
        <v>TLF</v>
      </c>
    </row>
    <row r="1486" spans="1:14" hidden="1">
      <c r="A1486" t="s">
        <v>231</v>
      </c>
      <c r="B1486" s="105" t="s">
        <v>768</v>
      </c>
      <c r="C1486" s="105" t="s">
        <v>769</v>
      </c>
      <c r="D1486" s="106">
        <v>99083593340</v>
      </c>
      <c r="E1486" s="106">
        <v>99083593340</v>
      </c>
      <c r="F1486" s="67">
        <f t="shared" si="69"/>
        <v>0</v>
      </c>
      <c r="G1486" s="68" t="str">
        <f>+VLOOKUP(B1486,Mapping!A:C,3,0)</f>
        <v>Net Assets</v>
      </c>
      <c r="H1486" s="68" t="str">
        <f t="shared" si="70"/>
        <v>TLFNet Assets</v>
      </c>
      <c r="I1486" s="69">
        <f t="shared" si="71"/>
        <v>0</v>
      </c>
      <c r="N1486" t="str">
        <f>+HLOOKUP(A1486,'HY Financials'!$4:$4,1,0)</f>
        <v>TLF</v>
      </c>
    </row>
    <row r="1487" spans="1:14" hidden="1">
      <c r="A1487" t="s">
        <v>231</v>
      </c>
      <c r="B1487" s="105" t="s">
        <v>698</v>
      </c>
      <c r="C1487" s="105" t="s">
        <v>699</v>
      </c>
      <c r="D1487" s="106">
        <v>52912500000</v>
      </c>
      <c r="E1487" s="106">
        <v>52912500000</v>
      </c>
      <c r="F1487" s="67">
        <f t="shared" si="69"/>
        <v>0</v>
      </c>
      <c r="G1487" s="68" t="str">
        <f>+VLOOKUP(B1487,Mapping!A:C,3,0)</f>
        <v>Net Assets</v>
      </c>
      <c r="H1487" s="68" t="str">
        <f t="shared" si="70"/>
        <v>TLFNet Assets</v>
      </c>
      <c r="I1487" s="69">
        <f t="shared" si="71"/>
        <v>0</v>
      </c>
      <c r="N1487" t="str">
        <f>+HLOOKUP(A1487,'HY Financials'!$4:$4,1,0)</f>
        <v>TLF</v>
      </c>
    </row>
    <row r="1488" spans="1:14" hidden="1">
      <c r="A1488" t="s">
        <v>231</v>
      </c>
      <c r="B1488" s="105" t="s">
        <v>700</v>
      </c>
      <c r="C1488" s="105" t="s">
        <v>701</v>
      </c>
      <c r="D1488" s="106">
        <v>69150000000</v>
      </c>
      <c r="E1488" s="106">
        <v>69150000000</v>
      </c>
      <c r="F1488" s="67">
        <f t="shared" si="69"/>
        <v>0</v>
      </c>
      <c r="G1488" s="68" t="str">
        <f>+VLOOKUP(B1488,Mapping!A:C,3,0)</f>
        <v>Net Assets</v>
      </c>
      <c r="H1488" s="68" t="str">
        <f t="shared" si="70"/>
        <v>TLFNet Assets</v>
      </c>
      <c r="I1488" s="69">
        <f t="shared" si="71"/>
        <v>0</v>
      </c>
      <c r="N1488" t="str">
        <f>+HLOOKUP(A1488,'HY Financials'!$4:$4,1,0)</f>
        <v>TLF</v>
      </c>
    </row>
    <row r="1489" spans="1:14" hidden="1">
      <c r="A1489" t="s">
        <v>231</v>
      </c>
      <c r="B1489" s="105" t="s">
        <v>649</v>
      </c>
      <c r="C1489" s="105" t="s">
        <v>650</v>
      </c>
      <c r="D1489" s="106">
        <v>1780000000</v>
      </c>
      <c r="E1489" s="106">
        <v>1780000000</v>
      </c>
      <c r="F1489" s="67">
        <f t="shared" si="69"/>
        <v>0</v>
      </c>
      <c r="G1489" s="68" t="str">
        <f>+VLOOKUP(B1489,Mapping!A:C,3,0)</f>
        <v>Net Assets</v>
      </c>
      <c r="H1489" s="68" t="str">
        <f t="shared" si="70"/>
        <v>TLFNet Assets</v>
      </c>
      <c r="I1489" s="69">
        <f t="shared" si="71"/>
        <v>0</v>
      </c>
      <c r="N1489" t="str">
        <f>+HLOOKUP(A1489,'HY Financials'!$4:$4,1,0)</f>
        <v>TLF</v>
      </c>
    </row>
    <row r="1490" spans="1:14" hidden="1">
      <c r="A1490" t="s">
        <v>231</v>
      </c>
      <c r="B1490" s="105" t="s">
        <v>991</v>
      </c>
      <c r="C1490" s="105" t="s">
        <v>992</v>
      </c>
      <c r="D1490" s="106">
        <v>105000000</v>
      </c>
      <c r="E1490" s="106">
        <v>105000000</v>
      </c>
      <c r="F1490" s="67">
        <f t="shared" si="69"/>
        <v>0</v>
      </c>
      <c r="G1490" s="68" t="str">
        <f>+VLOOKUP(B1490,Mapping!A:C,3,0)</f>
        <v>Net Assets</v>
      </c>
      <c r="H1490" s="68" t="str">
        <f t="shared" si="70"/>
        <v>TLFNet Assets</v>
      </c>
      <c r="I1490" s="69">
        <f t="shared" si="71"/>
        <v>0</v>
      </c>
      <c r="N1490" t="str">
        <f>+HLOOKUP(A1490,'HY Financials'!$4:$4,1,0)</f>
        <v>TLF</v>
      </c>
    </row>
    <row r="1491" spans="1:14" s="108" customFormat="1" hidden="1">
      <c r="A1491" t="s">
        <v>231</v>
      </c>
      <c r="B1491" s="105">
        <v>110800</v>
      </c>
      <c r="C1491" s="105" t="s">
        <v>308</v>
      </c>
      <c r="D1491" s="106">
        <v>373506923265.89001</v>
      </c>
      <c r="E1491" s="106">
        <v>373509005169.40002</v>
      </c>
      <c r="F1491" s="67">
        <f t="shared" si="69"/>
        <v>2081903.5100097656</v>
      </c>
      <c r="G1491" s="68" t="str">
        <f>+VLOOKUP(B1491,Mapping!A:C,3,0)</f>
        <v>Net Assets</v>
      </c>
      <c r="H1491" s="68" t="str">
        <f t="shared" si="70"/>
        <v>TLFNet Assets</v>
      </c>
      <c r="I1491" s="69">
        <f t="shared" si="71"/>
        <v>0.20819035100097658</v>
      </c>
      <c r="N1491" s="108" t="str">
        <f>+HLOOKUP(A1491,'HY Financials'!$4:$4,1,0)</f>
        <v>TLF</v>
      </c>
    </row>
    <row r="1492" spans="1:14" hidden="1">
      <c r="A1492" t="s">
        <v>231</v>
      </c>
      <c r="B1492" s="105" t="s">
        <v>716</v>
      </c>
      <c r="C1492" s="105" t="s">
        <v>717</v>
      </c>
      <c r="D1492" s="106">
        <v>10237772.279999999</v>
      </c>
      <c r="E1492" s="106">
        <v>10237772.279999999</v>
      </c>
      <c r="F1492" s="67">
        <f t="shared" si="69"/>
        <v>0</v>
      </c>
      <c r="G1492" s="68" t="str">
        <f>+VLOOKUP(B1492,Mapping!A:C,3,0)</f>
        <v>Net Assets</v>
      </c>
      <c r="H1492" s="68" t="str">
        <f t="shared" si="70"/>
        <v>TLFNet Assets</v>
      </c>
      <c r="I1492" s="69">
        <f t="shared" si="71"/>
        <v>0</v>
      </c>
      <c r="N1492" t="str">
        <f>+HLOOKUP(A1492,'HY Financials'!$4:$4,1,0)</f>
        <v>TLF</v>
      </c>
    </row>
    <row r="1493" spans="1:14" hidden="1">
      <c r="A1493" t="s">
        <v>231</v>
      </c>
      <c r="B1493" s="105" t="s">
        <v>718</v>
      </c>
      <c r="C1493" s="105" t="s">
        <v>719</v>
      </c>
      <c r="D1493" s="106">
        <v>2553278.69</v>
      </c>
      <c r="E1493" s="106">
        <v>2553278.69</v>
      </c>
      <c r="F1493" s="67">
        <f t="shared" si="69"/>
        <v>0</v>
      </c>
      <c r="G1493" s="68" t="str">
        <f>+VLOOKUP(B1493,Mapping!A:C,3,0)</f>
        <v>Net Assets</v>
      </c>
      <c r="H1493" s="68" t="str">
        <f t="shared" si="70"/>
        <v>TLFNet Assets</v>
      </c>
      <c r="I1493" s="69">
        <f t="shared" si="71"/>
        <v>0</v>
      </c>
      <c r="N1493" t="str">
        <f>+HLOOKUP(A1493,'HY Financials'!$4:$4,1,0)</f>
        <v>TLF</v>
      </c>
    </row>
    <row r="1494" spans="1:14" hidden="1">
      <c r="A1494" t="s">
        <v>231</v>
      </c>
      <c r="B1494" s="105" t="s">
        <v>770</v>
      </c>
      <c r="C1494" s="105" t="s">
        <v>771</v>
      </c>
      <c r="D1494" s="106">
        <v>31411856.809999999</v>
      </c>
      <c r="E1494" s="106">
        <v>32199131.989999998</v>
      </c>
      <c r="F1494" s="67">
        <f t="shared" si="69"/>
        <v>787275.1799999997</v>
      </c>
      <c r="G1494" s="68" t="str">
        <f>+VLOOKUP(B1494,Mapping!A:C,3,0)</f>
        <v>Net Assets</v>
      </c>
      <c r="H1494" s="68" t="str">
        <f t="shared" si="70"/>
        <v>TLFNet Assets</v>
      </c>
      <c r="I1494" s="69">
        <f t="shared" si="71"/>
        <v>7.8727517999999969E-2</v>
      </c>
      <c r="N1494" t="str">
        <f>+HLOOKUP(A1494,'HY Financials'!$4:$4,1,0)</f>
        <v>TLF</v>
      </c>
    </row>
    <row r="1495" spans="1:14" ht="22.5" hidden="1">
      <c r="A1495" t="s">
        <v>231</v>
      </c>
      <c r="B1495" s="105" t="s">
        <v>441</v>
      </c>
      <c r="C1495" s="105" t="s">
        <v>442</v>
      </c>
      <c r="D1495" s="106">
        <v>520512363.14999998</v>
      </c>
      <c r="E1495" s="106">
        <v>521113215.98000002</v>
      </c>
      <c r="F1495" s="67">
        <f t="shared" si="69"/>
        <v>600852.83000004292</v>
      </c>
      <c r="G1495" s="68" t="str">
        <f>+VLOOKUP(B1495,Mapping!A:C,3,0)</f>
        <v>Net Assets</v>
      </c>
      <c r="H1495" s="68" t="str">
        <f t="shared" si="70"/>
        <v>TLFNet Assets</v>
      </c>
      <c r="I1495" s="69">
        <f t="shared" si="71"/>
        <v>6.0085283000004291E-2</v>
      </c>
      <c r="N1495" t="str">
        <f>+HLOOKUP(A1495,'HY Financials'!$4:$4,1,0)</f>
        <v>TLF</v>
      </c>
    </row>
    <row r="1496" spans="1:14" hidden="1">
      <c r="A1496" t="s">
        <v>231</v>
      </c>
      <c r="B1496" s="105" t="s">
        <v>443</v>
      </c>
      <c r="C1496" s="105" t="s">
        <v>444</v>
      </c>
      <c r="D1496" s="106">
        <v>621395721.38999999</v>
      </c>
      <c r="E1496" s="106">
        <v>627623863.59000003</v>
      </c>
      <c r="F1496" s="67">
        <f t="shared" si="69"/>
        <v>6228142.2000000477</v>
      </c>
      <c r="G1496" s="68" t="str">
        <f>+VLOOKUP(B1496,Mapping!A:C,3,0)</f>
        <v>Net Assets</v>
      </c>
      <c r="H1496" s="68" t="str">
        <f t="shared" si="70"/>
        <v>TLFNet Assets</v>
      </c>
      <c r="I1496" s="69">
        <f t="shared" si="71"/>
        <v>0.62281422000000475</v>
      </c>
      <c r="N1496" t="str">
        <f>+HLOOKUP(A1496,'HY Financials'!$4:$4,1,0)</f>
        <v>TLF</v>
      </c>
    </row>
    <row r="1497" spans="1:14" hidden="1">
      <c r="A1497" t="s">
        <v>231</v>
      </c>
      <c r="B1497" s="105" t="s">
        <v>779</v>
      </c>
      <c r="C1497" s="105" t="s">
        <v>780</v>
      </c>
      <c r="D1497" s="106">
        <v>1436578.12</v>
      </c>
      <c r="E1497" s="106">
        <v>1375955</v>
      </c>
      <c r="F1497" s="67">
        <f t="shared" si="69"/>
        <v>-60623.120000000112</v>
      </c>
      <c r="G1497" s="68" t="str">
        <f>+VLOOKUP(B1497,Mapping!A:C,3,0)</f>
        <v>Net Assets</v>
      </c>
      <c r="H1497" s="68" t="str">
        <f t="shared" si="70"/>
        <v>TLFNet Assets</v>
      </c>
      <c r="I1497" s="69">
        <f t="shared" si="71"/>
        <v>-6.0623120000000115E-3</v>
      </c>
      <c r="N1497" t="str">
        <f>+HLOOKUP(A1497,'HY Financials'!$4:$4,1,0)</f>
        <v>TLF</v>
      </c>
    </row>
    <row r="1498" spans="1:14" hidden="1">
      <c r="A1498" t="s">
        <v>231</v>
      </c>
      <c r="B1498" s="105">
        <v>112000</v>
      </c>
      <c r="C1498" s="105" t="s">
        <v>314</v>
      </c>
      <c r="D1498" s="106">
        <v>3.7</v>
      </c>
      <c r="E1498" s="106">
        <v>3384.3</v>
      </c>
      <c r="F1498" s="67">
        <f t="shared" si="69"/>
        <v>3380.6000000000004</v>
      </c>
      <c r="G1498" s="68" t="str">
        <f>+VLOOKUP(B1498,Mapping!A:C,3,0)</f>
        <v>Net Assets</v>
      </c>
      <c r="H1498" s="68" t="str">
        <f t="shared" si="70"/>
        <v>TLFNet Assets</v>
      </c>
      <c r="I1498" s="69">
        <f t="shared" si="71"/>
        <v>3.3806000000000005E-4</v>
      </c>
      <c r="N1498" t="str">
        <f>+HLOOKUP(A1498,'HY Financials'!$4:$4,1,0)</f>
        <v>TLF</v>
      </c>
    </row>
    <row r="1499" spans="1:14" hidden="1">
      <c r="A1499" t="s">
        <v>231</v>
      </c>
      <c r="B1499" s="105">
        <v>112002</v>
      </c>
      <c r="C1499" s="105" t="s">
        <v>588</v>
      </c>
      <c r="D1499" s="106">
        <v>0</v>
      </c>
      <c r="E1499" s="106">
        <v>0</v>
      </c>
      <c r="F1499" s="67">
        <f t="shared" si="69"/>
        <v>0</v>
      </c>
      <c r="G1499" s="68" t="str">
        <f>+VLOOKUP(B1499,Mapping!A:C,3,0)</f>
        <v>Net Assets</v>
      </c>
      <c r="H1499" s="68" t="str">
        <f t="shared" si="70"/>
        <v>TLFNet Assets</v>
      </c>
      <c r="I1499" s="69">
        <f t="shared" si="71"/>
        <v>0</v>
      </c>
      <c r="N1499" t="str">
        <f>+HLOOKUP(A1499,'HY Financials'!$4:$4,1,0)</f>
        <v>TLF</v>
      </c>
    </row>
    <row r="1500" spans="1:14" hidden="1">
      <c r="A1500" t="s">
        <v>231</v>
      </c>
      <c r="B1500" s="105">
        <v>112011</v>
      </c>
      <c r="C1500" s="105" t="s">
        <v>529</v>
      </c>
      <c r="D1500" s="106">
        <v>365498.31</v>
      </c>
      <c r="E1500" s="106">
        <v>365498.31</v>
      </c>
      <c r="F1500" s="67">
        <f t="shared" si="69"/>
        <v>0</v>
      </c>
      <c r="G1500" s="68" t="str">
        <f>+VLOOKUP(B1500,Mapping!A:C,3,0)</f>
        <v>Net Assets</v>
      </c>
      <c r="H1500" s="68" t="str">
        <f t="shared" si="70"/>
        <v>TLFNet Assets</v>
      </c>
      <c r="I1500" s="69">
        <f t="shared" si="71"/>
        <v>0</v>
      </c>
      <c r="N1500" t="str">
        <f>+HLOOKUP(A1500,'HY Financials'!$4:$4,1,0)</f>
        <v>TLF</v>
      </c>
    </row>
    <row r="1501" spans="1:14" hidden="1">
      <c r="A1501" t="s">
        <v>231</v>
      </c>
      <c r="B1501" s="105">
        <v>112021</v>
      </c>
      <c r="C1501" s="105" t="s">
        <v>478</v>
      </c>
      <c r="D1501" s="106">
        <v>117.15</v>
      </c>
      <c r="E1501" s="106">
        <v>134.46</v>
      </c>
      <c r="F1501" s="67">
        <f t="shared" si="69"/>
        <v>17.310000000000002</v>
      </c>
      <c r="G1501" s="68" t="str">
        <f>+VLOOKUP(B1501,Mapping!A:C,3,0)</f>
        <v>Net Assets</v>
      </c>
      <c r="H1501" s="68" t="str">
        <f t="shared" si="70"/>
        <v>TLFNet Assets</v>
      </c>
      <c r="I1501" s="69">
        <f t="shared" si="71"/>
        <v>1.7310000000000002E-6</v>
      </c>
      <c r="N1501" t="str">
        <f>+HLOOKUP(A1501,'HY Financials'!$4:$4,1,0)</f>
        <v>TLF</v>
      </c>
    </row>
    <row r="1502" spans="1:14" hidden="1">
      <c r="A1502" t="s">
        <v>231</v>
      </c>
      <c r="B1502" s="105">
        <v>112062</v>
      </c>
      <c r="C1502" s="105" t="s">
        <v>988</v>
      </c>
      <c r="D1502" s="106">
        <v>0</v>
      </c>
      <c r="E1502" s="106">
        <v>15.32</v>
      </c>
      <c r="F1502" s="67">
        <f t="shared" si="69"/>
        <v>15.32</v>
      </c>
      <c r="G1502" s="68" t="str">
        <f>+VLOOKUP(B1502,Mapping!A:C,3,0)</f>
        <v>Net Assets</v>
      </c>
      <c r="H1502" s="68" t="str">
        <f t="shared" si="70"/>
        <v>TLFNet Assets</v>
      </c>
      <c r="I1502" s="69">
        <f t="shared" si="71"/>
        <v>1.5320000000000001E-6</v>
      </c>
      <c r="N1502" t="str">
        <f>+HLOOKUP(A1502,'HY Financials'!$4:$4,1,0)</f>
        <v>TLF</v>
      </c>
    </row>
    <row r="1503" spans="1:14" hidden="1">
      <c r="A1503" t="s">
        <v>231</v>
      </c>
      <c r="B1503" s="105">
        <v>210100</v>
      </c>
      <c r="C1503" s="105" t="s">
        <v>424</v>
      </c>
      <c r="D1503" s="106">
        <v>318938325457.13</v>
      </c>
      <c r="E1503" s="106">
        <v>319234628057.13</v>
      </c>
      <c r="F1503" s="67">
        <f t="shared" si="69"/>
        <v>296302600</v>
      </c>
      <c r="G1503" s="68" t="str">
        <f>+VLOOKUP(B1503,Mapping!A:C,3,0)</f>
        <v>Net Assets</v>
      </c>
      <c r="H1503" s="68" t="str">
        <f t="shared" si="70"/>
        <v>TLFNet Assets</v>
      </c>
      <c r="I1503" s="69">
        <f t="shared" si="71"/>
        <v>29.63026</v>
      </c>
      <c r="N1503" t="str">
        <f>+HLOOKUP(A1503,'HY Financials'!$4:$4,1,0)</f>
        <v>TLF</v>
      </c>
    </row>
    <row r="1504" spans="1:14" hidden="1">
      <c r="A1504" t="s">
        <v>231</v>
      </c>
      <c r="B1504" s="105">
        <v>210800</v>
      </c>
      <c r="C1504" s="105" t="s">
        <v>317</v>
      </c>
      <c r="D1504" s="106">
        <v>382010870215.35999</v>
      </c>
      <c r="E1504" s="106">
        <v>382010870217.22998</v>
      </c>
      <c r="F1504" s="67">
        <f t="shared" si="69"/>
        <v>1.8699951171875</v>
      </c>
      <c r="G1504" s="68" t="str">
        <f>+VLOOKUP(B1504,Mapping!A:C,3,0)</f>
        <v>Net Assets</v>
      </c>
      <c r="H1504" s="68" t="str">
        <f t="shared" si="70"/>
        <v>TLFNet Assets</v>
      </c>
      <c r="I1504" s="69">
        <f t="shared" si="71"/>
        <v>1.8699951171875001E-7</v>
      </c>
      <c r="N1504" t="str">
        <f>+HLOOKUP(A1504,'HY Financials'!$4:$4,1,0)</f>
        <v>TLF</v>
      </c>
    </row>
    <row r="1505" spans="1:14" hidden="1">
      <c r="A1505" t="s">
        <v>231</v>
      </c>
      <c r="B1505" s="105">
        <v>211002</v>
      </c>
      <c r="C1505" s="105" t="s">
        <v>460</v>
      </c>
      <c r="D1505" s="106">
        <v>24568579.710000001</v>
      </c>
      <c r="E1505" s="106">
        <v>530922.71</v>
      </c>
      <c r="F1505" s="67">
        <f t="shared" si="69"/>
        <v>-24037657</v>
      </c>
      <c r="G1505" s="68" t="str">
        <f>+VLOOKUP(B1505,Mapping!A:C,3,0)</f>
        <v>Net Assets</v>
      </c>
      <c r="H1505" s="68" t="str">
        <f t="shared" si="70"/>
        <v>TLFNet Assets</v>
      </c>
      <c r="I1505" s="69">
        <f t="shared" si="71"/>
        <v>-2.4037657000000001</v>
      </c>
      <c r="N1505" t="str">
        <f>+HLOOKUP(A1505,'HY Financials'!$4:$4,1,0)</f>
        <v>TLF</v>
      </c>
    </row>
    <row r="1506" spans="1:14" hidden="1">
      <c r="A1506" t="s">
        <v>231</v>
      </c>
      <c r="B1506" s="105">
        <v>211014</v>
      </c>
      <c r="C1506" s="105" t="s">
        <v>498</v>
      </c>
      <c r="D1506" s="106">
        <v>59226598.140000001</v>
      </c>
      <c r="E1506" s="106">
        <v>59271407.590000004</v>
      </c>
      <c r="F1506" s="67">
        <f t="shared" si="69"/>
        <v>44809.45000000298</v>
      </c>
      <c r="G1506" s="68" t="str">
        <f>+VLOOKUP(B1506,Mapping!A:C,3,0)</f>
        <v>Net Assets</v>
      </c>
      <c r="H1506" s="68" t="str">
        <f t="shared" si="70"/>
        <v>TLFNet Assets</v>
      </c>
      <c r="I1506" s="69">
        <f t="shared" si="71"/>
        <v>4.4809450000002984E-3</v>
      </c>
      <c r="N1506" t="str">
        <f>+HLOOKUP(A1506,'HY Financials'!$4:$4,1,0)</f>
        <v>TLF</v>
      </c>
    </row>
    <row r="1507" spans="1:14" hidden="1">
      <c r="A1507" t="s">
        <v>231</v>
      </c>
      <c r="B1507" s="105">
        <v>211024</v>
      </c>
      <c r="C1507" s="105" t="s">
        <v>325</v>
      </c>
      <c r="D1507" s="106">
        <v>210.64</v>
      </c>
      <c r="E1507" s="106">
        <v>131.02000000000001</v>
      </c>
      <c r="F1507" s="67">
        <f t="shared" si="69"/>
        <v>-79.619999999999976</v>
      </c>
      <c r="G1507" s="68" t="str">
        <f>+VLOOKUP(B1507,Mapping!A:C,3,0)</f>
        <v>Net Assets</v>
      </c>
      <c r="H1507" s="68" t="str">
        <f t="shared" si="70"/>
        <v>TLFNet Assets</v>
      </c>
      <c r="I1507" s="69">
        <f t="shared" si="71"/>
        <v>-7.9619999999999976E-6</v>
      </c>
      <c r="N1507" t="str">
        <f>+HLOOKUP(A1507,'HY Financials'!$4:$4,1,0)</f>
        <v>TLF</v>
      </c>
    </row>
    <row r="1508" spans="1:14" hidden="1">
      <c r="A1508" t="s">
        <v>231</v>
      </c>
      <c r="B1508" s="105">
        <v>211028</v>
      </c>
      <c r="C1508" s="105" t="s">
        <v>329</v>
      </c>
      <c r="D1508" s="106">
        <v>0</v>
      </c>
      <c r="E1508" s="106">
        <v>0</v>
      </c>
      <c r="F1508" s="67">
        <f t="shared" si="69"/>
        <v>0</v>
      </c>
      <c r="G1508" s="68" t="str">
        <f>+VLOOKUP(B1508,Mapping!A:C,3,0)</f>
        <v>Net Assets</v>
      </c>
      <c r="H1508" s="68" t="str">
        <f t="shared" si="70"/>
        <v>TLFNet Assets</v>
      </c>
      <c r="I1508" s="69">
        <f t="shared" si="71"/>
        <v>0</v>
      </c>
      <c r="N1508" t="str">
        <f>+HLOOKUP(A1508,'HY Financials'!$4:$4,1,0)</f>
        <v>TLF</v>
      </c>
    </row>
    <row r="1509" spans="1:14" hidden="1">
      <c r="A1509" t="s">
        <v>231</v>
      </c>
      <c r="B1509" s="105">
        <v>211032</v>
      </c>
      <c r="C1509" s="105" t="s">
        <v>331</v>
      </c>
      <c r="D1509" s="106">
        <v>101837.51</v>
      </c>
      <c r="E1509" s="106">
        <v>3.75</v>
      </c>
      <c r="F1509" s="67">
        <f t="shared" si="69"/>
        <v>-101833.76</v>
      </c>
      <c r="G1509" s="68" t="str">
        <f>+VLOOKUP(B1509,Mapping!A:C,3,0)</f>
        <v>Net Assets</v>
      </c>
      <c r="H1509" s="68" t="str">
        <f t="shared" si="70"/>
        <v>TLFNet Assets</v>
      </c>
      <c r="I1509" s="69">
        <f t="shared" si="71"/>
        <v>-1.0183375999999999E-2</v>
      </c>
      <c r="N1509" t="str">
        <f>+HLOOKUP(A1509,'HY Financials'!$4:$4,1,0)</f>
        <v>TLF</v>
      </c>
    </row>
    <row r="1510" spans="1:14" hidden="1">
      <c r="A1510" t="s">
        <v>231</v>
      </c>
      <c r="B1510" s="105">
        <v>211035</v>
      </c>
      <c r="C1510" s="105" t="s">
        <v>333</v>
      </c>
      <c r="D1510" s="106">
        <v>693161</v>
      </c>
      <c r="E1510" s="106">
        <v>955008</v>
      </c>
      <c r="F1510" s="67">
        <f t="shared" si="69"/>
        <v>261847</v>
      </c>
      <c r="G1510" s="68" t="str">
        <f>+VLOOKUP(B1510,Mapping!A:C,3,0)</f>
        <v>Net Assets</v>
      </c>
      <c r="H1510" s="68" t="str">
        <f t="shared" si="70"/>
        <v>TLFNet Assets</v>
      </c>
      <c r="I1510" s="69">
        <f t="shared" si="71"/>
        <v>2.6184700000000002E-2</v>
      </c>
      <c r="N1510" t="str">
        <f>+HLOOKUP(A1510,'HY Financials'!$4:$4,1,0)</f>
        <v>TLF</v>
      </c>
    </row>
    <row r="1511" spans="1:14" hidden="1">
      <c r="A1511" t="s">
        <v>231</v>
      </c>
      <c r="B1511" s="105">
        <v>211037</v>
      </c>
      <c r="C1511" s="105" t="s">
        <v>901</v>
      </c>
      <c r="D1511" s="106">
        <v>6274569.4000000004</v>
      </c>
      <c r="E1511" s="106">
        <v>10417163.619999999</v>
      </c>
      <c r="F1511" s="67">
        <f t="shared" si="69"/>
        <v>4142594.2199999988</v>
      </c>
      <c r="G1511" s="68" t="str">
        <f>+VLOOKUP(B1511,Mapping!A:C,3,0)</f>
        <v>Net Assets</v>
      </c>
      <c r="H1511" s="68" t="str">
        <f t="shared" si="70"/>
        <v>TLFNet Assets</v>
      </c>
      <c r="I1511" s="69">
        <f t="shared" si="71"/>
        <v>0.41425942199999988</v>
      </c>
      <c r="N1511" t="str">
        <f>+HLOOKUP(A1511,'HY Financials'!$4:$4,1,0)</f>
        <v>TLF</v>
      </c>
    </row>
    <row r="1512" spans="1:14" hidden="1">
      <c r="A1512" t="s">
        <v>231</v>
      </c>
      <c r="B1512" s="105">
        <v>211070</v>
      </c>
      <c r="C1512" s="105" t="s">
        <v>902</v>
      </c>
      <c r="D1512" s="106">
        <v>22065.57</v>
      </c>
      <c r="E1512" s="106">
        <v>16350</v>
      </c>
      <c r="F1512" s="67">
        <f t="shared" si="69"/>
        <v>-5715.57</v>
      </c>
      <c r="G1512" s="68" t="str">
        <f>+VLOOKUP(B1512,Mapping!A:C,3,0)</f>
        <v>Net Assets</v>
      </c>
      <c r="H1512" s="68" t="str">
        <f t="shared" si="70"/>
        <v>TLFNet Assets</v>
      </c>
      <c r="I1512" s="69">
        <f t="shared" si="71"/>
        <v>-5.7155699999999999E-4</v>
      </c>
      <c r="N1512" t="str">
        <f>+HLOOKUP(A1512,'HY Financials'!$4:$4,1,0)</f>
        <v>TLF</v>
      </c>
    </row>
    <row r="1513" spans="1:14" hidden="1">
      <c r="A1513" t="s">
        <v>231</v>
      </c>
      <c r="B1513" s="105">
        <v>211078</v>
      </c>
      <c r="C1513" s="105" t="s">
        <v>1047</v>
      </c>
      <c r="D1513" s="106">
        <v>13.89</v>
      </c>
      <c r="E1513" s="106">
        <v>13.89</v>
      </c>
      <c r="F1513" s="67">
        <f t="shared" si="69"/>
        <v>0</v>
      </c>
      <c r="G1513" s="68" t="str">
        <f>+VLOOKUP(B1513,Mapping!A:C,3,0)</f>
        <v>Dummy</v>
      </c>
      <c r="H1513" s="68" t="str">
        <f t="shared" si="70"/>
        <v>TLFDummy</v>
      </c>
      <c r="I1513" s="69">
        <f t="shared" si="71"/>
        <v>0</v>
      </c>
      <c r="N1513" t="str">
        <f>+HLOOKUP(A1513,'HY Financials'!$4:$4,1,0)</f>
        <v>TLF</v>
      </c>
    </row>
    <row r="1514" spans="1:14" hidden="1">
      <c r="A1514" t="s">
        <v>231</v>
      </c>
      <c r="B1514" s="105">
        <v>212010</v>
      </c>
      <c r="C1514" s="105" t="s">
        <v>336</v>
      </c>
      <c r="D1514" s="106">
        <v>29067127.780000001</v>
      </c>
      <c r="E1514" s="106">
        <v>32807788.780000001</v>
      </c>
      <c r="F1514" s="67">
        <f t="shared" si="69"/>
        <v>3740661</v>
      </c>
      <c r="G1514" s="68" t="str">
        <f>+VLOOKUP(B1514,Mapping!A:C,3,0)</f>
        <v>Net Assets</v>
      </c>
      <c r="H1514" s="68" t="str">
        <f t="shared" si="70"/>
        <v>TLFNet Assets</v>
      </c>
      <c r="I1514" s="69">
        <f t="shared" si="71"/>
        <v>0.37406610000000001</v>
      </c>
      <c r="N1514" t="str">
        <f>+HLOOKUP(A1514,'HY Financials'!$4:$4,1,0)</f>
        <v>TLF</v>
      </c>
    </row>
    <row r="1515" spans="1:14" hidden="1">
      <c r="A1515" t="s">
        <v>231</v>
      </c>
      <c r="B1515" s="105">
        <v>212021</v>
      </c>
      <c r="C1515" s="105" t="s">
        <v>337</v>
      </c>
      <c r="D1515" s="106">
        <v>0</v>
      </c>
      <c r="E1515" s="106">
        <v>0</v>
      </c>
      <c r="F1515" s="67">
        <f t="shared" si="69"/>
        <v>0</v>
      </c>
      <c r="G1515" s="68" t="str">
        <f>+VLOOKUP(B1515,Mapping!A:C,3,0)</f>
        <v>Net Assets</v>
      </c>
      <c r="H1515" s="68" t="str">
        <f t="shared" si="70"/>
        <v>TLFNet Assets</v>
      </c>
      <c r="I1515" s="69">
        <f t="shared" si="71"/>
        <v>0</v>
      </c>
      <c r="N1515" t="str">
        <f>+HLOOKUP(A1515,'HY Financials'!$4:$4,1,0)</f>
        <v>TLF</v>
      </c>
    </row>
    <row r="1516" spans="1:14" hidden="1">
      <c r="A1516" t="s">
        <v>231</v>
      </c>
      <c r="B1516" s="105">
        <v>212026</v>
      </c>
      <c r="C1516" s="105" t="s">
        <v>339</v>
      </c>
      <c r="D1516" s="106">
        <v>1057321.32</v>
      </c>
      <c r="E1516" s="106">
        <v>22655223.699999999</v>
      </c>
      <c r="F1516" s="67">
        <f t="shared" si="69"/>
        <v>21597902.379999999</v>
      </c>
      <c r="G1516" s="68" t="str">
        <f>+VLOOKUP(B1516,Mapping!A:C,3,0)</f>
        <v>Net Assets</v>
      </c>
      <c r="H1516" s="68" t="str">
        <f t="shared" si="70"/>
        <v>TLFNet Assets</v>
      </c>
      <c r="I1516" s="69">
        <f t="shared" si="71"/>
        <v>2.1597902379999998</v>
      </c>
      <c r="N1516" t="str">
        <f>+HLOOKUP(A1516,'HY Financials'!$4:$4,1,0)</f>
        <v>TLF</v>
      </c>
    </row>
    <row r="1517" spans="1:14" hidden="1">
      <c r="A1517" t="s">
        <v>231</v>
      </c>
      <c r="B1517" s="105">
        <v>212027</v>
      </c>
      <c r="C1517" s="105" t="s">
        <v>340</v>
      </c>
      <c r="D1517" s="106">
        <v>266</v>
      </c>
      <c r="E1517" s="106">
        <v>321</v>
      </c>
      <c r="F1517" s="67">
        <f t="shared" si="69"/>
        <v>55</v>
      </c>
      <c r="G1517" s="68" t="str">
        <f>+VLOOKUP(B1517,Mapping!A:C,3,0)</f>
        <v>Net Assets</v>
      </c>
      <c r="H1517" s="68" t="str">
        <f t="shared" si="70"/>
        <v>TLFNet Assets</v>
      </c>
      <c r="I1517" s="69">
        <f t="shared" si="71"/>
        <v>5.4999999999999999E-6</v>
      </c>
      <c r="N1517" t="str">
        <f>+HLOOKUP(A1517,'HY Financials'!$4:$4,1,0)</f>
        <v>TLF</v>
      </c>
    </row>
    <row r="1518" spans="1:14" hidden="1">
      <c r="A1518" t="s">
        <v>231</v>
      </c>
      <c r="B1518" s="105">
        <v>212029</v>
      </c>
      <c r="C1518" s="105" t="s">
        <v>341</v>
      </c>
      <c r="D1518" s="106">
        <v>3.18</v>
      </c>
      <c r="E1518" s="106">
        <v>3.18</v>
      </c>
      <c r="F1518" s="67">
        <f t="shared" si="69"/>
        <v>0</v>
      </c>
      <c r="G1518" s="68" t="str">
        <f>+VLOOKUP(B1518,Mapping!A:C,3,0)</f>
        <v>Net Assets</v>
      </c>
      <c r="H1518" s="68" t="str">
        <f t="shared" si="70"/>
        <v>TLFNet Assets</v>
      </c>
      <c r="I1518" s="69">
        <f t="shared" si="71"/>
        <v>0</v>
      </c>
      <c r="N1518" t="str">
        <f>+HLOOKUP(A1518,'HY Financials'!$4:$4,1,0)</f>
        <v>TLF</v>
      </c>
    </row>
    <row r="1519" spans="1:14" hidden="1">
      <c r="A1519" t="s">
        <v>231</v>
      </c>
      <c r="B1519" s="105">
        <v>212030</v>
      </c>
      <c r="C1519" s="105" t="s">
        <v>1048</v>
      </c>
      <c r="D1519" s="106">
        <v>413568.37</v>
      </c>
      <c r="E1519" s="106">
        <v>413568.37</v>
      </c>
      <c r="F1519" s="67">
        <f t="shared" si="69"/>
        <v>0</v>
      </c>
      <c r="G1519" s="68" t="str">
        <f>+VLOOKUP(B1519,Mapping!A:C,3,0)</f>
        <v>Dummy</v>
      </c>
      <c r="H1519" s="68" t="str">
        <f t="shared" si="70"/>
        <v>TLFDummy</v>
      </c>
      <c r="I1519" s="69">
        <f t="shared" si="71"/>
        <v>0</v>
      </c>
      <c r="N1519" t="str">
        <f>+HLOOKUP(A1519,'HY Financials'!$4:$4,1,0)</f>
        <v>TLF</v>
      </c>
    </row>
    <row r="1520" spans="1:14" hidden="1">
      <c r="A1520" t="s">
        <v>231</v>
      </c>
      <c r="B1520" s="105">
        <v>212039</v>
      </c>
      <c r="C1520" s="105" t="s">
        <v>906</v>
      </c>
      <c r="D1520" s="106">
        <v>1165.57</v>
      </c>
      <c r="E1520" s="106">
        <v>1165.57</v>
      </c>
      <c r="F1520" s="67">
        <f t="shared" si="69"/>
        <v>0</v>
      </c>
      <c r="G1520" s="68" t="str">
        <f>+VLOOKUP(B1520,Mapping!A:C,3,0)</f>
        <v>Net Assets</v>
      </c>
      <c r="H1520" s="68" t="str">
        <f t="shared" si="70"/>
        <v>TLFNet Assets</v>
      </c>
      <c r="I1520" s="69">
        <f t="shared" si="71"/>
        <v>0</v>
      </c>
      <c r="N1520" t="str">
        <f>+HLOOKUP(A1520,'HY Financials'!$4:$4,1,0)</f>
        <v>TLF</v>
      </c>
    </row>
    <row r="1521" spans="1:14" hidden="1">
      <c r="A1521" t="s">
        <v>231</v>
      </c>
      <c r="B1521" s="105">
        <v>212080</v>
      </c>
      <c r="C1521" s="105" t="s">
        <v>1049</v>
      </c>
      <c r="D1521" s="106">
        <v>93428.82</v>
      </c>
      <c r="E1521" s="106">
        <v>2733061.01</v>
      </c>
      <c r="F1521" s="67">
        <f t="shared" si="69"/>
        <v>2639632.19</v>
      </c>
      <c r="G1521" s="68" t="str">
        <f>+VLOOKUP(B1521,Mapping!A:C,3,0)</f>
        <v>Dummy</v>
      </c>
      <c r="H1521" s="68" t="str">
        <f t="shared" si="70"/>
        <v>TLFDummy</v>
      </c>
      <c r="I1521" s="69">
        <f t="shared" si="71"/>
        <v>0.26396321899999997</v>
      </c>
      <c r="N1521" t="str">
        <f>+HLOOKUP(A1521,'HY Financials'!$4:$4,1,0)</f>
        <v>TLF</v>
      </c>
    </row>
    <row r="1522" spans="1:14" hidden="1">
      <c r="A1522" t="s">
        <v>231</v>
      </c>
      <c r="B1522" s="105">
        <v>212085</v>
      </c>
      <c r="C1522" s="105" t="s">
        <v>342</v>
      </c>
      <c r="D1522" s="106">
        <v>12570778084.16</v>
      </c>
      <c r="E1522" s="106">
        <v>12570078121.790001</v>
      </c>
      <c r="F1522" s="67">
        <f t="shared" si="69"/>
        <v>-699962.36999893188</v>
      </c>
      <c r="G1522" s="68" t="str">
        <f>+VLOOKUP(B1522,Mapping!A:C,3,0)</f>
        <v>Net Assets</v>
      </c>
      <c r="H1522" s="68" t="str">
        <f t="shared" si="70"/>
        <v>TLFNet Assets</v>
      </c>
      <c r="I1522" s="69">
        <f t="shared" si="71"/>
        <v>-6.9996236999893185E-2</v>
      </c>
      <c r="N1522" t="str">
        <f>+HLOOKUP(A1522,'HY Financials'!$4:$4,1,0)</f>
        <v>TLF</v>
      </c>
    </row>
    <row r="1523" spans="1:14" hidden="1">
      <c r="A1523" t="s">
        <v>231</v>
      </c>
      <c r="B1523" s="105">
        <v>212086</v>
      </c>
      <c r="C1523" s="105" t="s">
        <v>343</v>
      </c>
      <c r="D1523" s="106">
        <v>2978144254.8800001</v>
      </c>
      <c r="E1523" s="106">
        <v>2977498634.4299998</v>
      </c>
      <c r="F1523" s="67">
        <f t="shared" si="69"/>
        <v>-645620.4500002861</v>
      </c>
      <c r="G1523" s="68" t="str">
        <f>+VLOOKUP(B1523,Mapping!A:C,3,0)</f>
        <v>Net Assets</v>
      </c>
      <c r="H1523" s="68" t="str">
        <f t="shared" si="70"/>
        <v>TLFNet Assets</v>
      </c>
      <c r="I1523" s="69">
        <f t="shared" si="71"/>
        <v>-6.4562045000028614E-2</v>
      </c>
      <c r="N1523" t="str">
        <f>+HLOOKUP(A1523,'HY Financials'!$4:$4,1,0)</f>
        <v>TLF</v>
      </c>
    </row>
    <row r="1524" spans="1:14" hidden="1">
      <c r="A1524" t="s">
        <v>231</v>
      </c>
      <c r="B1524" s="105">
        <v>213100</v>
      </c>
      <c r="C1524" s="105" t="s">
        <v>499</v>
      </c>
      <c r="D1524" s="106">
        <v>183632374.47999999</v>
      </c>
      <c r="E1524" s="106">
        <v>183233448.28999999</v>
      </c>
      <c r="F1524" s="67">
        <f t="shared" si="69"/>
        <v>-398926.18999999762</v>
      </c>
      <c r="G1524" s="68" t="str">
        <f>+VLOOKUP(B1524,Mapping!A:C,3,0)</f>
        <v>Net Assets</v>
      </c>
      <c r="H1524" s="68" t="str">
        <f t="shared" si="70"/>
        <v>TLFNet Assets</v>
      </c>
      <c r="I1524" s="69">
        <f t="shared" si="71"/>
        <v>-3.9892618999999761E-2</v>
      </c>
      <c r="N1524" t="str">
        <f>+HLOOKUP(A1524,'HY Financials'!$4:$4,1,0)</f>
        <v>TLF</v>
      </c>
    </row>
    <row r="1525" spans="1:14" hidden="1">
      <c r="A1525" t="s">
        <v>231</v>
      </c>
      <c r="B1525" s="105" t="s">
        <v>531</v>
      </c>
      <c r="C1525" s="105" t="s">
        <v>532</v>
      </c>
      <c r="D1525" s="106">
        <v>139102750.97</v>
      </c>
      <c r="E1525" s="106">
        <v>502086.97</v>
      </c>
      <c r="F1525" s="67">
        <f t="shared" si="69"/>
        <v>-138600664</v>
      </c>
      <c r="G1525" s="68" t="str">
        <f>+VLOOKUP(B1525,Mapping!A:C,3,0)</f>
        <v>Unit Capital at the end of the period</v>
      </c>
      <c r="H1525" s="68" t="str">
        <f t="shared" si="70"/>
        <v>TLFUnit Capital at the end of the period</v>
      </c>
      <c r="I1525" s="69">
        <f t="shared" si="71"/>
        <v>-13.860066399999999</v>
      </c>
      <c r="N1525" t="str">
        <f>+HLOOKUP(A1525,'HY Financials'!$4:$4,1,0)</f>
        <v>TLF</v>
      </c>
    </row>
    <row r="1526" spans="1:14" hidden="1">
      <c r="A1526" t="s">
        <v>231</v>
      </c>
      <c r="B1526" s="105" t="s">
        <v>479</v>
      </c>
      <c r="C1526" s="105" t="s">
        <v>480</v>
      </c>
      <c r="D1526" s="106">
        <v>103736233.84999999</v>
      </c>
      <c r="E1526" s="106">
        <v>25364761.850000001</v>
      </c>
      <c r="F1526" s="67">
        <f t="shared" si="69"/>
        <v>-78371472</v>
      </c>
      <c r="G1526" s="68" t="str">
        <f>+VLOOKUP(B1526,Mapping!A:C,3,0)</f>
        <v>Unit Capital at the end of the period</v>
      </c>
      <c r="H1526" s="68" t="str">
        <f t="shared" si="70"/>
        <v>TLFUnit Capital at the end of the period</v>
      </c>
      <c r="I1526" s="69">
        <f t="shared" si="71"/>
        <v>-7.8371472000000004</v>
      </c>
      <c r="N1526" t="str">
        <f>+HLOOKUP(A1526,'HY Financials'!$4:$4,1,0)</f>
        <v>TLF</v>
      </c>
    </row>
    <row r="1527" spans="1:14" hidden="1">
      <c r="A1527" t="s">
        <v>231</v>
      </c>
      <c r="B1527" s="105" t="s">
        <v>344</v>
      </c>
      <c r="C1527" s="105" t="s">
        <v>345</v>
      </c>
      <c r="D1527" s="106">
        <v>60698152.25</v>
      </c>
      <c r="E1527" s="106">
        <v>411482.25</v>
      </c>
      <c r="F1527" s="67">
        <f t="shared" si="69"/>
        <v>-60286670</v>
      </c>
      <c r="G1527" s="68" t="str">
        <f>+VLOOKUP(B1527,Mapping!A:C,3,0)</f>
        <v>Unit Capital at the end of the period</v>
      </c>
      <c r="H1527" s="68" t="str">
        <f t="shared" si="70"/>
        <v>TLFUnit Capital at the end of the period</v>
      </c>
      <c r="I1527" s="69">
        <f t="shared" si="71"/>
        <v>-6.0286670000000004</v>
      </c>
      <c r="N1527" t="str">
        <f>+HLOOKUP(A1527,'HY Financials'!$4:$4,1,0)</f>
        <v>TLF</v>
      </c>
    </row>
    <row r="1528" spans="1:14" hidden="1">
      <c r="A1528" t="s">
        <v>231</v>
      </c>
      <c r="B1528" s="105" t="s">
        <v>346</v>
      </c>
      <c r="C1528" s="105" t="s">
        <v>347</v>
      </c>
      <c r="D1528" s="106">
        <v>11306364.140000001</v>
      </c>
      <c r="E1528" s="106">
        <v>3914854.14</v>
      </c>
      <c r="F1528" s="67">
        <f t="shared" si="69"/>
        <v>-7391510</v>
      </c>
      <c r="G1528" s="68" t="str">
        <f>+VLOOKUP(B1528,Mapping!A:C,3,0)</f>
        <v>Unit Capital at the end of the period</v>
      </c>
      <c r="H1528" s="68" t="str">
        <f t="shared" si="70"/>
        <v>TLFUnit Capital at the end of the period</v>
      </c>
      <c r="I1528" s="69">
        <f t="shared" si="71"/>
        <v>-0.739151</v>
      </c>
      <c r="N1528" t="str">
        <f>+HLOOKUP(A1528,'HY Financials'!$4:$4,1,0)</f>
        <v>TLF</v>
      </c>
    </row>
    <row r="1529" spans="1:14" hidden="1">
      <c r="A1529" t="s">
        <v>231</v>
      </c>
      <c r="B1529" s="105" t="s">
        <v>533</v>
      </c>
      <c r="C1529" s="105" t="s">
        <v>534</v>
      </c>
      <c r="D1529" s="106">
        <v>55345938936.370003</v>
      </c>
      <c r="E1529" s="106">
        <v>52761673547.370003</v>
      </c>
      <c r="F1529" s="67">
        <f t="shared" si="69"/>
        <v>-2584265389</v>
      </c>
      <c r="G1529" s="68" t="str">
        <f>+VLOOKUP(B1529,Mapping!A:C,3,0)</f>
        <v>Unit Capital at the end of the period</v>
      </c>
      <c r="H1529" s="68" t="str">
        <f t="shared" si="70"/>
        <v>TLFUnit Capital at the end of the period</v>
      </c>
      <c r="I1529" s="69">
        <f t="shared" si="71"/>
        <v>-258.42653890000003</v>
      </c>
      <c r="N1529" t="str">
        <f>+HLOOKUP(A1529,'HY Financials'!$4:$4,1,0)</f>
        <v>TLF</v>
      </c>
    </row>
    <row r="1530" spans="1:14" hidden="1">
      <c r="A1530" t="s">
        <v>231</v>
      </c>
      <c r="B1530" s="105" t="s">
        <v>535</v>
      </c>
      <c r="C1530" s="105" t="s">
        <v>536</v>
      </c>
      <c r="D1530" s="106">
        <v>287887334954.73999</v>
      </c>
      <c r="E1530" s="106">
        <v>284402313578.73999</v>
      </c>
      <c r="F1530" s="67">
        <f t="shared" si="69"/>
        <v>-3485021376</v>
      </c>
      <c r="G1530" s="68" t="str">
        <f>+VLOOKUP(B1530,Mapping!A:C,3,0)</f>
        <v>Unit Capital at the end of the period</v>
      </c>
      <c r="H1530" s="68" t="str">
        <f t="shared" si="70"/>
        <v>TLFUnit Capital at the end of the period</v>
      </c>
      <c r="I1530" s="69">
        <f t="shared" si="71"/>
        <v>-348.50213760000003</v>
      </c>
      <c r="N1530" t="str">
        <f>+HLOOKUP(A1530,'HY Financials'!$4:$4,1,0)</f>
        <v>TLF</v>
      </c>
    </row>
    <row r="1531" spans="1:14" hidden="1">
      <c r="A1531" t="s">
        <v>231</v>
      </c>
      <c r="B1531" s="105" t="s">
        <v>537</v>
      </c>
      <c r="C1531" s="105" t="s">
        <v>538</v>
      </c>
      <c r="D1531" s="106">
        <v>333129835.05000001</v>
      </c>
      <c r="E1531" s="106">
        <v>297351740.05000001</v>
      </c>
      <c r="F1531" s="67">
        <f t="shared" si="69"/>
        <v>-35778095</v>
      </c>
      <c r="G1531" s="68" t="str">
        <f>+VLOOKUP(B1531,Mapping!A:C,3,0)</f>
        <v>Unit Capital at the end of the period</v>
      </c>
      <c r="H1531" s="68" t="str">
        <f t="shared" si="70"/>
        <v>TLFUnit Capital at the end of the period</v>
      </c>
      <c r="I1531" s="69">
        <f t="shared" si="71"/>
        <v>-3.5778094999999999</v>
      </c>
      <c r="N1531" t="str">
        <f>+HLOOKUP(A1531,'HY Financials'!$4:$4,1,0)</f>
        <v>TLF</v>
      </c>
    </row>
    <row r="1532" spans="1:14" hidden="1">
      <c r="A1532" t="s">
        <v>231</v>
      </c>
      <c r="B1532" s="105" t="s">
        <v>1050</v>
      </c>
      <c r="C1532" s="105" t="s">
        <v>1051</v>
      </c>
      <c r="D1532" s="106">
        <v>22719623618.959999</v>
      </c>
      <c r="E1532" s="106">
        <v>23216467854.959999</v>
      </c>
      <c r="F1532" s="67">
        <f t="shared" si="69"/>
        <v>496844236</v>
      </c>
      <c r="G1532" s="68" t="str">
        <f>+VLOOKUP(B1532,Mapping!A:C,3,0)</f>
        <v>Unit Capital at the end of the period</v>
      </c>
      <c r="H1532" s="68" t="str">
        <f t="shared" si="70"/>
        <v>TLFUnit Capital at the end of the period</v>
      </c>
      <c r="I1532" s="69">
        <f t="shared" si="71"/>
        <v>49.684423600000002</v>
      </c>
      <c r="N1532" t="str">
        <f>+HLOOKUP(A1532,'HY Financials'!$4:$4,1,0)</f>
        <v>TLF</v>
      </c>
    </row>
    <row r="1533" spans="1:14" hidden="1">
      <c r="A1533" t="s">
        <v>231</v>
      </c>
      <c r="B1533" s="105" t="s">
        <v>1052</v>
      </c>
      <c r="C1533" s="105" t="s">
        <v>1053</v>
      </c>
      <c r="D1533" s="106">
        <v>98368520985.600006</v>
      </c>
      <c r="E1533" s="106">
        <v>100835718857.60001</v>
      </c>
      <c r="F1533" s="67">
        <f t="shared" si="69"/>
        <v>2467197872</v>
      </c>
      <c r="G1533" s="68" t="str">
        <f>+VLOOKUP(B1533,Mapping!A:C,3,0)</f>
        <v>Unit Capital at the end of the period</v>
      </c>
      <c r="H1533" s="68" t="str">
        <f t="shared" si="70"/>
        <v>TLFUnit Capital at the end of the period</v>
      </c>
      <c r="I1533" s="69">
        <f t="shared" si="71"/>
        <v>246.71978720000001</v>
      </c>
      <c r="N1533" t="str">
        <f>+HLOOKUP(A1533,'HY Financials'!$4:$4,1,0)</f>
        <v>TLF</v>
      </c>
    </row>
    <row r="1534" spans="1:14" hidden="1">
      <c r="A1534" t="s">
        <v>231</v>
      </c>
      <c r="B1534" s="105" t="s">
        <v>1076</v>
      </c>
      <c r="C1534" s="105" t="s">
        <v>1077</v>
      </c>
      <c r="D1534" s="106">
        <v>166745883.91</v>
      </c>
      <c r="E1534" s="106">
        <v>166897882.91</v>
      </c>
      <c r="F1534" s="67">
        <f t="shared" si="69"/>
        <v>151999</v>
      </c>
      <c r="G1534" s="68" t="str">
        <f>+VLOOKUP(B1534,Mapping!A:C,3,0)</f>
        <v>Unit Capital at the end of the period</v>
      </c>
      <c r="H1534" s="68" t="str">
        <f t="shared" si="70"/>
        <v>TLFUnit Capital at the end of the period</v>
      </c>
      <c r="I1534" s="69">
        <f t="shared" si="71"/>
        <v>1.5199900000000001E-2</v>
      </c>
      <c r="N1534" t="str">
        <f>+HLOOKUP(A1534,'HY Financials'!$4:$4,1,0)</f>
        <v>TLF</v>
      </c>
    </row>
    <row r="1535" spans="1:14" hidden="1">
      <c r="A1535" t="s">
        <v>231</v>
      </c>
      <c r="B1535" s="105" t="s">
        <v>539</v>
      </c>
      <c r="C1535" s="105" t="s">
        <v>540</v>
      </c>
      <c r="D1535" s="106">
        <v>12613.01</v>
      </c>
      <c r="E1535" s="106">
        <v>23709.49</v>
      </c>
      <c r="F1535" s="67">
        <f t="shared" si="69"/>
        <v>11096.480000000001</v>
      </c>
      <c r="G1535" s="68" t="str">
        <f>+VLOOKUP(B1535,Mapping!A:C,3,0)</f>
        <v>Dummy</v>
      </c>
      <c r="H1535" s="68" t="str">
        <f t="shared" si="70"/>
        <v>TLFDummy</v>
      </c>
      <c r="I1535" s="69">
        <f t="shared" si="71"/>
        <v>1.1096480000000002E-3</v>
      </c>
      <c r="N1535" t="str">
        <f>+HLOOKUP(A1535,'HY Financials'!$4:$4,1,0)</f>
        <v>TLF</v>
      </c>
    </row>
    <row r="1536" spans="1:14" hidden="1">
      <c r="A1536" t="s">
        <v>231</v>
      </c>
      <c r="B1536" s="105" t="s">
        <v>541</v>
      </c>
      <c r="C1536" s="105" t="s">
        <v>542</v>
      </c>
      <c r="D1536" s="106">
        <v>20364762.059999999</v>
      </c>
      <c r="E1536" s="106">
        <v>19821863.100000001</v>
      </c>
      <c r="F1536" s="67">
        <f t="shared" si="69"/>
        <v>-542898.95999999717</v>
      </c>
      <c r="G1536" s="68" t="str">
        <f>+VLOOKUP(B1536,Mapping!A:C,3,0)</f>
        <v>Dummy</v>
      </c>
      <c r="H1536" s="68" t="str">
        <f t="shared" si="70"/>
        <v>TLFDummy</v>
      </c>
      <c r="I1536" s="69">
        <f t="shared" si="71"/>
        <v>-5.428989599999972E-2</v>
      </c>
      <c r="N1536" t="str">
        <f>+HLOOKUP(A1536,'HY Financials'!$4:$4,1,0)</f>
        <v>TLF</v>
      </c>
    </row>
    <row r="1537" spans="1:14" hidden="1">
      <c r="A1537" t="s">
        <v>231</v>
      </c>
      <c r="B1537" s="105" t="s">
        <v>348</v>
      </c>
      <c r="C1537" s="105" t="s">
        <v>349</v>
      </c>
      <c r="D1537" s="106">
        <v>154065.10999999999</v>
      </c>
      <c r="E1537" s="106">
        <v>115128.45</v>
      </c>
      <c r="F1537" s="67">
        <f t="shared" si="69"/>
        <v>-38936.659999999989</v>
      </c>
      <c r="G1537" s="68" t="str">
        <f>+VLOOKUP(B1537,Mapping!A:C,3,0)</f>
        <v>Dummy</v>
      </c>
      <c r="H1537" s="68" t="str">
        <f t="shared" si="70"/>
        <v>TLFDummy</v>
      </c>
      <c r="I1537" s="69">
        <f t="shared" si="71"/>
        <v>-3.8936659999999988E-3</v>
      </c>
      <c r="N1537" t="str">
        <f>+HLOOKUP(A1537,'HY Financials'!$4:$4,1,0)</f>
        <v>TLF</v>
      </c>
    </row>
    <row r="1538" spans="1:14" hidden="1">
      <c r="A1538" t="s">
        <v>231</v>
      </c>
      <c r="B1538" s="105" t="s">
        <v>350</v>
      </c>
      <c r="C1538" s="105" t="s">
        <v>351</v>
      </c>
      <c r="D1538" s="106">
        <v>3641181.2</v>
      </c>
      <c r="E1538" s="106">
        <v>2817877.42</v>
      </c>
      <c r="F1538" s="67">
        <f t="shared" si="69"/>
        <v>-823303.78000000026</v>
      </c>
      <c r="G1538" s="68" t="str">
        <f>+VLOOKUP(B1538,Mapping!A:C,3,0)</f>
        <v>Dummy</v>
      </c>
      <c r="H1538" s="68" t="str">
        <f t="shared" si="70"/>
        <v>TLFDummy</v>
      </c>
      <c r="I1538" s="69">
        <f t="shared" si="71"/>
        <v>-8.2330378000000023E-2</v>
      </c>
      <c r="N1538" t="str">
        <f>+HLOOKUP(A1538,'HY Financials'!$4:$4,1,0)</f>
        <v>TLF</v>
      </c>
    </row>
    <row r="1539" spans="1:14" hidden="1">
      <c r="A1539" t="s">
        <v>231</v>
      </c>
      <c r="B1539" s="105" t="s">
        <v>543</v>
      </c>
      <c r="C1539" s="105" t="s">
        <v>544</v>
      </c>
      <c r="D1539" s="106">
        <v>9140815.7699999996</v>
      </c>
      <c r="E1539" s="106">
        <v>8929835.5700000003</v>
      </c>
      <c r="F1539" s="67">
        <f t="shared" si="69"/>
        <v>-210980.19999999925</v>
      </c>
      <c r="G1539" s="68" t="str">
        <f>+VLOOKUP(B1539,Mapping!A:C,3,0)</f>
        <v>Dummy</v>
      </c>
      <c r="H1539" s="68" t="str">
        <f t="shared" si="70"/>
        <v>TLFDummy</v>
      </c>
      <c r="I1539" s="69">
        <f t="shared" si="71"/>
        <v>-2.1098019999999926E-2</v>
      </c>
      <c r="N1539" t="str">
        <f>+HLOOKUP(A1539,'HY Financials'!$4:$4,1,0)</f>
        <v>TLF</v>
      </c>
    </row>
    <row r="1540" spans="1:14" hidden="1">
      <c r="A1540" t="s">
        <v>231</v>
      </c>
      <c r="B1540" s="105" t="s">
        <v>545</v>
      </c>
      <c r="C1540" s="105" t="s">
        <v>546</v>
      </c>
      <c r="D1540" s="106">
        <v>56156600027.510002</v>
      </c>
      <c r="E1540" s="106">
        <v>56637692800.93</v>
      </c>
      <c r="F1540" s="67">
        <f t="shared" ref="F1540:F1603" si="72">+E1540-D1540</f>
        <v>481092773.41999817</v>
      </c>
      <c r="G1540" s="68" t="str">
        <f>+VLOOKUP(B1540,Mapping!A:C,3,0)</f>
        <v>Dummy</v>
      </c>
      <c r="H1540" s="68" t="str">
        <f t="shared" ref="H1540:H1603" si="73">+A1540&amp;G1540</f>
        <v>TLFDummy</v>
      </c>
      <c r="I1540" s="69">
        <f t="shared" ref="I1540:I1603" si="74">+F1540/10000000</f>
        <v>48.109277341999814</v>
      </c>
      <c r="N1540" t="str">
        <f>+HLOOKUP(A1540,'HY Financials'!$4:$4,1,0)</f>
        <v>TLF</v>
      </c>
    </row>
    <row r="1541" spans="1:14" hidden="1">
      <c r="A1541" t="s">
        <v>231</v>
      </c>
      <c r="B1541" s="105" t="s">
        <v>547</v>
      </c>
      <c r="C1541" s="105" t="s">
        <v>548</v>
      </c>
      <c r="D1541" s="106">
        <v>767638.94</v>
      </c>
      <c r="E1541" s="106">
        <v>806473.03</v>
      </c>
      <c r="F1541" s="67">
        <f t="shared" si="72"/>
        <v>38834.090000000084</v>
      </c>
      <c r="G1541" s="68" t="str">
        <f>+VLOOKUP(B1541,Mapping!A:C,3,0)</f>
        <v>Dummy</v>
      </c>
      <c r="H1541" s="68" t="str">
        <f t="shared" si="73"/>
        <v>TLFDummy</v>
      </c>
      <c r="I1541" s="69">
        <f t="shared" si="74"/>
        <v>3.8834090000000082E-3</v>
      </c>
      <c r="N1541" t="str">
        <f>+HLOOKUP(A1541,'HY Financials'!$4:$4,1,0)</f>
        <v>TLF</v>
      </c>
    </row>
    <row r="1542" spans="1:14" hidden="1">
      <c r="A1542" t="s">
        <v>231</v>
      </c>
      <c r="B1542" s="105" t="s">
        <v>1054</v>
      </c>
      <c r="C1542" s="105" t="s">
        <v>1055</v>
      </c>
      <c r="D1542" s="106">
        <v>3474738.7</v>
      </c>
      <c r="E1542" s="106">
        <v>3417834.3</v>
      </c>
      <c r="F1542" s="67">
        <f t="shared" si="72"/>
        <v>-56904.400000000373</v>
      </c>
      <c r="G1542" s="68" t="str">
        <f>+VLOOKUP(B1542,Mapping!A:C,3,0)</f>
        <v>Dummy</v>
      </c>
      <c r="H1542" s="68" t="str">
        <f t="shared" si="73"/>
        <v>TLFDummy</v>
      </c>
      <c r="I1542" s="69">
        <f t="shared" si="74"/>
        <v>-5.690440000000037E-3</v>
      </c>
      <c r="N1542" t="str">
        <f>+HLOOKUP(A1542,'HY Financials'!$4:$4,1,0)</f>
        <v>TLF</v>
      </c>
    </row>
    <row r="1543" spans="1:14" hidden="1">
      <c r="A1543" t="s">
        <v>231</v>
      </c>
      <c r="B1543" s="105" t="s">
        <v>1056</v>
      </c>
      <c r="C1543" s="105" t="s">
        <v>1057</v>
      </c>
      <c r="D1543" s="106">
        <v>21090738409.169998</v>
      </c>
      <c r="E1543" s="106">
        <v>21090873871.119999</v>
      </c>
      <c r="F1543" s="67">
        <f t="shared" si="72"/>
        <v>135461.95000076294</v>
      </c>
      <c r="G1543" s="68" t="str">
        <f>+VLOOKUP(B1543,Mapping!A:C,3,0)</f>
        <v>Dummy</v>
      </c>
      <c r="H1543" s="68" t="str">
        <f t="shared" si="73"/>
        <v>TLFDummy</v>
      </c>
      <c r="I1543" s="69">
        <f t="shared" si="74"/>
        <v>1.3546195000076294E-2</v>
      </c>
      <c r="N1543" t="str">
        <f>+HLOOKUP(A1543,'HY Financials'!$4:$4,1,0)</f>
        <v>TLF</v>
      </c>
    </row>
    <row r="1544" spans="1:14" hidden="1">
      <c r="A1544" t="s">
        <v>231</v>
      </c>
      <c r="B1544" s="105" t="s">
        <v>1078</v>
      </c>
      <c r="C1544" s="105" t="s">
        <v>1079</v>
      </c>
      <c r="D1544" s="106">
        <v>382980.48</v>
      </c>
      <c r="E1544" s="106">
        <v>380383.56</v>
      </c>
      <c r="F1544" s="67">
        <f t="shared" si="72"/>
        <v>-2596.9199999999837</v>
      </c>
      <c r="G1544" s="68" t="str">
        <f>+VLOOKUP(B1544,Mapping!A:C,3,0)</f>
        <v>Dummy</v>
      </c>
      <c r="H1544" s="68" t="str">
        <f t="shared" si="73"/>
        <v>TLFDummy</v>
      </c>
      <c r="I1544" s="69">
        <f t="shared" si="74"/>
        <v>-2.5969199999999838E-4</v>
      </c>
      <c r="N1544" t="str">
        <f>+HLOOKUP(A1544,'HY Financials'!$4:$4,1,0)</f>
        <v>TLF</v>
      </c>
    </row>
    <row r="1545" spans="1:14" s="108" customFormat="1" hidden="1">
      <c r="A1545" t="s">
        <v>231</v>
      </c>
      <c r="B1545" s="105" t="s">
        <v>549</v>
      </c>
      <c r="C1545" s="105" t="s">
        <v>550</v>
      </c>
      <c r="D1545" s="106">
        <v>23665.18</v>
      </c>
      <c r="E1545" s="106">
        <v>25.35</v>
      </c>
      <c r="F1545" s="67">
        <f t="shared" si="72"/>
        <v>-23639.83</v>
      </c>
      <c r="G1545" s="68" t="str">
        <f>+VLOOKUP(B1545,Mapping!A:C,3,0)</f>
        <v>Dummy</v>
      </c>
      <c r="H1545" s="68" t="str">
        <f t="shared" si="73"/>
        <v>TLFDummy</v>
      </c>
      <c r="I1545" s="69">
        <f t="shared" si="74"/>
        <v>-2.3639830000000001E-3</v>
      </c>
      <c r="N1545" t="str">
        <f>+HLOOKUP(A1545,'HY Financials'!$4:$4,1,0)</f>
        <v>TLF</v>
      </c>
    </row>
    <row r="1546" spans="1:14" s="108" customFormat="1" hidden="1">
      <c r="A1546" t="s">
        <v>231</v>
      </c>
      <c r="B1546" s="105" t="s">
        <v>551</v>
      </c>
      <c r="C1546" s="105" t="s">
        <v>552</v>
      </c>
      <c r="D1546" s="106">
        <v>18756300.309999999</v>
      </c>
      <c r="E1546" s="106">
        <v>0</v>
      </c>
      <c r="F1546" s="67">
        <f t="shared" si="72"/>
        <v>-18756300.309999999</v>
      </c>
      <c r="G1546" s="68" t="str">
        <f>+VLOOKUP(B1546,Mapping!A:C,3,0)</f>
        <v>Dummy</v>
      </c>
      <c r="H1546" s="68" t="str">
        <f t="shared" si="73"/>
        <v>TLFDummy</v>
      </c>
      <c r="I1546" s="69">
        <f t="shared" si="74"/>
        <v>-1.8756300309999998</v>
      </c>
      <c r="N1546" t="str">
        <f>+HLOOKUP(A1546,'HY Financials'!$4:$4,1,0)</f>
        <v>TLF</v>
      </c>
    </row>
    <row r="1547" spans="1:14" hidden="1">
      <c r="A1547" t="s">
        <v>231</v>
      </c>
      <c r="B1547" s="105" t="s">
        <v>352</v>
      </c>
      <c r="C1547" s="105" t="s">
        <v>353</v>
      </c>
      <c r="D1547" s="106">
        <v>114717.84</v>
      </c>
      <c r="E1547" s="106">
        <v>80255.47</v>
      </c>
      <c r="F1547" s="67">
        <f t="shared" si="72"/>
        <v>-34462.369999999995</v>
      </c>
      <c r="G1547" s="68" t="str">
        <f>+VLOOKUP(B1547,Mapping!A:C,3,0)</f>
        <v>Dummy</v>
      </c>
      <c r="H1547" s="68" t="str">
        <f t="shared" si="73"/>
        <v>TLFDummy</v>
      </c>
      <c r="I1547" s="69">
        <f t="shared" si="74"/>
        <v>-3.4462369999999996E-3</v>
      </c>
      <c r="N1547" t="str">
        <f>+HLOOKUP(A1547,'HY Financials'!$4:$4,1,0)</f>
        <v>TLF</v>
      </c>
    </row>
    <row r="1548" spans="1:14" s="108" customFormat="1" hidden="1">
      <c r="A1548" t="s">
        <v>231</v>
      </c>
      <c r="B1548" s="105" t="s">
        <v>354</v>
      </c>
      <c r="C1548" s="105" t="s">
        <v>355</v>
      </c>
      <c r="D1548" s="106">
        <v>2728971.48</v>
      </c>
      <c r="E1548" s="106">
        <v>0</v>
      </c>
      <c r="F1548" s="67">
        <f t="shared" si="72"/>
        <v>-2728971.48</v>
      </c>
      <c r="G1548" s="68" t="str">
        <f>+VLOOKUP(B1548,Mapping!A:C,3,0)</f>
        <v>Dummy</v>
      </c>
      <c r="H1548" s="68" t="str">
        <f t="shared" si="73"/>
        <v>TLFDummy</v>
      </c>
      <c r="I1548" s="69">
        <f t="shared" si="74"/>
        <v>-0.27289714799999998</v>
      </c>
      <c r="N1548" t="str">
        <f>+HLOOKUP(A1548,'HY Financials'!$4:$4,1,0)</f>
        <v>TLF</v>
      </c>
    </row>
    <row r="1549" spans="1:14" s="108" customFormat="1" hidden="1">
      <c r="A1549" t="s">
        <v>231</v>
      </c>
      <c r="B1549" s="105" t="s">
        <v>1080</v>
      </c>
      <c r="C1549" s="105" t="s">
        <v>1081</v>
      </c>
      <c r="D1549" s="106">
        <v>4155789.4</v>
      </c>
      <c r="E1549" s="106">
        <v>4132893.57</v>
      </c>
      <c r="F1549" s="67">
        <f t="shared" si="72"/>
        <v>-22895.830000000075</v>
      </c>
      <c r="G1549" s="68" t="str">
        <f>+VLOOKUP(B1549,Mapping!A:C,3,0)</f>
        <v>Dummy</v>
      </c>
      <c r="H1549" s="68" t="str">
        <f t="shared" si="73"/>
        <v>TLFDummy</v>
      </c>
      <c r="I1549" s="69">
        <f t="shared" si="74"/>
        <v>-2.2895830000000074E-3</v>
      </c>
      <c r="N1549" t="str">
        <f>+HLOOKUP(A1549,'HY Financials'!$4:$4,1,0)</f>
        <v>TLF</v>
      </c>
    </row>
    <row r="1550" spans="1:14" s="108" customFormat="1" hidden="1">
      <c r="A1550" t="s">
        <v>231</v>
      </c>
      <c r="B1550" s="105" t="s">
        <v>555</v>
      </c>
      <c r="C1550" s="105" t="s">
        <v>556</v>
      </c>
      <c r="D1550" s="106">
        <v>11466443055.209999</v>
      </c>
      <c r="E1550" s="106">
        <v>9686990155.4899998</v>
      </c>
      <c r="F1550" s="67">
        <f t="shared" si="72"/>
        <v>-1779452899.7199993</v>
      </c>
      <c r="G1550" s="68" t="str">
        <f>+VLOOKUP(B1550,Mapping!A:C,3,0)</f>
        <v>Dummy</v>
      </c>
      <c r="H1550" s="68" t="str">
        <f t="shared" si="73"/>
        <v>TLFDummy</v>
      </c>
      <c r="I1550" s="69">
        <f t="shared" si="74"/>
        <v>-177.94528997199993</v>
      </c>
      <c r="N1550" t="str">
        <f>+HLOOKUP(A1550,'HY Financials'!$4:$4,1,0)</f>
        <v>TLF</v>
      </c>
    </row>
    <row r="1551" spans="1:14" s="108" customFormat="1" hidden="1">
      <c r="A1551" t="s">
        <v>231</v>
      </c>
      <c r="B1551" s="105" t="s">
        <v>601</v>
      </c>
      <c r="C1551" s="105" t="s">
        <v>602</v>
      </c>
      <c r="D1551" s="106">
        <v>461793.76</v>
      </c>
      <c r="E1551" s="106">
        <v>419882.16</v>
      </c>
      <c r="F1551" s="67">
        <f t="shared" si="72"/>
        <v>-41911.600000000035</v>
      </c>
      <c r="G1551" s="68" t="str">
        <f>+VLOOKUP(B1551,Mapping!A:C,3,0)</f>
        <v>Dummy</v>
      </c>
      <c r="H1551" s="68" t="str">
        <f t="shared" si="73"/>
        <v>TLFDummy</v>
      </c>
      <c r="I1551" s="69">
        <f t="shared" si="74"/>
        <v>-4.1911600000000037E-3</v>
      </c>
      <c r="N1551" t="str">
        <f>+HLOOKUP(A1551,'HY Financials'!$4:$4,1,0)</f>
        <v>TLF</v>
      </c>
    </row>
    <row r="1552" spans="1:14" s="108" customFormat="1" hidden="1">
      <c r="A1552" t="s">
        <v>231</v>
      </c>
      <c r="B1552" s="105" t="s">
        <v>1058</v>
      </c>
      <c r="C1552" s="105" t="s">
        <v>1059</v>
      </c>
      <c r="D1552" s="106">
        <v>1317120.0900000001</v>
      </c>
      <c r="E1552" s="106">
        <v>1418988.95</v>
      </c>
      <c r="F1552" s="67">
        <f t="shared" si="72"/>
        <v>101868.85999999987</v>
      </c>
      <c r="G1552" s="68" t="str">
        <f>+VLOOKUP(B1552,Mapping!A:C,3,0)</f>
        <v>Dummy</v>
      </c>
      <c r="H1552" s="68" t="str">
        <f t="shared" si="73"/>
        <v>TLFDummy</v>
      </c>
      <c r="I1552" s="69">
        <f t="shared" si="74"/>
        <v>1.0186885999999987E-2</v>
      </c>
      <c r="N1552" t="str">
        <f>+HLOOKUP(A1552,'HY Financials'!$4:$4,1,0)</f>
        <v>TLF</v>
      </c>
    </row>
    <row r="1553" spans="1:14" s="108" customFormat="1" hidden="1">
      <c r="A1553" t="s">
        <v>231</v>
      </c>
      <c r="B1553" s="105" t="s">
        <v>1060</v>
      </c>
      <c r="C1553" s="105" t="s">
        <v>1061</v>
      </c>
      <c r="D1553" s="106">
        <v>4223365422.6199999</v>
      </c>
      <c r="E1553" s="106">
        <v>4638195914.0699997</v>
      </c>
      <c r="F1553" s="67">
        <f t="shared" si="72"/>
        <v>414830491.44999981</v>
      </c>
      <c r="G1553" s="68" t="str">
        <f>+VLOOKUP(B1553,Mapping!A:C,3,0)</f>
        <v>Dummy</v>
      </c>
      <c r="H1553" s="68" t="str">
        <f t="shared" si="73"/>
        <v>TLFDummy</v>
      </c>
      <c r="I1553" s="69">
        <f t="shared" si="74"/>
        <v>41.483049144999981</v>
      </c>
      <c r="N1553" t="str">
        <f>+HLOOKUP(A1553,'HY Financials'!$4:$4,1,0)</f>
        <v>TLF</v>
      </c>
    </row>
    <row r="1554" spans="1:14" s="108" customFormat="1" hidden="1">
      <c r="A1554" t="s">
        <v>231</v>
      </c>
      <c r="B1554" s="105" t="s">
        <v>1082</v>
      </c>
      <c r="C1554" s="105" t="s">
        <v>1083</v>
      </c>
      <c r="D1554" s="106">
        <v>174984.16</v>
      </c>
      <c r="E1554" s="106">
        <v>221069.97</v>
      </c>
      <c r="F1554" s="67">
        <f t="shared" si="72"/>
        <v>46085.81</v>
      </c>
      <c r="G1554" s="68" t="str">
        <f>+VLOOKUP(B1554,Mapping!A:C,3,0)</f>
        <v>Dummy</v>
      </c>
      <c r="H1554" s="68" t="str">
        <f t="shared" si="73"/>
        <v>TLFDummy</v>
      </c>
      <c r="I1554" s="69">
        <f t="shared" si="74"/>
        <v>4.6085809999999996E-3</v>
      </c>
      <c r="N1554" s="108" t="str">
        <f>+HLOOKUP(A1554,'HY Financials'!$4:$4,1,0)</f>
        <v>TLF</v>
      </c>
    </row>
    <row r="1555" spans="1:14" hidden="1">
      <c r="A1555" t="s">
        <v>231</v>
      </c>
      <c r="B1555" s="105">
        <v>310200</v>
      </c>
      <c r="C1555" s="105" t="s">
        <v>356</v>
      </c>
      <c r="D1555" s="106">
        <v>0</v>
      </c>
      <c r="E1555" s="106">
        <v>0</v>
      </c>
      <c r="F1555" s="67">
        <f t="shared" si="72"/>
        <v>0</v>
      </c>
      <c r="G1555" s="68" t="str">
        <f>+VLOOKUP(B1555,Mapping!A:C,3,0)</f>
        <v>Dummy</v>
      </c>
      <c r="H1555" s="68" t="str">
        <f t="shared" si="73"/>
        <v>TLFDummy</v>
      </c>
      <c r="I1555" s="69">
        <f t="shared" si="74"/>
        <v>0</v>
      </c>
      <c r="N1555" t="str">
        <f>+HLOOKUP(A1555,'HY Financials'!$4:$4,1,0)</f>
        <v>TLF</v>
      </c>
    </row>
    <row r="1556" spans="1:14" hidden="1">
      <c r="A1556" t="s">
        <v>231</v>
      </c>
      <c r="B1556" s="105" t="s">
        <v>557</v>
      </c>
      <c r="C1556" s="105" t="s">
        <v>558</v>
      </c>
      <c r="D1556" s="106">
        <v>1015376.82</v>
      </c>
      <c r="E1556" s="106">
        <v>51881.57</v>
      </c>
      <c r="F1556" s="67">
        <f t="shared" si="72"/>
        <v>-963495.25</v>
      </c>
      <c r="G1556" s="68" t="str">
        <f>+VLOOKUP(B1556,Mapping!A:C,3,0)</f>
        <v>Dummy</v>
      </c>
      <c r="H1556" s="68" t="str">
        <f t="shared" si="73"/>
        <v>TLFDummy</v>
      </c>
      <c r="I1556" s="69">
        <f t="shared" si="74"/>
        <v>-9.6349525000000005E-2</v>
      </c>
      <c r="N1556" t="str">
        <f>+HLOOKUP(A1556,'HY Financials'!$4:$4,1,0)</f>
        <v>TLF</v>
      </c>
    </row>
    <row r="1557" spans="1:14" hidden="1">
      <c r="A1557" t="s">
        <v>231</v>
      </c>
      <c r="B1557" s="105" t="s">
        <v>500</v>
      </c>
      <c r="C1557" s="105" t="s">
        <v>501</v>
      </c>
      <c r="D1557" s="106">
        <v>871381.01</v>
      </c>
      <c r="E1557" s="106">
        <v>29331.83</v>
      </c>
      <c r="F1557" s="67">
        <f t="shared" si="72"/>
        <v>-842049.18</v>
      </c>
      <c r="G1557" s="68" t="str">
        <f>+VLOOKUP(B1557,Mapping!A:C,3,0)</f>
        <v>Dummy</v>
      </c>
      <c r="H1557" s="68" t="str">
        <f t="shared" si="73"/>
        <v>TLFDummy</v>
      </c>
      <c r="I1557" s="69">
        <f t="shared" si="74"/>
        <v>-8.4204918000000004E-2</v>
      </c>
      <c r="N1557" t="str">
        <f>+HLOOKUP(A1557,'HY Financials'!$4:$4,1,0)</f>
        <v>TLF</v>
      </c>
    </row>
    <row r="1558" spans="1:14" hidden="1">
      <c r="A1558" t="s">
        <v>231</v>
      </c>
      <c r="B1558" s="105" t="s">
        <v>559</v>
      </c>
      <c r="C1558" s="105" t="s">
        <v>560</v>
      </c>
      <c r="D1558" s="106">
        <v>130403794.72</v>
      </c>
      <c r="E1558" s="106">
        <v>5696305.9000000004</v>
      </c>
      <c r="F1558" s="67">
        <f t="shared" si="72"/>
        <v>-124707488.81999999</v>
      </c>
      <c r="G1558" s="68" t="str">
        <f>+VLOOKUP(B1558,Mapping!A:C,3,0)</f>
        <v>Dummy</v>
      </c>
      <c r="H1558" s="68" t="str">
        <f t="shared" si="73"/>
        <v>TLFDummy</v>
      </c>
      <c r="I1558" s="69">
        <f t="shared" si="74"/>
        <v>-12.470748881999999</v>
      </c>
      <c r="N1558" t="str">
        <f>+HLOOKUP(A1558,'HY Financials'!$4:$4,1,0)</f>
        <v>TLF</v>
      </c>
    </row>
    <row r="1559" spans="1:14" ht="22.5" hidden="1">
      <c r="A1559" t="s">
        <v>231</v>
      </c>
      <c r="B1559" s="105" t="s">
        <v>561</v>
      </c>
      <c r="C1559" s="105" t="s">
        <v>562</v>
      </c>
      <c r="D1559" s="106">
        <v>2229264.4700000002</v>
      </c>
      <c r="E1559" s="106">
        <v>0</v>
      </c>
      <c r="F1559" s="67">
        <f t="shared" si="72"/>
        <v>-2229264.4700000002</v>
      </c>
      <c r="G1559" s="68" t="str">
        <f>+VLOOKUP(B1559,Mapping!A:C,3,0)</f>
        <v>Dummy</v>
      </c>
      <c r="H1559" s="68" t="str">
        <f t="shared" si="73"/>
        <v>TLFDummy</v>
      </c>
      <c r="I1559" s="69">
        <f t="shared" si="74"/>
        <v>-0.22292644700000003</v>
      </c>
      <c r="N1559" t="str">
        <f>+HLOOKUP(A1559,'HY Financials'!$4:$4,1,0)</f>
        <v>TLF</v>
      </c>
    </row>
    <row r="1560" spans="1:14" hidden="1">
      <c r="A1560" t="s">
        <v>231</v>
      </c>
      <c r="B1560" s="105" t="s">
        <v>1064</v>
      </c>
      <c r="C1560" s="105" t="s">
        <v>1065</v>
      </c>
      <c r="D1560" s="106">
        <v>46195236.020000003</v>
      </c>
      <c r="E1560" s="106">
        <v>2229698.4900000002</v>
      </c>
      <c r="F1560" s="67">
        <f t="shared" si="72"/>
        <v>-43965537.530000001</v>
      </c>
      <c r="G1560" s="68" t="str">
        <f>+VLOOKUP(B1560,Mapping!A:C,3,0)</f>
        <v>Dummy</v>
      </c>
      <c r="H1560" s="68" t="str">
        <f t="shared" si="73"/>
        <v>TLFDummy</v>
      </c>
      <c r="I1560" s="69">
        <f t="shared" si="74"/>
        <v>-4.3965537530000001</v>
      </c>
      <c r="N1560" t="str">
        <f>+HLOOKUP(A1560,'HY Financials'!$4:$4,1,0)</f>
        <v>TLF</v>
      </c>
    </row>
    <row r="1561" spans="1:14" hidden="1">
      <c r="A1561" t="s">
        <v>231</v>
      </c>
      <c r="B1561" s="105" t="s">
        <v>1084</v>
      </c>
      <c r="C1561" s="105" t="s">
        <v>1085</v>
      </c>
      <c r="D1561" s="106">
        <v>567334.68999999994</v>
      </c>
      <c r="E1561" s="106">
        <v>191.47</v>
      </c>
      <c r="F1561" s="67">
        <f t="shared" si="72"/>
        <v>-567143.22</v>
      </c>
      <c r="G1561" s="68" t="str">
        <f>+VLOOKUP(B1561,Mapping!A:C,3,0)</f>
        <v>Dummy</v>
      </c>
      <c r="H1561" s="68" t="str">
        <f t="shared" si="73"/>
        <v>TLFDummy</v>
      </c>
      <c r="I1561" s="69">
        <f t="shared" si="74"/>
        <v>-5.6714321999999998E-2</v>
      </c>
      <c r="N1561" t="str">
        <f>+HLOOKUP(A1561,'HY Financials'!$4:$4,1,0)</f>
        <v>TLF</v>
      </c>
    </row>
    <row r="1562" spans="1:14" hidden="1">
      <c r="A1562" t="s">
        <v>231</v>
      </c>
      <c r="B1562" s="105" t="s">
        <v>563</v>
      </c>
      <c r="C1562" s="105" t="s">
        <v>564</v>
      </c>
      <c r="D1562" s="106">
        <v>329450.56</v>
      </c>
      <c r="E1562" s="106">
        <v>16834</v>
      </c>
      <c r="F1562" s="67">
        <f t="shared" si="72"/>
        <v>-312616.56</v>
      </c>
      <c r="G1562" s="68" t="str">
        <f>+VLOOKUP(B1562,Mapping!A:C,3,0)</f>
        <v>Dummy</v>
      </c>
      <c r="H1562" s="68" t="str">
        <f t="shared" si="73"/>
        <v>TLFDummy</v>
      </c>
      <c r="I1562" s="69">
        <f t="shared" si="74"/>
        <v>-3.1261655999999999E-2</v>
      </c>
      <c r="N1562" t="str">
        <f>+HLOOKUP(A1562,'HY Financials'!$4:$4,1,0)</f>
        <v>TLF</v>
      </c>
    </row>
    <row r="1563" spans="1:14" hidden="1">
      <c r="A1563" t="s">
        <v>231</v>
      </c>
      <c r="B1563" s="105" t="s">
        <v>502</v>
      </c>
      <c r="C1563" s="105" t="s">
        <v>503</v>
      </c>
      <c r="D1563" s="106">
        <v>271396.8</v>
      </c>
      <c r="E1563" s="106">
        <v>9035</v>
      </c>
      <c r="F1563" s="67">
        <f t="shared" si="72"/>
        <v>-262361.8</v>
      </c>
      <c r="G1563" s="68" t="str">
        <f>+VLOOKUP(B1563,Mapping!A:C,3,0)</f>
        <v>Dummy</v>
      </c>
      <c r="H1563" s="68" t="str">
        <f t="shared" si="73"/>
        <v>TLFDummy</v>
      </c>
      <c r="I1563" s="69">
        <f t="shared" si="74"/>
        <v>-2.6236179999999998E-2</v>
      </c>
      <c r="N1563" t="str">
        <f>+HLOOKUP(A1563,'HY Financials'!$4:$4,1,0)</f>
        <v>TLF</v>
      </c>
    </row>
    <row r="1564" spans="1:14" hidden="1">
      <c r="A1564" t="s">
        <v>231</v>
      </c>
      <c r="B1564" s="105" t="s">
        <v>565</v>
      </c>
      <c r="C1564" s="105" t="s">
        <v>566</v>
      </c>
      <c r="D1564" s="106">
        <v>42224120.630000003</v>
      </c>
      <c r="E1564" s="106">
        <v>1781564.4</v>
      </c>
      <c r="F1564" s="67">
        <f t="shared" si="72"/>
        <v>-40442556.230000004</v>
      </c>
      <c r="G1564" s="68" t="str">
        <f>+VLOOKUP(B1564,Mapping!A:C,3,0)</f>
        <v>Dummy</v>
      </c>
      <c r="H1564" s="68" t="str">
        <f t="shared" si="73"/>
        <v>TLFDummy</v>
      </c>
      <c r="I1564" s="69">
        <f t="shared" si="74"/>
        <v>-4.0442556230000006</v>
      </c>
      <c r="N1564" t="str">
        <f>+HLOOKUP(A1564,'HY Financials'!$4:$4,1,0)</f>
        <v>TLF</v>
      </c>
    </row>
    <row r="1565" spans="1:14" hidden="1">
      <c r="A1565" t="s">
        <v>231</v>
      </c>
      <c r="B1565" s="105" t="s">
        <v>567</v>
      </c>
      <c r="C1565" s="105" t="s">
        <v>568</v>
      </c>
      <c r="D1565" s="106">
        <v>712524</v>
      </c>
      <c r="E1565" s="106">
        <v>0</v>
      </c>
      <c r="F1565" s="67">
        <f t="shared" si="72"/>
        <v>-712524</v>
      </c>
      <c r="G1565" s="68" t="str">
        <f>+VLOOKUP(B1565,Mapping!A:C,3,0)</f>
        <v>Dummy</v>
      </c>
      <c r="H1565" s="68" t="str">
        <f t="shared" si="73"/>
        <v>TLFDummy</v>
      </c>
      <c r="I1565" s="69">
        <f t="shared" si="74"/>
        <v>-7.1252399999999994E-2</v>
      </c>
      <c r="N1565" t="str">
        <f>+HLOOKUP(A1565,'HY Financials'!$4:$4,1,0)</f>
        <v>TLF</v>
      </c>
    </row>
    <row r="1566" spans="1:14" hidden="1">
      <c r="A1566" t="s">
        <v>231</v>
      </c>
      <c r="B1566" s="105" t="s">
        <v>1066</v>
      </c>
      <c r="C1566" s="105" t="s">
        <v>1067</v>
      </c>
      <c r="D1566" s="106">
        <v>15549885.6</v>
      </c>
      <c r="E1566" s="106">
        <v>1285273.74</v>
      </c>
      <c r="F1566" s="67">
        <f t="shared" si="72"/>
        <v>-14264611.859999999</v>
      </c>
      <c r="G1566" s="68" t="str">
        <f>+VLOOKUP(B1566,Mapping!A:C,3,0)</f>
        <v>Dummy</v>
      </c>
      <c r="H1566" s="68" t="str">
        <f t="shared" si="73"/>
        <v>TLFDummy</v>
      </c>
      <c r="I1566" s="69">
        <f t="shared" si="74"/>
        <v>-1.426461186</v>
      </c>
      <c r="N1566" t="str">
        <f>+HLOOKUP(A1566,'HY Financials'!$4:$4,1,0)</f>
        <v>TLF</v>
      </c>
    </row>
    <row r="1567" spans="1:14" s="108" customFormat="1" hidden="1">
      <c r="A1567" t="s">
        <v>231</v>
      </c>
      <c r="B1567" s="105" t="s">
        <v>1086</v>
      </c>
      <c r="C1567" s="105" t="s">
        <v>1087</v>
      </c>
      <c r="D1567" s="106">
        <v>184030</v>
      </c>
      <c r="E1567" s="106">
        <v>59</v>
      </c>
      <c r="F1567" s="67">
        <f t="shared" si="72"/>
        <v>-183971</v>
      </c>
      <c r="G1567" s="68" t="str">
        <f>+VLOOKUP(B1567,Mapping!A:C,3,0)</f>
        <v>Dummy</v>
      </c>
      <c r="H1567" s="68" t="str">
        <f t="shared" si="73"/>
        <v>TLFDummy</v>
      </c>
      <c r="I1567" s="69">
        <f t="shared" si="74"/>
        <v>-1.83971E-2</v>
      </c>
      <c r="N1567" s="108" t="str">
        <f>+HLOOKUP(A1567,'HY Financials'!$4:$4,1,0)</f>
        <v>TLF</v>
      </c>
    </row>
    <row r="1568" spans="1:14" hidden="1">
      <c r="A1568" t="s">
        <v>231</v>
      </c>
      <c r="B1568" s="105" t="s">
        <v>445</v>
      </c>
      <c r="C1568" s="105" t="s">
        <v>446</v>
      </c>
      <c r="D1568" s="106">
        <v>161661.17000000001</v>
      </c>
      <c r="E1568" s="106">
        <v>0</v>
      </c>
      <c r="F1568" s="67">
        <f t="shared" si="72"/>
        <v>-161661.17000000001</v>
      </c>
      <c r="G1568" s="68" t="str">
        <f>+VLOOKUP(B1568,Mapping!A:C,3,0)</f>
        <v>Dummy</v>
      </c>
      <c r="H1568" s="68" t="str">
        <f t="shared" si="73"/>
        <v>TLFDummy</v>
      </c>
      <c r="I1568" s="69">
        <f t="shared" si="74"/>
        <v>-1.6166117000000001E-2</v>
      </c>
      <c r="N1568" t="str">
        <f>+HLOOKUP(A1568,'HY Financials'!$4:$4,1,0)</f>
        <v>TLF</v>
      </c>
    </row>
    <row r="1569" spans="1:14" hidden="1">
      <c r="A1569" t="s">
        <v>231</v>
      </c>
      <c r="B1569" s="105" t="s">
        <v>447</v>
      </c>
      <c r="C1569" s="105" t="s">
        <v>448</v>
      </c>
      <c r="D1569" s="106">
        <v>222904.3</v>
      </c>
      <c r="E1569" s="106">
        <v>0</v>
      </c>
      <c r="F1569" s="67">
        <f t="shared" si="72"/>
        <v>-222904.3</v>
      </c>
      <c r="G1569" s="68" t="str">
        <f>+VLOOKUP(B1569,Mapping!A:C,3,0)</f>
        <v>Dummy</v>
      </c>
      <c r="H1569" s="68" t="str">
        <f t="shared" si="73"/>
        <v>TLFDummy</v>
      </c>
      <c r="I1569" s="69">
        <f t="shared" si="74"/>
        <v>-2.229043E-2</v>
      </c>
      <c r="N1569" t="str">
        <f>+HLOOKUP(A1569,'HY Financials'!$4:$4,1,0)</f>
        <v>TLF</v>
      </c>
    </row>
    <row r="1570" spans="1:14" hidden="1">
      <c r="A1570" t="s">
        <v>231</v>
      </c>
      <c r="B1570" s="105" t="s">
        <v>781</v>
      </c>
      <c r="C1570" s="105" t="s">
        <v>782</v>
      </c>
      <c r="D1570" s="106">
        <v>0</v>
      </c>
      <c r="E1570" s="106">
        <v>13695.18</v>
      </c>
      <c r="F1570" s="67">
        <f t="shared" si="72"/>
        <v>13695.18</v>
      </c>
      <c r="G1570" s="68" t="str">
        <f>+VLOOKUP(B1570,Mapping!A:C,3,0)</f>
        <v>Net Assets</v>
      </c>
      <c r="H1570" s="68" t="str">
        <f t="shared" si="73"/>
        <v>TLFNet Assets</v>
      </c>
      <c r="I1570" s="69">
        <f t="shared" si="74"/>
        <v>1.3695180000000001E-3</v>
      </c>
      <c r="N1570" t="str">
        <f>+HLOOKUP(A1570,'HY Financials'!$4:$4,1,0)</f>
        <v>TLF</v>
      </c>
    </row>
    <row r="1571" spans="1:14" hidden="1">
      <c r="A1571" t="s">
        <v>231</v>
      </c>
      <c r="B1571" s="105" t="s">
        <v>506</v>
      </c>
      <c r="C1571" s="105" t="s">
        <v>507</v>
      </c>
      <c r="D1571" s="106">
        <v>10237772.279999999</v>
      </c>
      <c r="E1571" s="106">
        <v>12791050.970000001</v>
      </c>
      <c r="F1571" s="67">
        <f t="shared" si="72"/>
        <v>2553278.6900000013</v>
      </c>
      <c r="G1571" s="68" t="str">
        <f>+VLOOKUP(B1571,Mapping!A:C,3,0)</f>
        <v>Interest</v>
      </c>
      <c r="H1571" s="68" t="str">
        <f t="shared" si="73"/>
        <v>TLFInterest</v>
      </c>
      <c r="I1571" s="69">
        <f t="shared" si="74"/>
        <v>0.25532786900000015</v>
      </c>
      <c r="N1571" t="str">
        <f>+HLOOKUP(A1571,'HY Financials'!$4:$4,1,0)</f>
        <v>TLF</v>
      </c>
    </row>
    <row r="1572" spans="1:14" hidden="1">
      <c r="A1572" t="s">
        <v>231</v>
      </c>
      <c r="B1572" s="105" t="s">
        <v>569</v>
      </c>
      <c r="C1572" s="105" t="s">
        <v>570</v>
      </c>
      <c r="D1572" s="106">
        <v>0</v>
      </c>
      <c r="E1572" s="106">
        <v>1945373.24</v>
      </c>
      <c r="F1572" s="67">
        <f t="shared" si="72"/>
        <v>1945373.24</v>
      </c>
      <c r="G1572" s="68" t="str">
        <f>+VLOOKUP(B1572,Mapping!A:C,3,0)</f>
        <v>Profit/(Loss) on sale /redemption of investments (other than inter scheme transfer/sale)</v>
      </c>
      <c r="H1572" s="68" t="str">
        <f t="shared" si="73"/>
        <v>TLFProfit/(Loss) on sale /redemption of investments (other than inter scheme transfer/sale)</v>
      </c>
      <c r="I1572" s="69">
        <f t="shared" si="74"/>
        <v>0.19453732400000001</v>
      </c>
      <c r="N1572" t="str">
        <f>+HLOOKUP(A1572,'HY Financials'!$4:$4,1,0)</f>
        <v>TLF</v>
      </c>
    </row>
    <row r="1573" spans="1:14" hidden="1">
      <c r="A1573" t="s">
        <v>231</v>
      </c>
      <c r="B1573" s="105" t="s">
        <v>485</v>
      </c>
      <c r="C1573" s="105" t="s">
        <v>486</v>
      </c>
      <c r="D1573" s="106">
        <v>18696.87</v>
      </c>
      <c r="E1573" s="106">
        <v>1192374.1599999999</v>
      </c>
      <c r="F1573" s="67">
        <f t="shared" si="72"/>
        <v>1173677.2899999998</v>
      </c>
      <c r="G1573" s="68" t="str">
        <f>+VLOOKUP(B1573,Mapping!A:C,3,0)</f>
        <v>Profit/(Loss) on sale /redemption of investments (other than inter scheme transfer/sale)</v>
      </c>
      <c r="H1573" s="68" t="str">
        <f t="shared" si="73"/>
        <v>TLFProfit/(Loss) on sale /redemption of investments (other than inter scheme transfer/sale)</v>
      </c>
      <c r="I1573" s="69">
        <f t="shared" si="74"/>
        <v>0.11736772899999998</v>
      </c>
      <c r="N1573" t="str">
        <f>+HLOOKUP(A1573,'HY Financials'!$4:$4,1,0)</f>
        <v>TLF</v>
      </c>
    </row>
    <row r="1574" spans="1:14" hidden="1">
      <c r="A1574" t="s">
        <v>231</v>
      </c>
      <c r="B1574" s="105" t="s">
        <v>487</v>
      </c>
      <c r="C1574" s="105" t="s">
        <v>488</v>
      </c>
      <c r="D1574" s="106">
        <v>97.23</v>
      </c>
      <c r="E1574" s="106">
        <v>23765.83</v>
      </c>
      <c r="F1574" s="67">
        <f t="shared" si="72"/>
        <v>23668.600000000002</v>
      </c>
      <c r="G1574" s="68" t="str">
        <f>+VLOOKUP(B1574,Mapping!A:C,3,0)</f>
        <v>Profit/(Loss) on inter scheme transfer/sale of investments</v>
      </c>
      <c r="H1574" s="68" t="str">
        <f t="shared" si="73"/>
        <v>TLFProfit/(Loss) on inter scheme transfer/sale of investments</v>
      </c>
      <c r="I1574" s="69">
        <f t="shared" si="74"/>
        <v>2.3668600000000001E-3</v>
      </c>
      <c r="N1574" t="str">
        <f>+HLOOKUP(A1574,'HY Financials'!$4:$4,1,0)</f>
        <v>TLF</v>
      </c>
    </row>
    <row r="1575" spans="1:14" hidden="1">
      <c r="A1575" t="s">
        <v>231</v>
      </c>
      <c r="B1575" s="105" t="s">
        <v>461</v>
      </c>
      <c r="C1575" s="105" t="s">
        <v>462</v>
      </c>
      <c r="D1575" s="106">
        <v>0</v>
      </c>
      <c r="E1575" s="106">
        <v>155249.35</v>
      </c>
      <c r="F1575" s="67">
        <f t="shared" si="72"/>
        <v>155249.35</v>
      </c>
      <c r="G1575" s="68" t="str">
        <f>+VLOOKUP(B1575,Mapping!A:C,3,0)</f>
        <v>Profit/(Loss) on inter scheme transfer/sale of investments</v>
      </c>
      <c r="H1575" s="68" t="str">
        <f t="shared" si="73"/>
        <v>TLFProfit/(Loss) on inter scheme transfer/sale of investments</v>
      </c>
      <c r="I1575" s="69">
        <f t="shared" si="74"/>
        <v>1.5524935E-2</v>
      </c>
      <c r="N1575" t="str">
        <f>+HLOOKUP(A1575,'HY Financials'!$4:$4,1,0)</f>
        <v>TLF</v>
      </c>
    </row>
    <row r="1576" spans="1:14" hidden="1">
      <c r="A1576" t="s">
        <v>231</v>
      </c>
      <c r="B1576" s="105" t="s">
        <v>869</v>
      </c>
      <c r="C1576" s="105" t="s">
        <v>874</v>
      </c>
      <c r="D1576" s="106">
        <v>0</v>
      </c>
      <c r="E1576" s="106">
        <v>0.01</v>
      </c>
      <c r="F1576" s="67">
        <f t="shared" si="72"/>
        <v>0.01</v>
      </c>
      <c r="G1576" s="68" t="str">
        <f>+VLOOKUP(B1576,Mapping!A:C,3,0)</f>
        <v>Profit/(Loss) on sale /redemption of investments (other than inter scheme transfer/sale)</v>
      </c>
      <c r="H1576" s="68" t="str">
        <f t="shared" si="73"/>
        <v>TLFProfit/(Loss) on sale /redemption of investments (other than inter scheme transfer/sale)</v>
      </c>
      <c r="I1576" s="69">
        <f t="shared" si="74"/>
        <v>1.0000000000000001E-9</v>
      </c>
      <c r="N1576" t="str">
        <f>+HLOOKUP(A1576,'HY Financials'!$4:$4,1,0)</f>
        <v>TLF</v>
      </c>
    </row>
    <row r="1577" spans="1:14" hidden="1">
      <c r="A1577" t="s">
        <v>231</v>
      </c>
      <c r="B1577" s="105" t="s">
        <v>724</v>
      </c>
      <c r="C1577" s="105" t="s">
        <v>725</v>
      </c>
      <c r="D1577" s="106">
        <v>339940.48</v>
      </c>
      <c r="E1577" s="106">
        <v>31411856.809999999</v>
      </c>
      <c r="F1577" s="67">
        <f t="shared" si="72"/>
        <v>31071916.329999998</v>
      </c>
      <c r="G1577" s="68" t="str">
        <f>+VLOOKUP(B1577,Mapping!A:C,3,0)</f>
        <v>Interest</v>
      </c>
      <c r="H1577" s="68" t="str">
        <f t="shared" si="73"/>
        <v>TLFInterest</v>
      </c>
      <c r="I1577" s="69">
        <f t="shared" si="74"/>
        <v>3.1071916329999998</v>
      </c>
      <c r="N1577" t="str">
        <f>+HLOOKUP(A1577,'HY Financials'!$4:$4,1,0)</f>
        <v>TLF</v>
      </c>
    </row>
    <row r="1578" spans="1:14" hidden="1">
      <c r="A1578" t="s">
        <v>231</v>
      </c>
      <c r="B1578" s="105" t="s">
        <v>368</v>
      </c>
      <c r="C1578" s="105" t="s">
        <v>369</v>
      </c>
      <c r="D1578" s="106">
        <v>0</v>
      </c>
      <c r="E1578" s="106">
        <v>520132710.38</v>
      </c>
      <c r="F1578" s="67">
        <f t="shared" si="72"/>
        <v>520132710.38</v>
      </c>
      <c r="G1578" s="68" t="str">
        <f>+VLOOKUP(B1578,Mapping!A:C,3,0)</f>
        <v>Interest</v>
      </c>
      <c r="H1578" s="68" t="str">
        <f t="shared" si="73"/>
        <v>TLFInterest</v>
      </c>
      <c r="I1578" s="69">
        <f t="shared" si="74"/>
        <v>52.013271037999999</v>
      </c>
      <c r="N1578" t="str">
        <f>+HLOOKUP(A1578,'HY Financials'!$4:$4,1,0)</f>
        <v>TLF</v>
      </c>
    </row>
    <row r="1579" spans="1:14" hidden="1">
      <c r="A1579" t="s">
        <v>231</v>
      </c>
      <c r="B1579" s="105" t="s">
        <v>449</v>
      </c>
      <c r="C1579" s="105" t="s">
        <v>450</v>
      </c>
      <c r="D1579" s="106">
        <v>135224.14000000001</v>
      </c>
      <c r="E1579" s="106">
        <v>621382668.25999999</v>
      </c>
      <c r="F1579" s="67">
        <f t="shared" si="72"/>
        <v>621247444.12</v>
      </c>
      <c r="G1579" s="68" t="str">
        <f>+VLOOKUP(B1579,Mapping!A:C,3,0)</f>
        <v>Interest</v>
      </c>
      <c r="H1579" s="68" t="str">
        <f t="shared" si="73"/>
        <v>TLFInterest</v>
      </c>
      <c r="I1579" s="69">
        <f t="shared" si="74"/>
        <v>62.124744411999998</v>
      </c>
      <c r="N1579" t="str">
        <f>+HLOOKUP(A1579,'HY Financials'!$4:$4,1,0)</f>
        <v>TLF</v>
      </c>
    </row>
    <row r="1580" spans="1:14" hidden="1">
      <c r="A1580" t="s">
        <v>231</v>
      </c>
      <c r="B1580" s="105" t="s">
        <v>787</v>
      </c>
      <c r="C1580" s="105" t="s">
        <v>788</v>
      </c>
      <c r="D1580" s="106">
        <v>0</v>
      </c>
      <c r="E1580" s="106">
        <v>1436578.12</v>
      </c>
      <c r="F1580" s="67">
        <f t="shared" si="72"/>
        <v>1436578.12</v>
      </c>
      <c r="G1580" s="68" t="str">
        <f>+VLOOKUP(B1580,Mapping!A:C,3,0)</f>
        <v>Interest</v>
      </c>
      <c r="H1580" s="68" t="str">
        <f t="shared" si="73"/>
        <v>TLFInterest</v>
      </c>
      <c r="I1580" s="69">
        <f t="shared" si="74"/>
        <v>0.14365781200000002</v>
      </c>
      <c r="N1580" t="str">
        <f>+HLOOKUP(A1580,'HY Financials'!$4:$4,1,0)</f>
        <v>TLF</v>
      </c>
    </row>
    <row r="1581" spans="1:14" hidden="1">
      <c r="A1581" t="s">
        <v>231</v>
      </c>
      <c r="B1581" s="105">
        <v>620002</v>
      </c>
      <c r="C1581" s="105" t="s">
        <v>753</v>
      </c>
      <c r="D1581" s="106">
        <v>0.93</v>
      </c>
      <c r="E1581" s="106">
        <v>24.47</v>
      </c>
      <c r="F1581" s="67">
        <f t="shared" si="72"/>
        <v>23.54</v>
      </c>
      <c r="G1581" s="68" t="str">
        <f>+VLOOKUP(B1581,Mapping!A:C,3,0)</f>
        <v>Other income  @</v>
      </c>
      <c r="H1581" s="68" t="str">
        <f t="shared" si="73"/>
        <v>TLFOther income  @</v>
      </c>
      <c r="I1581" s="69">
        <f t="shared" si="74"/>
        <v>2.3539999999999998E-6</v>
      </c>
      <c r="N1581" t="str">
        <f>+HLOOKUP(A1581,'HY Financials'!$4:$4,1,0)</f>
        <v>TLF</v>
      </c>
    </row>
    <row r="1582" spans="1:14" hidden="1">
      <c r="A1582" t="s">
        <v>231</v>
      </c>
      <c r="B1582" s="105">
        <v>620004</v>
      </c>
      <c r="C1582" s="105" t="s">
        <v>426</v>
      </c>
      <c r="D1582" s="106">
        <v>365498.31</v>
      </c>
      <c r="E1582" s="106">
        <v>366186.63</v>
      </c>
      <c r="F1582" s="67">
        <f t="shared" si="72"/>
        <v>688.32000000000698</v>
      </c>
      <c r="G1582" s="68" t="str">
        <f>+VLOOKUP(B1582,Mapping!A:C,3,0)</f>
        <v>Other income  @</v>
      </c>
      <c r="H1582" s="68" t="str">
        <f t="shared" si="73"/>
        <v>TLFOther income  @</v>
      </c>
      <c r="I1582" s="69">
        <f t="shared" si="74"/>
        <v>6.8832000000000699E-5</v>
      </c>
      <c r="N1582" t="str">
        <f>+HLOOKUP(A1582,'HY Financials'!$4:$4,1,0)</f>
        <v>TLF</v>
      </c>
    </row>
    <row r="1583" spans="1:14" hidden="1">
      <c r="A1583" t="s">
        <v>231</v>
      </c>
      <c r="B1583" s="105" t="s">
        <v>510</v>
      </c>
      <c r="C1583" s="105" t="s">
        <v>511</v>
      </c>
      <c r="D1583" s="106">
        <v>278910.21999999997</v>
      </c>
      <c r="E1583" s="106">
        <v>0</v>
      </c>
      <c r="F1583" s="67">
        <f t="shared" si="72"/>
        <v>-278910.21999999997</v>
      </c>
      <c r="G1583" s="68" t="str">
        <f>+VLOOKUP(B1583,Mapping!A:C,3,0)</f>
        <v>Profit/(Loss) on sale /redemption of investments (other than inter scheme transfer/sale)</v>
      </c>
      <c r="H1583" s="68" t="str">
        <f t="shared" si="73"/>
        <v>TLFProfit/(Loss) on sale /redemption of investments (other than inter scheme transfer/sale)</v>
      </c>
      <c r="I1583" s="69">
        <f t="shared" si="74"/>
        <v>-2.7891021999999998E-2</v>
      </c>
      <c r="N1583" t="str">
        <f>+HLOOKUP(A1583,'HY Financials'!$4:$4,1,0)</f>
        <v>TLF</v>
      </c>
    </row>
    <row r="1584" spans="1:14" hidden="1">
      <c r="A1584" t="s">
        <v>231</v>
      </c>
      <c r="B1584" s="105" t="s">
        <v>491</v>
      </c>
      <c r="C1584" s="105" t="s">
        <v>492</v>
      </c>
      <c r="D1584" s="106">
        <v>103410.79</v>
      </c>
      <c r="E1584" s="106">
        <v>0</v>
      </c>
      <c r="F1584" s="67">
        <f t="shared" si="72"/>
        <v>-103410.79</v>
      </c>
      <c r="G1584" s="68" t="str">
        <f>+VLOOKUP(B1584,Mapping!A:C,3,0)</f>
        <v>Profit/(Loss) on sale /redemption of investments (other than inter scheme transfer/sale)</v>
      </c>
      <c r="H1584" s="68" t="str">
        <f t="shared" si="73"/>
        <v>TLFProfit/(Loss) on sale /redemption of investments (other than inter scheme transfer/sale)</v>
      </c>
      <c r="I1584" s="69">
        <f t="shared" si="74"/>
        <v>-1.0341079E-2</v>
      </c>
      <c r="N1584" t="str">
        <f>+HLOOKUP(A1584,'HY Financials'!$4:$4,1,0)</f>
        <v>TLF</v>
      </c>
    </row>
    <row r="1585" spans="1:14" hidden="1">
      <c r="A1585" t="s">
        <v>231</v>
      </c>
      <c r="B1585" s="105" t="s">
        <v>1088</v>
      </c>
      <c r="C1585" s="105" t="s">
        <v>1089</v>
      </c>
      <c r="D1585" s="106">
        <v>0.01</v>
      </c>
      <c r="E1585" s="106">
        <v>0</v>
      </c>
      <c r="F1585" s="67">
        <f t="shared" si="72"/>
        <v>-0.01</v>
      </c>
      <c r="G1585" s="68" t="str">
        <f>+VLOOKUP(B1585,Mapping!A:C,3,0)</f>
        <v>Profit/(Loss) on sale /redemption of investments (other than inter scheme transfer/sale)</v>
      </c>
      <c r="H1585" s="68" t="str">
        <f t="shared" si="73"/>
        <v>TLFProfit/(Loss) on sale /redemption of investments (other than inter scheme transfer/sale)</v>
      </c>
      <c r="I1585" s="69">
        <f t="shared" si="74"/>
        <v>-1.0000000000000001E-9</v>
      </c>
      <c r="N1585" t="str">
        <f>+HLOOKUP(A1585,'HY Financials'!$4:$4,1,0)</f>
        <v>TLF</v>
      </c>
    </row>
    <row r="1586" spans="1:14" hidden="1">
      <c r="A1586" t="s">
        <v>231</v>
      </c>
      <c r="B1586" s="105" t="s">
        <v>374</v>
      </c>
      <c r="C1586" s="105" t="s">
        <v>375</v>
      </c>
      <c r="D1586" s="106">
        <v>39012.33</v>
      </c>
      <c r="E1586" s="106">
        <v>0</v>
      </c>
      <c r="F1586" s="67">
        <f t="shared" si="72"/>
        <v>-39012.33</v>
      </c>
      <c r="G1586" s="68" t="str">
        <f>+VLOOKUP(B1586,Mapping!A:C,3,0)</f>
        <v>Profit/(Loss) on inter scheme transfer/sale of investments</v>
      </c>
      <c r="H1586" s="68" t="str">
        <f t="shared" si="73"/>
        <v>TLFProfit/(Loss) on inter scheme transfer/sale of investments</v>
      </c>
      <c r="I1586" s="69">
        <f t="shared" si="74"/>
        <v>-3.901233E-3</v>
      </c>
      <c r="N1586" t="str">
        <f>+HLOOKUP(A1586,'HY Financials'!$4:$4,1,0)</f>
        <v>TLF</v>
      </c>
    </row>
    <row r="1587" spans="1:14" hidden="1">
      <c r="A1587" t="s">
        <v>231</v>
      </c>
      <c r="B1587" s="105" t="s">
        <v>463</v>
      </c>
      <c r="C1587" s="105" t="s">
        <v>464</v>
      </c>
      <c r="D1587" s="106">
        <v>5893.67</v>
      </c>
      <c r="E1587" s="106">
        <v>0</v>
      </c>
      <c r="F1587" s="67">
        <f t="shared" si="72"/>
        <v>-5893.67</v>
      </c>
      <c r="G1587" s="68" t="str">
        <f>+VLOOKUP(B1587,Mapping!A:C,3,0)</f>
        <v>Profit/(Loss) on inter scheme transfer/sale of investments</v>
      </c>
      <c r="H1587" s="68" t="str">
        <f t="shared" si="73"/>
        <v>TLFProfit/(Loss) on inter scheme transfer/sale of investments</v>
      </c>
      <c r="I1587" s="69">
        <f t="shared" si="74"/>
        <v>-5.8936700000000004E-4</v>
      </c>
      <c r="N1587" t="str">
        <f>+HLOOKUP(A1587,'HY Financials'!$4:$4,1,0)</f>
        <v>TLF</v>
      </c>
    </row>
    <row r="1588" spans="1:14" hidden="1">
      <c r="A1588" t="s">
        <v>231</v>
      </c>
      <c r="B1588" s="105" t="s">
        <v>897</v>
      </c>
      <c r="C1588" s="105" t="s">
        <v>913</v>
      </c>
      <c r="D1588" s="106">
        <v>0</v>
      </c>
      <c r="E1588" s="106">
        <v>0</v>
      </c>
      <c r="F1588" s="67">
        <f t="shared" si="72"/>
        <v>0</v>
      </c>
      <c r="G1588" s="68" t="str">
        <f>+VLOOKUP(B1588,Mapping!A:C,3,0)</f>
        <v>Profit/(Loss) on inter scheme transfer/sale of investments</v>
      </c>
      <c r="H1588" s="68" t="str">
        <f t="shared" si="73"/>
        <v>TLFProfit/(Loss) on inter scheme transfer/sale of investments</v>
      </c>
      <c r="I1588" s="69">
        <f t="shared" si="74"/>
        <v>0</v>
      </c>
      <c r="N1588" t="str">
        <f>+HLOOKUP(A1588,'HY Financials'!$4:$4,1,0)</f>
        <v>TLF</v>
      </c>
    </row>
    <row r="1589" spans="1:14" hidden="1">
      <c r="A1589" t="s">
        <v>231</v>
      </c>
      <c r="B1589" s="105">
        <v>810300</v>
      </c>
      <c r="C1589" s="105" t="s">
        <v>378</v>
      </c>
      <c r="D1589" s="106">
        <v>400000</v>
      </c>
      <c r="E1589" s="106">
        <v>0</v>
      </c>
      <c r="F1589" s="67">
        <f t="shared" si="72"/>
        <v>-400000</v>
      </c>
      <c r="G1589" s="68" t="str">
        <f>+VLOOKUP(B1589,Mapping!A:C,3,0)</f>
        <v>Management Fees</v>
      </c>
      <c r="H1589" s="68" t="str">
        <f t="shared" si="73"/>
        <v>TLFManagement Fees</v>
      </c>
      <c r="I1589" s="69">
        <f t="shared" si="74"/>
        <v>-0.04</v>
      </c>
      <c r="N1589" t="str">
        <f>+HLOOKUP(A1589,'HY Financials'!$4:$4,1,0)</f>
        <v>TLF</v>
      </c>
    </row>
    <row r="1590" spans="1:14" hidden="1">
      <c r="A1590" t="s">
        <v>231</v>
      </c>
      <c r="B1590" s="105" t="s">
        <v>894</v>
      </c>
      <c r="C1590" s="105" t="s">
        <v>910</v>
      </c>
      <c r="D1590" s="106">
        <v>29289.89</v>
      </c>
      <c r="E1590" s="106">
        <v>993.32</v>
      </c>
      <c r="F1590" s="67">
        <f t="shared" si="72"/>
        <v>-28296.57</v>
      </c>
      <c r="G1590" s="68" t="str">
        <f>+VLOOKUP(B1590,Mapping!A:C,3,0)</f>
        <v>Management Fees</v>
      </c>
      <c r="H1590" s="68" t="str">
        <f t="shared" si="73"/>
        <v>TLFManagement Fees</v>
      </c>
      <c r="I1590" s="69">
        <f t="shared" si="74"/>
        <v>-2.8296570000000002E-3</v>
      </c>
      <c r="N1590" t="str">
        <f>+HLOOKUP(A1590,'HY Financials'!$4:$4,1,0)</f>
        <v>TLF</v>
      </c>
    </row>
    <row r="1591" spans="1:14" hidden="1">
      <c r="A1591" t="s">
        <v>231</v>
      </c>
      <c r="B1591" s="105" t="s">
        <v>493</v>
      </c>
      <c r="C1591" s="105" t="s">
        <v>494</v>
      </c>
      <c r="D1591" s="106">
        <v>44048.46</v>
      </c>
      <c r="E1591" s="106">
        <v>1636.28</v>
      </c>
      <c r="F1591" s="67">
        <f t="shared" si="72"/>
        <v>-42412.18</v>
      </c>
      <c r="G1591" s="68" t="str">
        <f>+VLOOKUP(B1591,Mapping!A:C,3,0)</f>
        <v>Management Fees</v>
      </c>
      <c r="H1591" s="68" t="str">
        <f t="shared" si="73"/>
        <v>TLFManagement Fees</v>
      </c>
      <c r="I1591" s="69">
        <f t="shared" si="74"/>
        <v>-4.2412179999999997E-3</v>
      </c>
      <c r="N1591" t="str">
        <f>+HLOOKUP(A1591,'HY Financials'!$4:$4,1,0)</f>
        <v>TLF</v>
      </c>
    </row>
    <row r="1592" spans="1:14" hidden="1">
      <c r="A1592" t="s">
        <v>231</v>
      </c>
      <c r="B1592" s="105" t="s">
        <v>451</v>
      </c>
      <c r="C1592" s="105" t="s">
        <v>452</v>
      </c>
      <c r="D1592" s="106">
        <v>27404.25</v>
      </c>
      <c r="E1592" s="106">
        <v>581.74</v>
      </c>
      <c r="F1592" s="67">
        <f t="shared" si="72"/>
        <v>-26822.51</v>
      </c>
      <c r="G1592" s="68" t="str">
        <f>+VLOOKUP(B1592,Mapping!A:C,3,0)</f>
        <v>Management Fees</v>
      </c>
      <c r="H1592" s="68" t="str">
        <f t="shared" si="73"/>
        <v>TLFManagement Fees</v>
      </c>
      <c r="I1592" s="69">
        <f t="shared" si="74"/>
        <v>-2.6822509999999996E-3</v>
      </c>
      <c r="N1592" t="str">
        <f>+HLOOKUP(A1592,'HY Financials'!$4:$4,1,0)</f>
        <v>TLF</v>
      </c>
    </row>
    <row r="1593" spans="1:14" hidden="1">
      <c r="A1593" t="s">
        <v>231</v>
      </c>
      <c r="B1593" s="105" t="s">
        <v>453</v>
      </c>
      <c r="C1593" s="105" t="s">
        <v>454</v>
      </c>
      <c r="D1593" s="106">
        <v>7123.46</v>
      </c>
      <c r="E1593" s="106">
        <v>303.19</v>
      </c>
      <c r="F1593" s="67">
        <f t="shared" si="72"/>
        <v>-6820.27</v>
      </c>
      <c r="G1593" s="68" t="str">
        <f>+VLOOKUP(B1593,Mapping!A:C,3,0)</f>
        <v>Management Fees</v>
      </c>
      <c r="H1593" s="68" t="str">
        <f t="shared" si="73"/>
        <v>TLFManagement Fees</v>
      </c>
      <c r="I1593" s="69">
        <f t="shared" si="74"/>
        <v>-6.8202700000000009E-4</v>
      </c>
      <c r="N1593" t="str">
        <f>+HLOOKUP(A1593,'HY Financials'!$4:$4,1,0)</f>
        <v>TLF</v>
      </c>
    </row>
    <row r="1594" spans="1:14" hidden="1">
      <c r="A1594" t="s">
        <v>231</v>
      </c>
      <c r="B1594" s="105" t="s">
        <v>895</v>
      </c>
      <c r="C1594" s="105" t="s">
        <v>911</v>
      </c>
      <c r="D1594" s="106">
        <v>3962428.07</v>
      </c>
      <c r="E1594" s="106">
        <v>181390.14</v>
      </c>
      <c r="F1594" s="67">
        <f t="shared" si="72"/>
        <v>-3781037.9299999997</v>
      </c>
      <c r="G1594" s="68" t="str">
        <f>+VLOOKUP(B1594,Mapping!A:C,3,0)</f>
        <v>Management Fees</v>
      </c>
      <c r="H1594" s="68" t="str">
        <f t="shared" si="73"/>
        <v>TLFManagement Fees</v>
      </c>
      <c r="I1594" s="69">
        <f t="shared" si="74"/>
        <v>-0.37810379299999997</v>
      </c>
      <c r="N1594" t="str">
        <f>+HLOOKUP(A1594,'HY Financials'!$4:$4,1,0)</f>
        <v>TLF</v>
      </c>
    </row>
    <row r="1595" spans="1:14" ht="22.5" hidden="1">
      <c r="A1595" t="s">
        <v>231</v>
      </c>
      <c r="B1595" s="105" t="s">
        <v>575</v>
      </c>
      <c r="C1595" s="105" t="s">
        <v>576</v>
      </c>
      <c r="D1595" s="106">
        <v>15561895.460000001</v>
      </c>
      <c r="E1595" s="106">
        <v>611347.06000000006</v>
      </c>
      <c r="F1595" s="67">
        <f t="shared" si="72"/>
        <v>-14950548.4</v>
      </c>
      <c r="G1595" s="68" t="str">
        <f>+VLOOKUP(B1595,Mapping!A:C,3,0)</f>
        <v>Management Fees</v>
      </c>
      <c r="H1595" s="68" t="str">
        <f t="shared" si="73"/>
        <v>TLFManagement Fees</v>
      </c>
      <c r="I1595" s="69">
        <f t="shared" si="74"/>
        <v>-1.4950548400000001</v>
      </c>
      <c r="N1595" t="str">
        <f>+HLOOKUP(A1595,'HY Financials'!$4:$4,1,0)</f>
        <v>TLF</v>
      </c>
    </row>
    <row r="1596" spans="1:14" ht="22.5" hidden="1">
      <c r="A1596" t="s">
        <v>231</v>
      </c>
      <c r="B1596" s="105" t="s">
        <v>896</v>
      </c>
      <c r="C1596" s="105" t="s">
        <v>912</v>
      </c>
      <c r="D1596" s="106">
        <v>66476.39</v>
      </c>
      <c r="E1596" s="106">
        <v>1443.53</v>
      </c>
      <c r="F1596" s="67">
        <f t="shared" si="72"/>
        <v>-65032.86</v>
      </c>
      <c r="G1596" s="68" t="str">
        <f>+VLOOKUP(B1596,Mapping!A:C,3,0)</f>
        <v>Management Fees</v>
      </c>
      <c r="H1596" s="68" t="str">
        <f t="shared" si="73"/>
        <v>TLFManagement Fees</v>
      </c>
      <c r="I1596" s="69">
        <f t="shared" si="74"/>
        <v>-6.5032860000000005E-3</v>
      </c>
      <c r="N1596" t="str">
        <f>+HLOOKUP(A1596,'HY Financials'!$4:$4,1,0)</f>
        <v>TLF</v>
      </c>
    </row>
    <row r="1597" spans="1:14" hidden="1">
      <c r="A1597" t="s">
        <v>231</v>
      </c>
      <c r="B1597" s="105" t="s">
        <v>1090</v>
      </c>
      <c r="C1597" s="105" t="s">
        <v>1091</v>
      </c>
      <c r="D1597" s="106">
        <v>1635727.82</v>
      </c>
      <c r="E1597" s="106">
        <v>142454.48000000001</v>
      </c>
      <c r="F1597" s="67">
        <f t="shared" si="72"/>
        <v>-1493273.34</v>
      </c>
      <c r="G1597" s="68" t="str">
        <f>+VLOOKUP(B1597,Mapping!A:C,3,0)</f>
        <v>Management Fees</v>
      </c>
      <c r="H1597" s="68" t="str">
        <f t="shared" si="73"/>
        <v>TLFManagement Fees</v>
      </c>
      <c r="I1597" s="69">
        <f t="shared" si="74"/>
        <v>-0.14932733400000001</v>
      </c>
      <c r="N1597" t="str">
        <f>+HLOOKUP(A1597,'HY Financials'!$4:$4,1,0)</f>
        <v>TLF</v>
      </c>
    </row>
    <row r="1598" spans="1:14" hidden="1">
      <c r="A1598" t="s">
        <v>231</v>
      </c>
      <c r="B1598" s="105" t="s">
        <v>1092</v>
      </c>
      <c r="C1598" s="105" t="s">
        <v>1093</v>
      </c>
      <c r="D1598" s="106">
        <v>6689838.0899999999</v>
      </c>
      <c r="E1598" s="106">
        <v>505146.07</v>
      </c>
      <c r="F1598" s="67">
        <f t="shared" si="72"/>
        <v>-6184692.0199999996</v>
      </c>
      <c r="G1598" s="68" t="str">
        <f>+VLOOKUP(B1598,Mapping!A:C,3,0)</f>
        <v>Management Fees</v>
      </c>
      <c r="H1598" s="68" t="str">
        <f t="shared" si="73"/>
        <v>TLFManagement Fees</v>
      </c>
      <c r="I1598" s="69">
        <f t="shared" si="74"/>
        <v>-0.618469202</v>
      </c>
      <c r="N1598" t="str">
        <f>+HLOOKUP(A1598,'HY Financials'!$4:$4,1,0)</f>
        <v>TLF</v>
      </c>
    </row>
    <row r="1599" spans="1:14" hidden="1">
      <c r="A1599" t="s">
        <v>231</v>
      </c>
      <c r="B1599" s="105" t="s">
        <v>1094</v>
      </c>
      <c r="C1599" s="105" t="s">
        <v>1095</v>
      </c>
      <c r="D1599" s="106">
        <v>21873.95</v>
      </c>
      <c r="E1599" s="106">
        <v>4023.04</v>
      </c>
      <c r="F1599" s="67">
        <f t="shared" si="72"/>
        <v>-17850.91</v>
      </c>
      <c r="G1599" s="68" t="str">
        <f>+VLOOKUP(B1599,Mapping!A:C,3,0)</f>
        <v>Management Fees</v>
      </c>
      <c r="H1599" s="68" t="str">
        <f t="shared" si="73"/>
        <v>TLFManagement Fees</v>
      </c>
      <c r="I1599" s="69">
        <f t="shared" si="74"/>
        <v>-1.7850909999999999E-3</v>
      </c>
      <c r="N1599" t="str">
        <f>+HLOOKUP(A1599,'HY Financials'!$4:$4,1,0)</f>
        <v>TLF</v>
      </c>
    </row>
    <row r="1600" spans="1:14">
      <c r="A1600" t="s">
        <v>231</v>
      </c>
      <c r="B1600" s="105" t="s">
        <v>577</v>
      </c>
      <c r="C1600" s="105" t="s">
        <v>578</v>
      </c>
      <c r="D1600" s="106">
        <v>42839.4</v>
      </c>
      <c r="E1600" s="106">
        <v>2598.36</v>
      </c>
      <c r="F1600" s="67">
        <f t="shared" si="72"/>
        <v>-40241.040000000001</v>
      </c>
      <c r="G1600" s="68" t="str">
        <f>+VLOOKUP(B1600,Mapping!A:C,3,0)</f>
        <v>Total Recurring Expenses (including 6.1 and 6.2)</v>
      </c>
      <c r="H1600" s="68" t="str">
        <f t="shared" si="73"/>
        <v>TLFTotal Recurring Expenses (including 6.1 and 6.2)</v>
      </c>
      <c r="I1600" s="69">
        <f t="shared" si="74"/>
        <v>-4.0241039999999997E-3</v>
      </c>
      <c r="N1600" t="str">
        <f>+HLOOKUP(A1600,'HY Financials'!$4:$4,1,0)</f>
        <v>TLF</v>
      </c>
    </row>
    <row r="1601" spans="1:14">
      <c r="A1601" t="s">
        <v>231</v>
      </c>
      <c r="B1601" s="105" t="s">
        <v>495</v>
      </c>
      <c r="C1601" s="105" t="s">
        <v>496</v>
      </c>
      <c r="D1601" s="106">
        <v>64084.88</v>
      </c>
      <c r="E1601" s="106">
        <v>3398</v>
      </c>
      <c r="F1601" s="67">
        <f t="shared" si="72"/>
        <v>-60686.879999999997</v>
      </c>
      <c r="G1601" s="68" t="str">
        <f>+VLOOKUP(B1601,Mapping!A:C,3,0)</f>
        <v>Total Recurring Expenses (including 6.1 and 6.2)</v>
      </c>
      <c r="H1601" s="68" t="str">
        <f t="shared" si="73"/>
        <v>TLFTotal Recurring Expenses (including 6.1 and 6.2)</v>
      </c>
      <c r="I1601" s="69">
        <f t="shared" si="74"/>
        <v>-6.068688E-3</v>
      </c>
      <c r="N1601" t="str">
        <f>+HLOOKUP(A1601,'HY Financials'!$4:$4,1,0)</f>
        <v>TLF</v>
      </c>
    </row>
    <row r="1602" spans="1:14">
      <c r="A1602" t="s">
        <v>231</v>
      </c>
      <c r="B1602" s="105" t="s">
        <v>455</v>
      </c>
      <c r="C1602" s="105" t="s">
        <v>456</v>
      </c>
      <c r="D1602" s="106">
        <v>152316.95000000001</v>
      </c>
      <c r="E1602" s="106">
        <v>8701.5300000000007</v>
      </c>
      <c r="F1602" s="67">
        <f t="shared" si="72"/>
        <v>-143615.42000000001</v>
      </c>
      <c r="G1602" s="68" t="str">
        <f>+VLOOKUP(B1602,Mapping!A:C,3,0)</f>
        <v>Total Recurring Expenses (including 6.1 and 6.2)</v>
      </c>
      <c r="H1602" s="68" t="str">
        <f t="shared" si="73"/>
        <v>TLFTotal Recurring Expenses (including 6.1 and 6.2)</v>
      </c>
      <c r="I1602" s="69">
        <f t="shared" si="74"/>
        <v>-1.4361542000000001E-2</v>
      </c>
      <c r="N1602" t="str">
        <f>+HLOOKUP(A1602,'HY Financials'!$4:$4,1,0)</f>
        <v>TLF</v>
      </c>
    </row>
    <row r="1603" spans="1:14">
      <c r="A1603" t="s">
        <v>231</v>
      </c>
      <c r="B1603" s="105" t="s">
        <v>457</v>
      </c>
      <c r="C1603" s="105" t="s">
        <v>458</v>
      </c>
      <c r="D1603" s="106">
        <v>36813.9</v>
      </c>
      <c r="E1603" s="106">
        <v>2082.83</v>
      </c>
      <c r="F1603" s="67">
        <f t="shared" si="72"/>
        <v>-34731.07</v>
      </c>
      <c r="G1603" s="68" t="str">
        <f>+VLOOKUP(B1603,Mapping!A:C,3,0)</f>
        <v>Total Recurring Expenses (including 6.1 and 6.2)</v>
      </c>
      <c r="H1603" s="68" t="str">
        <f t="shared" si="73"/>
        <v>TLFTotal Recurring Expenses (including 6.1 and 6.2)</v>
      </c>
      <c r="I1603" s="69">
        <f t="shared" si="74"/>
        <v>-3.473107E-3</v>
      </c>
      <c r="N1603" t="str">
        <f>+HLOOKUP(A1603,'HY Financials'!$4:$4,1,0)</f>
        <v>TLF</v>
      </c>
    </row>
    <row r="1604" spans="1:14">
      <c r="A1604" t="s">
        <v>231</v>
      </c>
      <c r="B1604" s="105" t="s">
        <v>579</v>
      </c>
      <c r="C1604" s="105" t="s">
        <v>580</v>
      </c>
      <c r="D1604" s="106">
        <v>3592038.77</v>
      </c>
      <c r="E1604" s="106">
        <v>158975.99</v>
      </c>
      <c r="F1604" s="67">
        <f t="shared" ref="F1604:F1667" si="75">+E1604-D1604</f>
        <v>-3433062.7800000003</v>
      </c>
      <c r="G1604" s="68" t="str">
        <f>+VLOOKUP(B1604,Mapping!A:C,3,0)</f>
        <v>Total Recurring Expenses (including 6.1 and 6.2)</v>
      </c>
      <c r="H1604" s="68" t="str">
        <f t="shared" ref="H1604:H1667" si="76">+A1604&amp;G1604</f>
        <v>TLFTotal Recurring Expenses (including 6.1 and 6.2)</v>
      </c>
      <c r="I1604" s="69">
        <f t="shared" ref="I1604:I1667" si="77">+F1604/10000000</f>
        <v>-0.34330627800000002</v>
      </c>
      <c r="N1604" t="str">
        <f>+HLOOKUP(A1604,'HY Financials'!$4:$4,1,0)</f>
        <v>TLF</v>
      </c>
    </row>
    <row r="1605" spans="1:14">
      <c r="A1605" t="s">
        <v>231</v>
      </c>
      <c r="B1605" s="105" t="s">
        <v>581</v>
      </c>
      <c r="C1605" s="105" t="s">
        <v>582</v>
      </c>
      <c r="D1605" s="106">
        <v>14497584.93</v>
      </c>
      <c r="E1605" s="106">
        <v>585425.36</v>
      </c>
      <c r="F1605" s="67">
        <f t="shared" si="75"/>
        <v>-13912159.57</v>
      </c>
      <c r="G1605" s="68" t="str">
        <f>+VLOOKUP(B1605,Mapping!A:C,3,0)</f>
        <v>Total Recurring Expenses (including 6.1 and 6.2)</v>
      </c>
      <c r="H1605" s="68" t="str">
        <f t="shared" si="76"/>
        <v>TLFTotal Recurring Expenses (including 6.1 and 6.2)</v>
      </c>
      <c r="I1605" s="69">
        <f t="shared" si="77"/>
        <v>-1.391215957</v>
      </c>
      <c r="N1605" t="str">
        <f>+HLOOKUP(A1605,'HY Financials'!$4:$4,1,0)</f>
        <v>TLF</v>
      </c>
    </row>
    <row r="1606" spans="1:14">
      <c r="A1606" t="s">
        <v>231</v>
      </c>
      <c r="B1606" s="105" t="s">
        <v>583</v>
      </c>
      <c r="C1606" s="105" t="s">
        <v>584</v>
      </c>
      <c r="D1606" s="106">
        <v>67695.44</v>
      </c>
      <c r="E1606" s="106">
        <v>2458.6999999999998</v>
      </c>
      <c r="F1606" s="67">
        <f t="shared" si="75"/>
        <v>-65236.740000000005</v>
      </c>
      <c r="G1606" s="68" t="str">
        <f>+VLOOKUP(B1606,Mapping!A:C,3,0)</f>
        <v>Total Recurring Expenses (including 6.1 and 6.2)</v>
      </c>
      <c r="H1606" s="68" t="str">
        <f t="shared" si="76"/>
        <v>TLFTotal Recurring Expenses (including 6.1 and 6.2)</v>
      </c>
      <c r="I1606" s="69">
        <f t="shared" si="77"/>
        <v>-6.5236740000000001E-3</v>
      </c>
      <c r="N1606" t="str">
        <f>+HLOOKUP(A1606,'HY Financials'!$4:$4,1,0)</f>
        <v>TLF</v>
      </c>
    </row>
    <row r="1607" spans="1:14">
      <c r="A1607" t="s">
        <v>231</v>
      </c>
      <c r="B1607" s="105" t="s">
        <v>1096</v>
      </c>
      <c r="C1607" s="105" t="s">
        <v>1097</v>
      </c>
      <c r="D1607" s="106">
        <v>837529.07</v>
      </c>
      <c r="E1607" s="106">
        <v>61190.1</v>
      </c>
      <c r="F1607" s="67">
        <f t="shared" si="75"/>
        <v>-776338.97</v>
      </c>
      <c r="G1607" s="68" t="str">
        <f>+VLOOKUP(B1607,Mapping!A:C,3,0)</f>
        <v>Total Recurring Expenses (including 6.1 and 6.2)</v>
      </c>
      <c r="H1607" s="68" t="str">
        <f t="shared" si="76"/>
        <v>TLFTotal Recurring Expenses (including 6.1 and 6.2)</v>
      </c>
      <c r="I1607" s="69">
        <f t="shared" si="77"/>
        <v>-7.7633896999999993E-2</v>
      </c>
      <c r="N1607" t="str">
        <f>+HLOOKUP(A1607,'HY Financials'!$4:$4,1,0)</f>
        <v>TLF</v>
      </c>
    </row>
    <row r="1608" spans="1:14">
      <c r="A1608" t="s">
        <v>231</v>
      </c>
      <c r="B1608" s="105" t="s">
        <v>1098</v>
      </c>
      <c r="C1608" s="105" t="s">
        <v>1099</v>
      </c>
      <c r="D1608" s="106">
        <v>3350050.88</v>
      </c>
      <c r="E1608" s="106">
        <v>230561.77</v>
      </c>
      <c r="F1608" s="67">
        <f t="shared" si="75"/>
        <v>-3119489.11</v>
      </c>
      <c r="G1608" s="68" t="str">
        <f>+VLOOKUP(B1608,Mapping!A:C,3,0)</f>
        <v>Total Recurring Expenses (including 6.1 and 6.2)</v>
      </c>
      <c r="H1608" s="68" t="str">
        <f t="shared" si="76"/>
        <v>TLFTotal Recurring Expenses (including 6.1 and 6.2)</v>
      </c>
      <c r="I1608" s="69">
        <f t="shared" si="77"/>
        <v>-0.311948911</v>
      </c>
      <c r="N1608" t="str">
        <f>+HLOOKUP(A1608,'HY Financials'!$4:$4,1,0)</f>
        <v>TLF</v>
      </c>
    </row>
    <row r="1609" spans="1:14">
      <c r="A1609" t="s">
        <v>231</v>
      </c>
      <c r="B1609" s="105" t="s">
        <v>1100</v>
      </c>
      <c r="C1609" s="105" t="s">
        <v>1101</v>
      </c>
      <c r="D1609" s="106">
        <v>14269.48</v>
      </c>
      <c r="E1609" s="106">
        <v>1928.68</v>
      </c>
      <c r="F1609" s="67">
        <f t="shared" si="75"/>
        <v>-12340.8</v>
      </c>
      <c r="G1609" s="68" t="str">
        <f>+VLOOKUP(B1609,Mapping!A:C,3,0)</f>
        <v>Total Recurring Expenses (including 6.1 and 6.2)</v>
      </c>
      <c r="H1609" s="68" t="str">
        <f t="shared" si="76"/>
        <v>TLFTotal Recurring Expenses (including 6.1 and 6.2)</v>
      </c>
      <c r="I1609" s="69">
        <f t="shared" si="77"/>
        <v>-1.23408E-3</v>
      </c>
      <c r="N1609" t="str">
        <f>+HLOOKUP(A1609,'HY Financials'!$4:$4,1,0)</f>
        <v>TLF</v>
      </c>
    </row>
    <row r="1610" spans="1:14">
      <c r="A1610" t="s">
        <v>231</v>
      </c>
      <c r="B1610" s="105">
        <v>810701</v>
      </c>
      <c r="C1610" s="105" t="s">
        <v>381</v>
      </c>
      <c r="D1610" s="106">
        <v>3404531.22</v>
      </c>
      <c r="E1610" s="106">
        <v>117168.37</v>
      </c>
      <c r="F1610" s="67">
        <f t="shared" si="75"/>
        <v>-3287362.85</v>
      </c>
      <c r="G1610" s="68" t="str">
        <f>+VLOOKUP(B1610,Mapping!A:C,3,0)</f>
        <v>Total Recurring Expenses (including 6.1 and 6.2)</v>
      </c>
      <c r="H1610" s="68" t="str">
        <f t="shared" si="76"/>
        <v>TLFTotal Recurring Expenses (including 6.1 and 6.2)</v>
      </c>
      <c r="I1610" s="69">
        <f t="shared" si="77"/>
        <v>-0.32873628500000002</v>
      </c>
      <c r="N1610" t="str">
        <f>+HLOOKUP(A1610,'HY Financials'!$4:$4,1,0)</f>
        <v>TLF</v>
      </c>
    </row>
    <row r="1611" spans="1:14">
      <c r="A1611" t="s">
        <v>231</v>
      </c>
      <c r="B1611" s="105">
        <v>816000</v>
      </c>
      <c r="C1611" s="105" t="s">
        <v>466</v>
      </c>
      <c r="D1611" s="106">
        <v>543934.11</v>
      </c>
      <c r="E1611" s="106">
        <v>24581591.109999999</v>
      </c>
      <c r="F1611" s="67">
        <f t="shared" si="75"/>
        <v>24037657</v>
      </c>
      <c r="G1611" s="68" t="str">
        <f>+VLOOKUP(B1611,Mapping!A:C,3,0)</f>
        <v>Total Recurring Expenses (including 6.1 and 6.2)</v>
      </c>
      <c r="H1611" s="68" t="str">
        <f t="shared" si="76"/>
        <v>TLFTotal Recurring Expenses (including 6.1 and 6.2)</v>
      </c>
      <c r="I1611" s="69">
        <f t="shared" si="77"/>
        <v>2.4037657000000001</v>
      </c>
      <c r="N1611" t="str">
        <f>+HLOOKUP(A1611,'HY Financials'!$4:$4,1,0)</f>
        <v>TLF</v>
      </c>
    </row>
    <row r="1612" spans="1:14">
      <c r="A1612" t="s">
        <v>231</v>
      </c>
      <c r="B1612" s="105">
        <v>816001</v>
      </c>
      <c r="C1612" s="105" t="s">
        <v>428</v>
      </c>
      <c r="D1612" s="106">
        <v>11168619.16</v>
      </c>
      <c r="E1612" s="106">
        <v>7000</v>
      </c>
      <c r="F1612" s="67">
        <f t="shared" si="75"/>
        <v>-11161619.16</v>
      </c>
      <c r="G1612" s="68" t="str">
        <f>+VLOOKUP(B1612,Mapping!A:C,3,0)</f>
        <v>Total Recurring Expenses (including 6.1 and 6.2)</v>
      </c>
      <c r="H1612" s="68" t="str">
        <f t="shared" si="76"/>
        <v>TLFTotal Recurring Expenses (including 6.1 and 6.2)</v>
      </c>
      <c r="I1612" s="69">
        <f t="shared" si="77"/>
        <v>-1.116161916</v>
      </c>
      <c r="N1612" t="str">
        <f>+HLOOKUP(A1612,'HY Financials'!$4:$4,1,0)</f>
        <v>TLF</v>
      </c>
    </row>
    <row r="1613" spans="1:14">
      <c r="A1613" t="s">
        <v>231</v>
      </c>
      <c r="B1613" s="105">
        <v>816003</v>
      </c>
      <c r="C1613" s="105" t="s">
        <v>383</v>
      </c>
      <c r="D1613" s="106">
        <v>6389174.9900000002</v>
      </c>
      <c r="E1613" s="106">
        <v>0</v>
      </c>
      <c r="F1613" s="67">
        <f t="shared" si="75"/>
        <v>-6389174.9900000002</v>
      </c>
      <c r="G1613" s="68" t="str">
        <f>+VLOOKUP(B1613,Mapping!A:C,3,0)</f>
        <v>Total Recurring Expenses (including 6.1 and 6.2)</v>
      </c>
      <c r="H1613" s="68" t="str">
        <f t="shared" si="76"/>
        <v>TLFTotal Recurring Expenses (including 6.1 and 6.2)</v>
      </c>
      <c r="I1613" s="69">
        <f t="shared" si="77"/>
        <v>-0.63891749900000006</v>
      </c>
      <c r="N1613" t="str">
        <f>+HLOOKUP(A1613,'HY Financials'!$4:$4,1,0)</f>
        <v>TLF</v>
      </c>
    </row>
    <row r="1614" spans="1:14">
      <c r="A1614" t="s">
        <v>231</v>
      </c>
      <c r="B1614" s="105">
        <v>816005</v>
      </c>
      <c r="C1614" s="105" t="s">
        <v>693</v>
      </c>
      <c r="D1614" s="106">
        <v>157304</v>
      </c>
      <c r="E1614" s="106">
        <v>0</v>
      </c>
      <c r="F1614" s="67">
        <f t="shared" si="75"/>
        <v>-157304</v>
      </c>
      <c r="G1614" s="68" t="str">
        <f>+VLOOKUP(B1614,Mapping!A:C,3,0)</f>
        <v>Total Recurring Expenses (including 6.1 and 6.2)</v>
      </c>
      <c r="H1614" s="68" t="str">
        <f t="shared" si="76"/>
        <v>TLFTotal Recurring Expenses (including 6.1 and 6.2)</v>
      </c>
      <c r="I1614" s="69">
        <f t="shared" si="77"/>
        <v>-1.5730399999999999E-2</v>
      </c>
      <c r="N1614" t="str">
        <f>+HLOOKUP(A1614,'HY Financials'!$4:$4,1,0)</f>
        <v>TLF</v>
      </c>
    </row>
    <row r="1615" spans="1:14">
      <c r="A1615" t="s">
        <v>231</v>
      </c>
      <c r="B1615" s="105">
        <v>816007</v>
      </c>
      <c r="C1615" s="105" t="s">
        <v>385</v>
      </c>
      <c r="D1615" s="106">
        <v>4055.25</v>
      </c>
      <c r="E1615" s="106">
        <v>0</v>
      </c>
      <c r="F1615" s="67">
        <f t="shared" si="75"/>
        <v>-4055.25</v>
      </c>
      <c r="G1615" s="68" t="str">
        <f>+VLOOKUP(B1615,Mapping!A:C,3,0)</f>
        <v>Total Recurring Expenses (including 6.1 and 6.2)</v>
      </c>
      <c r="H1615" s="68" t="str">
        <f t="shared" si="76"/>
        <v>TLFTotal Recurring Expenses (including 6.1 and 6.2)</v>
      </c>
      <c r="I1615" s="69">
        <f t="shared" si="77"/>
        <v>-4.05525E-4</v>
      </c>
      <c r="N1615" t="str">
        <f>+HLOOKUP(A1615,'HY Financials'!$4:$4,1,0)</f>
        <v>TLF</v>
      </c>
    </row>
    <row r="1616" spans="1:14">
      <c r="A1616" t="s">
        <v>231</v>
      </c>
      <c r="B1616" s="105">
        <v>816008</v>
      </c>
      <c r="C1616" s="105" t="s">
        <v>387</v>
      </c>
      <c r="D1616" s="106">
        <v>1822930.24</v>
      </c>
      <c r="E1616" s="106">
        <v>0</v>
      </c>
      <c r="F1616" s="67">
        <f t="shared" si="75"/>
        <v>-1822930.24</v>
      </c>
      <c r="G1616" s="68" t="str">
        <f>+VLOOKUP(B1616,Mapping!A:C,3,0)</f>
        <v>Total Recurring Expenses (including 6.1 and 6.2)</v>
      </c>
      <c r="H1616" s="68" t="str">
        <f t="shared" si="76"/>
        <v>TLFTotal Recurring Expenses (including 6.1 and 6.2)</v>
      </c>
      <c r="I1616" s="69">
        <f t="shared" si="77"/>
        <v>-0.182293024</v>
      </c>
      <c r="N1616" t="str">
        <f>+HLOOKUP(A1616,'HY Financials'!$4:$4,1,0)</f>
        <v>TLF</v>
      </c>
    </row>
    <row r="1617" spans="1:14">
      <c r="A1617" t="s">
        <v>231</v>
      </c>
      <c r="B1617" s="105">
        <v>816012</v>
      </c>
      <c r="C1617" s="105" t="s">
        <v>389</v>
      </c>
      <c r="D1617" s="106">
        <v>967</v>
      </c>
      <c r="E1617" s="106">
        <v>100.28</v>
      </c>
      <c r="F1617" s="67">
        <f t="shared" si="75"/>
        <v>-866.72</v>
      </c>
      <c r="G1617" s="68" t="str">
        <f>+VLOOKUP(B1617,Mapping!A:C,3,0)</f>
        <v>Total Recurring Expenses (including 6.1 and 6.2)</v>
      </c>
      <c r="H1617" s="68" t="str">
        <f t="shared" si="76"/>
        <v>TLFTotal Recurring Expenses (including 6.1 and 6.2)</v>
      </c>
      <c r="I1617" s="69">
        <f t="shared" si="77"/>
        <v>-8.6672E-5</v>
      </c>
      <c r="N1617" t="str">
        <f>+HLOOKUP(A1617,'HY Financials'!$4:$4,1,0)</f>
        <v>TLF</v>
      </c>
    </row>
    <row r="1618" spans="1:14">
      <c r="A1618" t="s">
        <v>231</v>
      </c>
      <c r="B1618" s="105">
        <v>816013</v>
      </c>
      <c r="C1618" s="105" t="s">
        <v>391</v>
      </c>
      <c r="D1618" s="106">
        <v>3982.91</v>
      </c>
      <c r="E1618" s="106">
        <v>236.89</v>
      </c>
      <c r="F1618" s="67">
        <f t="shared" si="75"/>
        <v>-3746.02</v>
      </c>
      <c r="G1618" s="68" t="str">
        <f>+VLOOKUP(B1618,Mapping!A:C,3,0)</f>
        <v>Total Recurring Expenses (including 6.1 and 6.2)</v>
      </c>
      <c r="H1618" s="68" t="str">
        <f t="shared" si="76"/>
        <v>TLFTotal Recurring Expenses (including 6.1 and 6.2)</v>
      </c>
      <c r="I1618" s="69">
        <f t="shared" si="77"/>
        <v>-3.7460199999999998E-4</v>
      </c>
      <c r="N1618" t="str">
        <f>+HLOOKUP(A1618,'HY Financials'!$4:$4,1,0)</f>
        <v>TLF</v>
      </c>
    </row>
    <row r="1619" spans="1:14">
      <c r="A1619" t="s">
        <v>231</v>
      </c>
      <c r="B1619" s="105">
        <v>816015</v>
      </c>
      <c r="C1619" s="105" t="s">
        <v>393</v>
      </c>
      <c r="D1619" s="106">
        <v>6089.19</v>
      </c>
      <c r="E1619" s="106">
        <v>3.75</v>
      </c>
      <c r="F1619" s="67">
        <f t="shared" si="75"/>
        <v>-6085.44</v>
      </c>
      <c r="G1619" s="68" t="str">
        <f>+VLOOKUP(B1619,Mapping!A:C,3,0)</f>
        <v>Total Recurring Expenses (including 6.1 and 6.2)</v>
      </c>
      <c r="H1619" s="68" t="str">
        <f t="shared" si="76"/>
        <v>TLFTotal Recurring Expenses (including 6.1 and 6.2)</v>
      </c>
      <c r="I1619" s="69">
        <f t="shared" si="77"/>
        <v>-6.0854399999999993E-4</v>
      </c>
      <c r="N1619" t="str">
        <f>+HLOOKUP(A1619,'HY Financials'!$4:$4,1,0)</f>
        <v>TLF</v>
      </c>
    </row>
    <row r="1620" spans="1:14">
      <c r="A1620" t="s">
        <v>231</v>
      </c>
      <c r="B1620" s="105">
        <v>816016</v>
      </c>
      <c r="C1620" s="105" t="s">
        <v>395</v>
      </c>
      <c r="D1620" s="106">
        <v>20.09</v>
      </c>
      <c r="E1620" s="106">
        <v>0</v>
      </c>
      <c r="F1620" s="67">
        <f t="shared" si="75"/>
        <v>-20.09</v>
      </c>
      <c r="G1620" s="68" t="str">
        <f>+VLOOKUP(B1620,Mapping!A:C,3,0)</f>
        <v>Total Recurring Expenses (including 6.1 and 6.2)</v>
      </c>
      <c r="H1620" s="68" t="str">
        <f t="shared" si="76"/>
        <v>TLFTotal Recurring Expenses (including 6.1 and 6.2)</v>
      </c>
      <c r="I1620" s="69">
        <f t="shared" si="77"/>
        <v>-2.0090000000000002E-6</v>
      </c>
      <c r="N1620" t="str">
        <f>+HLOOKUP(A1620,'HY Financials'!$4:$4,1,0)</f>
        <v>TLF</v>
      </c>
    </row>
    <row r="1621" spans="1:14">
      <c r="A1621" t="s">
        <v>231</v>
      </c>
      <c r="B1621" s="105">
        <v>816017</v>
      </c>
      <c r="C1621" s="105" t="s">
        <v>397</v>
      </c>
      <c r="D1621" s="106">
        <v>56.92</v>
      </c>
      <c r="E1621" s="106">
        <v>182.07</v>
      </c>
      <c r="F1621" s="67">
        <f t="shared" si="75"/>
        <v>125.14999999999999</v>
      </c>
      <c r="G1621" s="68" t="str">
        <f>+VLOOKUP(B1621,Mapping!A:C,3,0)</f>
        <v>Total Recurring Expenses (including 6.1 and 6.2)</v>
      </c>
      <c r="H1621" s="68" t="str">
        <f t="shared" si="76"/>
        <v>TLFTotal Recurring Expenses (including 6.1 and 6.2)</v>
      </c>
      <c r="I1621" s="69">
        <f t="shared" si="77"/>
        <v>1.2515E-5</v>
      </c>
      <c r="N1621" t="str">
        <f>+HLOOKUP(A1621,'HY Financials'!$4:$4,1,0)</f>
        <v>TLF</v>
      </c>
    </row>
    <row r="1622" spans="1:14" hidden="1">
      <c r="A1622" t="s">
        <v>231</v>
      </c>
      <c r="B1622" s="105">
        <v>816021</v>
      </c>
      <c r="C1622" s="105" t="s">
        <v>399</v>
      </c>
      <c r="D1622" s="106">
        <v>0</v>
      </c>
      <c r="E1622" s="106">
        <v>0</v>
      </c>
      <c r="F1622" s="67">
        <f t="shared" si="75"/>
        <v>0</v>
      </c>
      <c r="G1622" s="68" t="str">
        <f>+VLOOKUP(B1622,Mapping!A:C,3,0)</f>
        <v>Trustee Fees #</v>
      </c>
      <c r="H1622" s="68" t="str">
        <f t="shared" si="76"/>
        <v>TLFTrustee Fees #</v>
      </c>
      <c r="I1622" s="69">
        <f t="shared" si="77"/>
        <v>0</v>
      </c>
      <c r="N1622" t="str">
        <f>+HLOOKUP(A1622,'HY Financials'!$4:$4,1,0)</f>
        <v>TLF</v>
      </c>
    </row>
    <row r="1623" spans="1:14">
      <c r="A1623" t="s">
        <v>231</v>
      </c>
      <c r="B1623" s="105">
        <v>816033</v>
      </c>
      <c r="C1623" s="105" t="s">
        <v>405</v>
      </c>
      <c r="D1623" s="106">
        <v>0</v>
      </c>
      <c r="E1623" s="106">
        <v>0</v>
      </c>
      <c r="F1623" s="67">
        <f t="shared" si="75"/>
        <v>0</v>
      </c>
      <c r="G1623" s="68" t="str">
        <f>+VLOOKUP(B1623,Mapping!A:C,3,0)</f>
        <v>Total Recurring Expenses (including 6.1 and 6.2)</v>
      </c>
      <c r="H1623" s="68" t="str">
        <f t="shared" si="76"/>
        <v>TLFTotal Recurring Expenses (including 6.1 and 6.2)</v>
      </c>
      <c r="I1623" s="69">
        <f t="shared" si="77"/>
        <v>0</v>
      </c>
      <c r="N1623" t="str">
        <f>+HLOOKUP(A1623,'HY Financials'!$4:$4,1,0)</f>
        <v>TLF</v>
      </c>
    </row>
    <row r="1624" spans="1:14">
      <c r="A1624" t="s">
        <v>231</v>
      </c>
      <c r="B1624" s="105">
        <v>816034</v>
      </c>
      <c r="C1624" s="105" t="s">
        <v>407</v>
      </c>
      <c r="D1624" s="106">
        <v>1300987.82</v>
      </c>
      <c r="E1624" s="106">
        <v>103145.87</v>
      </c>
      <c r="F1624" s="67">
        <f t="shared" si="75"/>
        <v>-1197841.9500000002</v>
      </c>
      <c r="G1624" s="68" t="str">
        <f>+VLOOKUP(B1624,Mapping!A:C,3,0)</f>
        <v>Total Recurring Expenses (including 6.1 and 6.2)</v>
      </c>
      <c r="H1624" s="68" t="str">
        <f t="shared" si="76"/>
        <v>TLFTotal Recurring Expenses (including 6.1 and 6.2)</v>
      </c>
      <c r="I1624" s="69">
        <f t="shared" si="77"/>
        <v>-0.11978419500000002</v>
      </c>
      <c r="N1624" t="str">
        <f>+HLOOKUP(A1624,'HY Financials'!$4:$4,1,0)</f>
        <v>TLF</v>
      </c>
    </row>
    <row r="1625" spans="1:14">
      <c r="A1625" t="s">
        <v>231</v>
      </c>
      <c r="B1625" s="105">
        <v>816036</v>
      </c>
      <c r="C1625" s="105" t="s">
        <v>695</v>
      </c>
      <c r="D1625" s="106">
        <v>198097.3</v>
      </c>
      <c r="E1625" s="106">
        <v>5460.19</v>
      </c>
      <c r="F1625" s="67">
        <f t="shared" si="75"/>
        <v>-192637.11</v>
      </c>
      <c r="G1625" s="68" t="str">
        <f>+VLOOKUP(B1625,Mapping!A:C,3,0)</f>
        <v>Total Recurring Expenses (including 6.1 and 6.2)</v>
      </c>
      <c r="H1625" s="68" t="str">
        <f t="shared" si="76"/>
        <v>TLFTotal Recurring Expenses (including 6.1 and 6.2)</v>
      </c>
      <c r="I1625" s="69">
        <f t="shared" si="77"/>
        <v>-1.9263710999999999E-2</v>
      </c>
      <c r="N1625" t="str">
        <f>+HLOOKUP(A1625,'HY Financials'!$4:$4,1,0)</f>
        <v>TLF</v>
      </c>
    </row>
    <row r="1626" spans="1:14">
      <c r="A1626" t="s">
        <v>231</v>
      </c>
      <c r="B1626" s="105">
        <v>816039</v>
      </c>
      <c r="C1626" s="105" t="s">
        <v>411</v>
      </c>
      <c r="D1626" s="106">
        <v>18082.38</v>
      </c>
      <c r="E1626" s="106">
        <v>5819.59</v>
      </c>
      <c r="F1626" s="67">
        <f t="shared" si="75"/>
        <v>-12262.79</v>
      </c>
      <c r="G1626" s="68" t="str">
        <f>+VLOOKUP(B1626,Mapping!A:C,3,0)</f>
        <v>Total Recurring Expenses (including 6.1 and 6.2)</v>
      </c>
      <c r="H1626" s="68" t="str">
        <f t="shared" si="76"/>
        <v>TLFTotal Recurring Expenses (including 6.1 and 6.2)</v>
      </c>
      <c r="I1626" s="69">
        <f t="shared" si="77"/>
        <v>-1.226279E-3</v>
      </c>
      <c r="N1626" t="str">
        <f>+HLOOKUP(A1626,'HY Financials'!$4:$4,1,0)</f>
        <v>TLF</v>
      </c>
    </row>
    <row r="1627" spans="1:14">
      <c r="A1627" t="s">
        <v>231</v>
      </c>
      <c r="B1627" s="105">
        <v>816042</v>
      </c>
      <c r="C1627" s="105" t="s">
        <v>697</v>
      </c>
      <c r="D1627" s="106">
        <v>184.63</v>
      </c>
      <c r="E1627" s="106">
        <v>18.43</v>
      </c>
      <c r="F1627" s="67">
        <f t="shared" si="75"/>
        <v>-166.2</v>
      </c>
      <c r="G1627" s="68" t="str">
        <f>+VLOOKUP(B1627,Mapping!A:C,3,0)</f>
        <v>Total Recurring Expenses (including 6.1 and 6.2)</v>
      </c>
      <c r="H1627" s="68" t="str">
        <f t="shared" si="76"/>
        <v>TLFTotal Recurring Expenses (including 6.1 and 6.2)</v>
      </c>
      <c r="I1627" s="69">
        <f t="shared" si="77"/>
        <v>-1.662E-5</v>
      </c>
      <c r="N1627" t="str">
        <f>+HLOOKUP(A1627,'HY Financials'!$4:$4,1,0)</f>
        <v>TLF</v>
      </c>
    </row>
    <row r="1628" spans="1:14">
      <c r="A1628" t="s">
        <v>231</v>
      </c>
      <c r="B1628" s="105">
        <v>816047</v>
      </c>
      <c r="C1628" s="105" t="s">
        <v>1062</v>
      </c>
      <c r="D1628" s="106">
        <v>413568.37</v>
      </c>
      <c r="E1628" s="106">
        <v>413568.37</v>
      </c>
      <c r="F1628" s="67">
        <f t="shared" si="75"/>
        <v>0</v>
      </c>
      <c r="G1628" s="68" t="str">
        <f>+VLOOKUP(B1628,Mapping!A:C,3,0)</f>
        <v>Total Recurring Expenses (including 6.1 and 6.2)</v>
      </c>
      <c r="H1628" s="68" t="str">
        <f t="shared" si="76"/>
        <v>TLFTotal Recurring Expenses (including 6.1 and 6.2)</v>
      </c>
      <c r="I1628" s="69">
        <f t="shared" si="77"/>
        <v>0</v>
      </c>
      <c r="N1628" t="str">
        <f>+HLOOKUP(A1628,'HY Financials'!$4:$4,1,0)</f>
        <v>TLF</v>
      </c>
    </row>
    <row r="1629" spans="1:14">
      <c r="A1629" t="s">
        <v>231</v>
      </c>
      <c r="B1629" s="105">
        <v>816061</v>
      </c>
      <c r="C1629" s="105" t="s">
        <v>903</v>
      </c>
      <c r="D1629" s="106">
        <v>479154</v>
      </c>
      <c r="E1629" s="106">
        <v>429714</v>
      </c>
      <c r="F1629" s="67">
        <f t="shared" si="75"/>
        <v>-49440</v>
      </c>
      <c r="G1629" s="68" t="str">
        <f>+VLOOKUP(B1629,Mapping!A:C,3,0)</f>
        <v>Total Recurring Expenses (including 6.1 and 6.2)</v>
      </c>
      <c r="H1629" s="68" t="str">
        <f t="shared" si="76"/>
        <v>TLFTotal Recurring Expenses (including 6.1 and 6.2)</v>
      </c>
      <c r="I1629" s="69">
        <f t="shared" si="77"/>
        <v>-4.9439999999999996E-3</v>
      </c>
      <c r="N1629" t="str">
        <f>+HLOOKUP(A1629,'HY Financials'!$4:$4,1,0)</f>
        <v>TLF</v>
      </c>
    </row>
    <row r="1630" spans="1:14">
      <c r="A1630" t="s">
        <v>231</v>
      </c>
      <c r="B1630" s="105">
        <v>816080</v>
      </c>
      <c r="C1630" s="105" t="s">
        <v>1063</v>
      </c>
      <c r="D1630" s="106">
        <v>2733061.01</v>
      </c>
      <c r="E1630" s="106">
        <v>93428.82</v>
      </c>
      <c r="F1630" s="67">
        <f t="shared" si="75"/>
        <v>-2639632.19</v>
      </c>
      <c r="G1630" s="68" t="str">
        <f>+VLOOKUP(B1630,Mapping!A:C,3,0)</f>
        <v>Total Recurring Expenses (including 6.1 and 6.2)</v>
      </c>
      <c r="H1630" s="68" t="str">
        <f t="shared" si="76"/>
        <v>TLFTotal Recurring Expenses (including 6.1 and 6.2)</v>
      </c>
      <c r="I1630" s="69">
        <f t="shared" si="77"/>
        <v>-0.26396321899999997</v>
      </c>
      <c r="N1630" t="str">
        <f>+HLOOKUP(A1630,'HY Financials'!$4:$4,1,0)</f>
        <v>TLF</v>
      </c>
    </row>
    <row r="1631" spans="1:14" hidden="1">
      <c r="A1631" t="s">
        <v>264</v>
      </c>
      <c r="B1631" s="105" t="s">
        <v>766</v>
      </c>
      <c r="C1631" s="105" t="s">
        <v>767</v>
      </c>
      <c r="D1631" s="106">
        <v>35367127297.400002</v>
      </c>
      <c r="E1631" s="106">
        <v>35508036909.769997</v>
      </c>
      <c r="F1631" s="67">
        <f t="shared" si="75"/>
        <v>140909612.36999512</v>
      </c>
      <c r="G1631" s="68" t="str">
        <f>+VLOOKUP(B1631,Mapping!A:C,3,0)</f>
        <v>Net Assets</v>
      </c>
      <c r="H1631" s="68" t="str">
        <f t="shared" si="76"/>
        <v>TLFPLUSNet Assets</v>
      </c>
      <c r="I1631" s="69">
        <f t="shared" si="77"/>
        <v>14.090961236999512</v>
      </c>
      <c r="N1631" t="str">
        <f>+HLOOKUP(A1631,'HY Financials'!$4:$4,1,0)</f>
        <v>TLFPLUS</v>
      </c>
    </row>
    <row r="1632" spans="1:14" hidden="1">
      <c r="A1632" t="s">
        <v>264</v>
      </c>
      <c r="B1632" s="105" t="s">
        <v>429</v>
      </c>
      <c r="C1632" s="105" t="s">
        <v>430</v>
      </c>
      <c r="D1632" s="106">
        <v>34932922375.169998</v>
      </c>
      <c r="E1632" s="106">
        <v>34721186887.669998</v>
      </c>
      <c r="F1632" s="67">
        <f t="shared" si="75"/>
        <v>-211735487.5</v>
      </c>
      <c r="G1632" s="68" t="str">
        <f>+VLOOKUP(B1632,Mapping!A:C,3,0)</f>
        <v>Net Assets</v>
      </c>
      <c r="H1632" s="68" t="str">
        <f t="shared" si="76"/>
        <v>TLFPLUSNet Assets</v>
      </c>
      <c r="I1632" s="69">
        <f t="shared" si="77"/>
        <v>-21.173548749999998</v>
      </c>
      <c r="N1632" t="str">
        <f>+HLOOKUP(A1632,'HY Financials'!$4:$4,1,0)</f>
        <v>TLFPLUS</v>
      </c>
    </row>
    <row r="1633" spans="1:14" hidden="1">
      <c r="A1633" t="s">
        <v>264</v>
      </c>
      <c r="B1633" s="105" t="s">
        <v>431</v>
      </c>
      <c r="C1633" s="105" t="s">
        <v>432</v>
      </c>
      <c r="D1633" s="106">
        <v>29438161710</v>
      </c>
      <c r="E1633" s="106">
        <v>29504328010</v>
      </c>
      <c r="F1633" s="67">
        <f t="shared" si="75"/>
        <v>66166300</v>
      </c>
      <c r="G1633" s="68" t="str">
        <f>+VLOOKUP(B1633,Mapping!A:C,3,0)</f>
        <v>Net Assets</v>
      </c>
      <c r="H1633" s="68" t="str">
        <f t="shared" si="76"/>
        <v>TLFPLUSNet Assets</v>
      </c>
      <c r="I1633" s="69">
        <f t="shared" si="77"/>
        <v>6.6166299999999998</v>
      </c>
      <c r="N1633" t="str">
        <f>+HLOOKUP(A1633,'HY Financials'!$4:$4,1,0)</f>
        <v>TLFPLUS</v>
      </c>
    </row>
    <row r="1634" spans="1:14" hidden="1">
      <c r="A1634" t="s">
        <v>264</v>
      </c>
      <c r="B1634" s="105" t="s">
        <v>625</v>
      </c>
      <c r="C1634" s="105" t="s">
        <v>626</v>
      </c>
      <c r="D1634" s="106">
        <v>5001580</v>
      </c>
      <c r="E1634" s="106">
        <v>0</v>
      </c>
      <c r="F1634" s="67">
        <f t="shared" si="75"/>
        <v>-5001580</v>
      </c>
      <c r="G1634" s="68" t="str">
        <f>+VLOOKUP(B1634,Mapping!A:C,3,0)</f>
        <v>Net Assets</v>
      </c>
      <c r="H1634" s="68" t="str">
        <f t="shared" si="76"/>
        <v>TLFPLUSNet Assets</v>
      </c>
      <c r="I1634" s="69">
        <f t="shared" si="77"/>
        <v>-0.50015799999999999</v>
      </c>
      <c r="N1634" t="str">
        <f>+HLOOKUP(A1634,'HY Financials'!$4:$4,1,0)</f>
        <v>TLFPLUS</v>
      </c>
    </row>
    <row r="1635" spans="1:14" hidden="1">
      <c r="A1635" t="s">
        <v>264</v>
      </c>
      <c r="B1635" s="105" t="s">
        <v>467</v>
      </c>
      <c r="C1635" s="105" t="s">
        <v>468</v>
      </c>
      <c r="D1635" s="106">
        <v>211460520</v>
      </c>
      <c r="E1635" s="106">
        <v>151593520</v>
      </c>
      <c r="F1635" s="67">
        <f t="shared" si="75"/>
        <v>-59867000</v>
      </c>
      <c r="G1635" s="68" t="str">
        <f>+VLOOKUP(B1635,Mapping!A:C,3,0)</f>
        <v>Net Assets</v>
      </c>
      <c r="H1635" s="68" t="str">
        <f t="shared" si="76"/>
        <v>TLFPLUSNet Assets</v>
      </c>
      <c r="I1635" s="69">
        <f t="shared" si="77"/>
        <v>-5.9866999999999999</v>
      </c>
      <c r="N1635" t="str">
        <f>+HLOOKUP(A1635,'HY Financials'!$4:$4,1,0)</f>
        <v>TLFPLUS</v>
      </c>
    </row>
    <row r="1636" spans="1:14" hidden="1">
      <c r="A1636" t="s">
        <v>264</v>
      </c>
      <c r="B1636" s="105" t="s">
        <v>712</v>
      </c>
      <c r="C1636" s="105" t="s">
        <v>713</v>
      </c>
      <c r="D1636" s="106">
        <v>1055500000</v>
      </c>
      <c r="E1636" s="106">
        <v>925500000</v>
      </c>
      <c r="F1636" s="67">
        <f t="shared" si="75"/>
        <v>-130000000</v>
      </c>
      <c r="G1636" s="68" t="str">
        <f>+VLOOKUP(B1636,Mapping!A:C,3,0)</f>
        <v>Net Assets</v>
      </c>
      <c r="H1636" s="68" t="str">
        <f t="shared" si="76"/>
        <v>TLFPLUSNet Assets</v>
      </c>
      <c r="I1636" s="69">
        <f t="shared" si="77"/>
        <v>-13</v>
      </c>
      <c r="N1636" t="str">
        <f>+HLOOKUP(A1636,'HY Financials'!$4:$4,1,0)</f>
        <v>TLFPLUS</v>
      </c>
    </row>
    <row r="1637" spans="1:14" hidden="1">
      <c r="A1637" t="s">
        <v>264</v>
      </c>
      <c r="B1637" s="105" t="s">
        <v>774</v>
      </c>
      <c r="C1637" s="105" t="s">
        <v>775</v>
      </c>
      <c r="D1637" s="106">
        <v>22216897.5</v>
      </c>
      <c r="E1637" s="106">
        <v>22205152.5</v>
      </c>
      <c r="F1637" s="67">
        <f t="shared" si="75"/>
        <v>-11745</v>
      </c>
      <c r="G1637" s="68" t="str">
        <f>+VLOOKUP(B1637,Mapping!A:C,3,0)</f>
        <v>Net Assets</v>
      </c>
      <c r="H1637" s="68" t="str">
        <f t="shared" si="76"/>
        <v>TLFPLUSNet Assets</v>
      </c>
      <c r="I1637" s="69">
        <f t="shared" si="77"/>
        <v>-1.1745E-3</v>
      </c>
      <c r="N1637" t="str">
        <f>+HLOOKUP(A1637,'HY Financials'!$4:$4,1,0)</f>
        <v>TLFPLUS</v>
      </c>
    </row>
    <row r="1638" spans="1:14" hidden="1">
      <c r="A1638" t="s">
        <v>264</v>
      </c>
      <c r="B1638" s="105" t="s">
        <v>469</v>
      </c>
      <c r="C1638" s="105" t="s">
        <v>470</v>
      </c>
      <c r="D1638" s="106">
        <v>0</v>
      </c>
      <c r="E1638" s="106">
        <v>108663300</v>
      </c>
      <c r="F1638" s="67">
        <f t="shared" si="75"/>
        <v>108663300</v>
      </c>
      <c r="G1638" s="68" t="str">
        <f>+VLOOKUP(B1638,Mapping!A:C,3,0)</f>
        <v>Net Assets</v>
      </c>
      <c r="H1638" s="68" t="str">
        <f t="shared" si="76"/>
        <v>TLFPLUSNet Assets</v>
      </c>
      <c r="I1638" s="69">
        <f t="shared" si="77"/>
        <v>10.86633</v>
      </c>
      <c r="N1638" t="str">
        <f>+HLOOKUP(A1638,'HY Financials'!$4:$4,1,0)</f>
        <v>TLFPLUS</v>
      </c>
    </row>
    <row r="1639" spans="1:14" hidden="1">
      <c r="A1639" t="s">
        <v>264</v>
      </c>
      <c r="B1639" s="105" t="s">
        <v>433</v>
      </c>
      <c r="C1639" s="105" t="s">
        <v>434</v>
      </c>
      <c r="D1639" s="106">
        <v>850713.65</v>
      </c>
      <c r="E1639" s="106">
        <v>0</v>
      </c>
      <c r="F1639" s="67">
        <f t="shared" si="75"/>
        <v>-850713.65</v>
      </c>
      <c r="G1639" s="68" t="str">
        <f>+VLOOKUP(B1639,Mapping!A:C,3,0)</f>
        <v>Net Assets</v>
      </c>
      <c r="H1639" s="68" t="str">
        <f t="shared" si="76"/>
        <v>TLFPLUSNet Assets</v>
      </c>
      <c r="I1639" s="69">
        <f t="shared" si="77"/>
        <v>-8.5071364999999996E-2</v>
      </c>
      <c r="N1639" t="str">
        <f>+HLOOKUP(A1639,'HY Financials'!$4:$4,1,0)</f>
        <v>TLFPLUS</v>
      </c>
    </row>
    <row r="1640" spans="1:14" hidden="1">
      <c r="A1640" t="s">
        <v>264</v>
      </c>
      <c r="B1640" s="105" t="s">
        <v>435</v>
      </c>
      <c r="C1640" s="105" t="s">
        <v>436</v>
      </c>
      <c r="D1640" s="106">
        <v>491582.2</v>
      </c>
      <c r="E1640" s="106">
        <v>0</v>
      </c>
      <c r="F1640" s="67">
        <f t="shared" si="75"/>
        <v>-491582.2</v>
      </c>
      <c r="G1640" s="68" t="str">
        <f>+VLOOKUP(B1640,Mapping!A:C,3,0)</f>
        <v>Net Assets</v>
      </c>
      <c r="H1640" s="68" t="str">
        <f t="shared" si="76"/>
        <v>TLFPLUSNet Assets</v>
      </c>
      <c r="I1640" s="69">
        <f t="shared" si="77"/>
        <v>-4.9158220000000002E-2</v>
      </c>
      <c r="N1640" t="str">
        <f>+HLOOKUP(A1640,'HY Financials'!$4:$4,1,0)</f>
        <v>TLFPLUS</v>
      </c>
    </row>
    <row r="1641" spans="1:14" hidden="1">
      <c r="A1641" t="s">
        <v>264</v>
      </c>
      <c r="B1641" s="105" t="s">
        <v>629</v>
      </c>
      <c r="C1641" s="105" t="s">
        <v>630</v>
      </c>
      <c r="D1641" s="106">
        <v>0</v>
      </c>
      <c r="E1641" s="106">
        <v>6346.5</v>
      </c>
      <c r="F1641" s="67">
        <f t="shared" si="75"/>
        <v>6346.5</v>
      </c>
      <c r="G1641" s="68" t="str">
        <f>+VLOOKUP(B1641,Mapping!A:C,3,0)</f>
        <v>Net Assets</v>
      </c>
      <c r="H1641" s="68" t="str">
        <f t="shared" si="76"/>
        <v>TLFPLUSNet Assets</v>
      </c>
      <c r="I1641" s="69">
        <f t="shared" si="77"/>
        <v>6.3464999999999995E-4</v>
      </c>
      <c r="N1641" t="str">
        <f>+HLOOKUP(A1641,'HY Financials'!$4:$4,1,0)</f>
        <v>TLFPLUS</v>
      </c>
    </row>
    <row r="1642" spans="1:14" hidden="1">
      <c r="A1642" t="s">
        <v>264</v>
      </c>
      <c r="B1642" s="105" t="s">
        <v>471</v>
      </c>
      <c r="C1642" s="105" t="s">
        <v>472</v>
      </c>
      <c r="D1642" s="106">
        <v>0</v>
      </c>
      <c r="E1642" s="106">
        <v>285270.2</v>
      </c>
      <c r="F1642" s="67">
        <f t="shared" si="75"/>
        <v>285270.2</v>
      </c>
      <c r="G1642" s="68" t="str">
        <f>+VLOOKUP(B1642,Mapping!A:C,3,0)</f>
        <v>Net Assets</v>
      </c>
      <c r="H1642" s="68" t="str">
        <f t="shared" si="76"/>
        <v>TLFPLUSNet Assets</v>
      </c>
      <c r="I1642" s="69">
        <f t="shared" si="77"/>
        <v>2.852702E-2</v>
      </c>
      <c r="N1642" t="str">
        <f>+HLOOKUP(A1642,'HY Financials'!$4:$4,1,0)</f>
        <v>TLFPLUS</v>
      </c>
    </row>
    <row r="1643" spans="1:14" hidden="1">
      <c r="A1643" t="s">
        <v>264</v>
      </c>
      <c r="B1643" s="105" t="s">
        <v>776</v>
      </c>
      <c r="C1643" s="105" t="s">
        <v>777</v>
      </c>
      <c r="D1643" s="106">
        <v>2934.68</v>
      </c>
      <c r="E1643" s="106">
        <v>0</v>
      </c>
      <c r="F1643" s="67">
        <f t="shared" si="75"/>
        <v>-2934.68</v>
      </c>
      <c r="G1643" s="68" t="str">
        <f>+VLOOKUP(B1643,Mapping!A:C,3,0)</f>
        <v>Net Assets</v>
      </c>
      <c r="H1643" s="68" t="str">
        <f t="shared" si="76"/>
        <v>TLFPLUSNet Assets</v>
      </c>
      <c r="I1643" s="69">
        <f t="shared" si="77"/>
        <v>-2.9346799999999996E-4</v>
      </c>
      <c r="N1643" t="str">
        <f>+HLOOKUP(A1643,'HY Financials'!$4:$4,1,0)</f>
        <v>TLFPLUS</v>
      </c>
    </row>
    <row r="1644" spans="1:14" hidden="1">
      <c r="A1644" t="s">
        <v>264</v>
      </c>
      <c r="B1644" s="105" t="s">
        <v>473</v>
      </c>
      <c r="C1644" s="105" t="s">
        <v>474</v>
      </c>
      <c r="D1644" s="106">
        <v>0</v>
      </c>
      <c r="E1644" s="106">
        <v>14050.12</v>
      </c>
      <c r="F1644" s="67">
        <f t="shared" si="75"/>
        <v>14050.12</v>
      </c>
      <c r="G1644" s="68" t="str">
        <f>+VLOOKUP(B1644,Mapping!A:C,3,0)</f>
        <v>Net Assets</v>
      </c>
      <c r="H1644" s="68" t="str">
        <f t="shared" si="76"/>
        <v>TLFPLUSNet Assets</v>
      </c>
      <c r="I1644" s="69">
        <f t="shared" si="77"/>
        <v>1.4050120000000002E-3</v>
      </c>
      <c r="N1644" t="str">
        <f>+HLOOKUP(A1644,'HY Financials'!$4:$4,1,0)</f>
        <v>TLFPLUS</v>
      </c>
    </row>
    <row r="1645" spans="1:14" hidden="1">
      <c r="A1645" t="s">
        <v>264</v>
      </c>
      <c r="B1645" s="105">
        <v>110000</v>
      </c>
      <c r="C1645" s="105" t="s">
        <v>413</v>
      </c>
      <c r="D1645" s="106">
        <v>0</v>
      </c>
      <c r="E1645" s="106">
        <v>0</v>
      </c>
      <c r="F1645" s="67">
        <f t="shared" si="75"/>
        <v>0</v>
      </c>
      <c r="G1645" s="68" t="str">
        <f>+VLOOKUP(B1645,Mapping!A:C,3,0)</f>
        <v>Net Assets</v>
      </c>
      <c r="H1645" s="68" t="str">
        <f t="shared" si="76"/>
        <v>TLFPLUSNet Assets</v>
      </c>
      <c r="I1645" s="69">
        <f t="shared" si="77"/>
        <v>0</v>
      </c>
      <c r="N1645" t="str">
        <f>+HLOOKUP(A1645,'HY Financials'!$4:$4,1,0)</f>
        <v>TLFPLUS</v>
      </c>
    </row>
    <row r="1646" spans="1:14" hidden="1">
      <c r="A1646" t="s">
        <v>264</v>
      </c>
      <c r="B1646" s="105">
        <v>110014</v>
      </c>
      <c r="C1646" s="105" t="s">
        <v>289</v>
      </c>
      <c r="D1646" s="106">
        <v>17361867801.009998</v>
      </c>
      <c r="E1646" s="106">
        <v>17361865790.5</v>
      </c>
      <c r="F1646" s="67">
        <f t="shared" si="75"/>
        <v>-2010.5099983215332</v>
      </c>
      <c r="G1646" s="68" t="str">
        <f>+VLOOKUP(B1646,Mapping!A:C,3,0)</f>
        <v>Net Assets</v>
      </c>
      <c r="H1646" s="68" t="str">
        <f t="shared" si="76"/>
        <v>TLFPLUSNet Assets</v>
      </c>
      <c r="I1646" s="69">
        <f t="shared" si="77"/>
        <v>-2.0105099983215333E-4</v>
      </c>
      <c r="N1646" t="str">
        <f>+HLOOKUP(A1646,'HY Financials'!$4:$4,1,0)</f>
        <v>TLFPLUS</v>
      </c>
    </row>
    <row r="1647" spans="1:14" hidden="1">
      <c r="A1647" t="s">
        <v>264</v>
      </c>
      <c r="B1647" s="105">
        <v>110047</v>
      </c>
      <c r="C1647" s="105" t="s">
        <v>293</v>
      </c>
      <c r="D1647" s="106">
        <v>119767287698.00999</v>
      </c>
      <c r="E1647" s="106">
        <v>119759873404.11</v>
      </c>
      <c r="F1647" s="67">
        <f t="shared" si="75"/>
        <v>-7414293.8999938965</v>
      </c>
      <c r="G1647" s="68" t="str">
        <f>+VLOOKUP(B1647,Mapping!A:C,3,0)</f>
        <v>Net Assets</v>
      </c>
      <c r="H1647" s="68" t="str">
        <f t="shared" si="76"/>
        <v>TLFPLUSNet Assets</v>
      </c>
      <c r="I1647" s="69">
        <f t="shared" si="77"/>
        <v>-0.74142938999938968</v>
      </c>
      <c r="N1647" t="str">
        <f>+HLOOKUP(A1647,'HY Financials'!$4:$4,1,0)</f>
        <v>TLFPLUS</v>
      </c>
    </row>
    <row r="1648" spans="1:14" hidden="1">
      <c r="A1648" t="s">
        <v>264</v>
      </c>
      <c r="B1648" s="105">
        <v>110052</v>
      </c>
      <c r="C1648" s="105" t="s">
        <v>297</v>
      </c>
      <c r="D1648" s="106">
        <v>3988141.72</v>
      </c>
      <c r="E1648" s="106">
        <v>2730317.53</v>
      </c>
      <c r="F1648" s="67">
        <f t="shared" si="75"/>
        <v>-1257824.1900000004</v>
      </c>
      <c r="G1648" s="68" t="str">
        <f>+VLOOKUP(B1648,Mapping!A:C,3,0)</f>
        <v>Net Assets</v>
      </c>
      <c r="H1648" s="68" t="str">
        <f t="shared" si="76"/>
        <v>TLFPLUSNet Assets</v>
      </c>
      <c r="I1648" s="69">
        <f t="shared" si="77"/>
        <v>-0.12578241900000003</v>
      </c>
      <c r="N1648" t="str">
        <f>+HLOOKUP(A1648,'HY Financials'!$4:$4,1,0)</f>
        <v>TLFPLUS</v>
      </c>
    </row>
    <row r="1649" spans="1:14" hidden="1">
      <c r="A1649" t="s">
        <v>264</v>
      </c>
      <c r="B1649" s="105">
        <v>110065</v>
      </c>
      <c r="C1649" s="105" t="s">
        <v>417</v>
      </c>
      <c r="D1649" s="106">
        <v>2023975000</v>
      </c>
      <c r="E1649" s="106">
        <v>2023975506</v>
      </c>
      <c r="F1649" s="67">
        <f t="shared" si="75"/>
        <v>506</v>
      </c>
      <c r="G1649" s="68" t="str">
        <f>+VLOOKUP(B1649,Mapping!A:C,3,0)</f>
        <v>Net Assets</v>
      </c>
      <c r="H1649" s="68" t="str">
        <f t="shared" si="76"/>
        <v>TLFPLUSNet Assets</v>
      </c>
      <c r="I1649" s="69">
        <f t="shared" si="77"/>
        <v>5.0599999999999997E-5</v>
      </c>
      <c r="N1649" t="str">
        <f>+HLOOKUP(A1649,'HY Financials'!$4:$4,1,0)</f>
        <v>TLFPLUS</v>
      </c>
    </row>
    <row r="1650" spans="1:14" hidden="1">
      <c r="A1650" t="s">
        <v>264</v>
      </c>
      <c r="B1650" s="105">
        <v>110067</v>
      </c>
      <c r="C1650" s="105" t="s">
        <v>515</v>
      </c>
      <c r="D1650" s="106">
        <v>365000</v>
      </c>
      <c r="E1650" s="106">
        <v>365000</v>
      </c>
      <c r="F1650" s="67">
        <f t="shared" si="75"/>
        <v>0</v>
      </c>
      <c r="G1650" s="68" t="str">
        <f>+VLOOKUP(B1650,Mapping!A:C,3,0)</f>
        <v>Net Assets</v>
      </c>
      <c r="H1650" s="68" t="str">
        <f t="shared" si="76"/>
        <v>TLFPLUSNet Assets</v>
      </c>
      <c r="I1650" s="69">
        <f t="shared" si="77"/>
        <v>0</v>
      </c>
      <c r="N1650" t="str">
        <f>+HLOOKUP(A1650,'HY Financials'!$4:$4,1,0)</f>
        <v>TLFPLUS</v>
      </c>
    </row>
    <row r="1651" spans="1:14" hidden="1">
      <c r="A1651" t="s">
        <v>264</v>
      </c>
      <c r="B1651" s="105">
        <v>110071</v>
      </c>
      <c r="C1651" s="105" t="s">
        <v>586</v>
      </c>
      <c r="D1651" s="106">
        <v>90000000</v>
      </c>
      <c r="E1651" s="106">
        <v>90000000</v>
      </c>
      <c r="F1651" s="67">
        <f t="shared" si="75"/>
        <v>0</v>
      </c>
      <c r="G1651" s="68" t="str">
        <f>+VLOOKUP(B1651,Mapping!A:C,3,0)</f>
        <v>Net Assets</v>
      </c>
      <c r="H1651" s="68" t="str">
        <f t="shared" si="76"/>
        <v>TLFPLUSNet Assets</v>
      </c>
      <c r="I1651" s="69">
        <f t="shared" si="77"/>
        <v>0</v>
      </c>
      <c r="N1651" t="str">
        <f>+HLOOKUP(A1651,'HY Financials'!$4:$4,1,0)</f>
        <v>TLFPLUS</v>
      </c>
    </row>
    <row r="1652" spans="1:14" hidden="1">
      <c r="A1652" t="s">
        <v>264</v>
      </c>
      <c r="B1652" s="105">
        <v>110074</v>
      </c>
      <c r="C1652" s="105" t="s">
        <v>301</v>
      </c>
      <c r="D1652" s="106">
        <v>13308349051</v>
      </c>
      <c r="E1652" s="106">
        <v>13308350051</v>
      </c>
      <c r="F1652" s="67">
        <f t="shared" si="75"/>
        <v>1000</v>
      </c>
      <c r="G1652" s="68" t="str">
        <f>+VLOOKUP(B1652,Mapping!A:C,3,0)</f>
        <v>Net Assets</v>
      </c>
      <c r="H1652" s="68" t="str">
        <f t="shared" si="76"/>
        <v>TLFPLUSNet Assets</v>
      </c>
      <c r="I1652" s="69">
        <f t="shared" si="77"/>
        <v>1E-4</v>
      </c>
      <c r="N1652" t="str">
        <f>+HLOOKUP(A1652,'HY Financials'!$4:$4,1,0)</f>
        <v>TLFPLUS</v>
      </c>
    </row>
    <row r="1653" spans="1:14" hidden="1">
      <c r="A1653" t="s">
        <v>264</v>
      </c>
      <c r="B1653" s="105">
        <v>110078</v>
      </c>
      <c r="C1653" s="105" t="s">
        <v>904</v>
      </c>
      <c r="D1653" s="106">
        <v>3000000</v>
      </c>
      <c r="E1653" s="106">
        <v>3000000</v>
      </c>
      <c r="F1653" s="67">
        <f t="shared" si="75"/>
        <v>0</v>
      </c>
      <c r="G1653" s="68" t="str">
        <f>+VLOOKUP(B1653,Mapping!A:C,3,0)</f>
        <v>Net Assets</v>
      </c>
      <c r="H1653" s="68" t="str">
        <f t="shared" si="76"/>
        <v>TLFPLUSNet Assets</v>
      </c>
      <c r="I1653" s="69">
        <f t="shared" si="77"/>
        <v>0</v>
      </c>
      <c r="N1653" t="str">
        <f>+HLOOKUP(A1653,'HY Financials'!$4:$4,1,0)</f>
        <v>TLFPLUS</v>
      </c>
    </row>
    <row r="1654" spans="1:14" hidden="1">
      <c r="A1654" t="s">
        <v>264</v>
      </c>
      <c r="B1654" s="105">
        <v>110079</v>
      </c>
      <c r="C1654" s="105" t="s">
        <v>303</v>
      </c>
      <c r="D1654" s="106">
        <v>261722214.52000001</v>
      </c>
      <c r="E1654" s="106">
        <v>261736187.47</v>
      </c>
      <c r="F1654" s="67">
        <f t="shared" si="75"/>
        <v>13972.949999988079</v>
      </c>
      <c r="G1654" s="68" t="str">
        <f>+VLOOKUP(B1654,Mapping!A:C,3,0)</f>
        <v>Net Assets</v>
      </c>
      <c r="H1654" s="68" t="str">
        <f t="shared" si="76"/>
        <v>TLFPLUSNet Assets</v>
      </c>
      <c r="I1654" s="69">
        <f t="shared" si="77"/>
        <v>1.3972949999988078E-3</v>
      </c>
      <c r="N1654" t="str">
        <f>+HLOOKUP(A1654,'HY Financials'!$4:$4,1,0)</f>
        <v>TLFPLUS</v>
      </c>
    </row>
    <row r="1655" spans="1:14" hidden="1">
      <c r="A1655" t="s">
        <v>264</v>
      </c>
      <c r="B1655" s="105">
        <v>110081</v>
      </c>
      <c r="C1655" s="105" t="s">
        <v>715</v>
      </c>
      <c r="D1655" s="106">
        <v>500000000</v>
      </c>
      <c r="E1655" s="106">
        <v>500100000</v>
      </c>
      <c r="F1655" s="67">
        <f t="shared" si="75"/>
        <v>100000</v>
      </c>
      <c r="G1655" s="68" t="str">
        <f>+VLOOKUP(B1655,Mapping!A:C,3,0)</f>
        <v>Net Assets</v>
      </c>
      <c r="H1655" s="68" t="str">
        <f t="shared" si="76"/>
        <v>TLFPLUSNet Assets</v>
      </c>
      <c r="I1655" s="69">
        <f t="shared" si="77"/>
        <v>0.01</v>
      </c>
      <c r="N1655" t="str">
        <f>+HLOOKUP(A1655,'HY Financials'!$4:$4,1,0)</f>
        <v>TLFPLUS</v>
      </c>
    </row>
    <row r="1656" spans="1:14" hidden="1">
      <c r="A1656" t="s">
        <v>264</v>
      </c>
      <c r="B1656" s="105">
        <v>110082</v>
      </c>
      <c r="C1656" s="105" t="s">
        <v>872</v>
      </c>
      <c r="D1656" s="106">
        <v>87190000</v>
      </c>
      <c r="E1656" s="106">
        <v>87790168.540000007</v>
      </c>
      <c r="F1656" s="67">
        <f t="shared" si="75"/>
        <v>600168.54000000656</v>
      </c>
      <c r="G1656" s="68" t="str">
        <f>+VLOOKUP(B1656,Mapping!A:C,3,0)</f>
        <v>Net Assets</v>
      </c>
      <c r="H1656" s="68" t="str">
        <f t="shared" si="76"/>
        <v>TLFPLUSNet Assets</v>
      </c>
      <c r="I1656" s="69">
        <f t="shared" si="77"/>
        <v>6.0016854000000654E-2</v>
      </c>
      <c r="N1656" t="str">
        <f>+HLOOKUP(A1656,'HY Financials'!$4:$4,1,0)</f>
        <v>TLFPLUS</v>
      </c>
    </row>
    <row r="1657" spans="1:14" hidden="1">
      <c r="A1657" t="s">
        <v>264</v>
      </c>
      <c r="B1657" s="105">
        <v>110084</v>
      </c>
      <c r="C1657" s="105" t="s">
        <v>772</v>
      </c>
      <c r="D1657" s="106">
        <v>29250000</v>
      </c>
      <c r="E1657" s="106">
        <v>29740000</v>
      </c>
      <c r="F1657" s="67">
        <f t="shared" si="75"/>
        <v>490000</v>
      </c>
      <c r="G1657" s="68" t="str">
        <f>+VLOOKUP(B1657,Mapping!A:C,3,0)</f>
        <v>Net Assets</v>
      </c>
      <c r="H1657" s="68" t="str">
        <f t="shared" si="76"/>
        <v>TLFPLUSNet Assets</v>
      </c>
      <c r="I1657" s="69">
        <f t="shared" si="77"/>
        <v>4.9000000000000002E-2</v>
      </c>
      <c r="N1657" t="str">
        <f>+HLOOKUP(A1657,'HY Financials'!$4:$4,1,0)</f>
        <v>TLFPLUS</v>
      </c>
    </row>
    <row r="1658" spans="1:14" ht="22.5" hidden="1">
      <c r="A1658" t="s">
        <v>264</v>
      </c>
      <c r="B1658" s="105">
        <v>110085</v>
      </c>
      <c r="C1658" s="105" t="s">
        <v>525</v>
      </c>
      <c r="D1658" s="106">
        <v>856600000</v>
      </c>
      <c r="E1658" s="106">
        <v>856601264.04999995</v>
      </c>
      <c r="F1658" s="67">
        <f t="shared" si="75"/>
        <v>1264.0499999523163</v>
      </c>
      <c r="G1658" s="68" t="str">
        <f>+VLOOKUP(B1658,Mapping!A:C,3,0)</f>
        <v>Net Assets</v>
      </c>
      <c r="H1658" s="68" t="str">
        <f t="shared" si="76"/>
        <v>TLFPLUSNet Assets</v>
      </c>
      <c r="I1658" s="69">
        <f t="shared" si="77"/>
        <v>1.2640499999523163E-4</v>
      </c>
      <c r="N1658" t="str">
        <f>+HLOOKUP(A1658,'HY Financials'!$4:$4,1,0)</f>
        <v>TLFPLUS</v>
      </c>
    </row>
    <row r="1659" spans="1:14" hidden="1">
      <c r="A1659" t="s">
        <v>264</v>
      </c>
      <c r="B1659" s="105">
        <v>110088</v>
      </c>
      <c r="C1659" s="105" t="s">
        <v>773</v>
      </c>
      <c r="D1659" s="106">
        <v>7500000</v>
      </c>
      <c r="E1659" s="106">
        <v>9000000</v>
      </c>
      <c r="F1659" s="67">
        <f t="shared" si="75"/>
        <v>1500000</v>
      </c>
      <c r="G1659" s="68" t="str">
        <f>+VLOOKUP(B1659,Mapping!A:C,3,0)</f>
        <v>Net Assets</v>
      </c>
      <c r="H1659" s="68" t="str">
        <f t="shared" si="76"/>
        <v>TLFPLUSNet Assets</v>
      </c>
      <c r="I1659" s="69">
        <f t="shared" si="77"/>
        <v>0.15</v>
      </c>
      <c r="N1659" t="str">
        <f>+HLOOKUP(A1659,'HY Financials'!$4:$4,1,0)</f>
        <v>TLFPLUS</v>
      </c>
    </row>
    <row r="1660" spans="1:14" hidden="1">
      <c r="A1660" t="s">
        <v>264</v>
      </c>
      <c r="B1660" s="105">
        <v>110089</v>
      </c>
      <c r="C1660" s="105" t="s">
        <v>873</v>
      </c>
      <c r="D1660" s="106">
        <v>66000000</v>
      </c>
      <c r="E1660" s="106">
        <v>66490000</v>
      </c>
      <c r="F1660" s="67">
        <f t="shared" si="75"/>
        <v>490000</v>
      </c>
      <c r="G1660" s="68" t="str">
        <f>+VLOOKUP(B1660,Mapping!A:C,3,0)</f>
        <v>Net Assets</v>
      </c>
      <c r="H1660" s="68" t="str">
        <f t="shared" si="76"/>
        <v>TLFPLUSNet Assets</v>
      </c>
      <c r="I1660" s="69">
        <f t="shared" si="77"/>
        <v>4.9000000000000002E-2</v>
      </c>
      <c r="N1660" t="str">
        <f>+HLOOKUP(A1660,'HY Financials'!$4:$4,1,0)</f>
        <v>TLFPLUS</v>
      </c>
    </row>
    <row r="1661" spans="1:14" hidden="1">
      <c r="A1661" t="s">
        <v>264</v>
      </c>
      <c r="B1661" s="105">
        <v>110120</v>
      </c>
      <c r="C1661" s="105" t="s">
        <v>304</v>
      </c>
      <c r="D1661" s="106">
        <v>106799867633.86</v>
      </c>
      <c r="E1661" s="106">
        <v>106799556249.98</v>
      </c>
      <c r="F1661" s="67">
        <f t="shared" si="75"/>
        <v>-311383.88000488281</v>
      </c>
      <c r="G1661" s="68" t="str">
        <f>+VLOOKUP(B1661,Mapping!A:C,3,0)</f>
        <v>Net Assets</v>
      </c>
      <c r="H1661" s="68" t="str">
        <f t="shared" si="76"/>
        <v>TLFPLUSNet Assets</v>
      </c>
      <c r="I1661" s="69">
        <f t="shared" si="77"/>
        <v>-3.1138388000488283E-2</v>
      </c>
      <c r="N1661" t="str">
        <f>+HLOOKUP(A1661,'HY Financials'!$4:$4,1,0)</f>
        <v>TLFPLUS</v>
      </c>
    </row>
    <row r="1662" spans="1:14" hidden="1">
      <c r="A1662" t="s">
        <v>264</v>
      </c>
      <c r="B1662" s="105">
        <v>110156</v>
      </c>
      <c r="C1662" s="105" t="s">
        <v>685</v>
      </c>
      <c r="D1662" s="106">
        <v>2278298.88</v>
      </c>
      <c r="E1662" s="106">
        <v>2724898.85</v>
      </c>
      <c r="F1662" s="67">
        <f t="shared" si="75"/>
        <v>446599.9700000002</v>
      </c>
      <c r="G1662" s="68" t="str">
        <f>+VLOOKUP(B1662,Mapping!A:C,3,0)</f>
        <v>Net Assets</v>
      </c>
      <c r="H1662" s="68" t="str">
        <f t="shared" si="76"/>
        <v>TLFPLUSNet Assets</v>
      </c>
      <c r="I1662" s="69">
        <f t="shared" si="77"/>
        <v>4.4659997000000021E-2</v>
      </c>
      <c r="N1662" t="str">
        <f>+HLOOKUP(A1662,'HY Financials'!$4:$4,1,0)</f>
        <v>TLFPLUS</v>
      </c>
    </row>
    <row r="1663" spans="1:14" hidden="1">
      <c r="A1663" t="s">
        <v>264</v>
      </c>
      <c r="B1663" s="105">
        <v>110176</v>
      </c>
      <c r="C1663" s="105" t="s">
        <v>778</v>
      </c>
      <c r="D1663" s="106">
        <v>3400000</v>
      </c>
      <c r="E1663" s="106">
        <v>3400000</v>
      </c>
      <c r="F1663" s="67">
        <f t="shared" si="75"/>
        <v>0</v>
      </c>
      <c r="G1663" s="68" t="str">
        <f>+VLOOKUP(B1663,Mapping!A:C,3,0)</f>
        <v>Net Assets</v>
      </c>
      <c r="H1663" s="68" t="str">
        <f t="shared" si="76"/>
        <v>TLFPLUSNet Assets</v>
      </c>
      <c r="I1663" s="69">
        <f t="shared" si="77"/>
        <v>0</v>
      </c>
      <c r="N1663" t="str">
        <f>+HLOOKUP(A1663,'HY Financials'!$4:$4,1,0)</f>
        <v>TLFPLUS</v>
      </c>
    </row>
    <row r="1664" spans="1:14" hidden="1">
      <c r="A1664" t="s">
        <v>264</v>
      </c>
      <c r="B1664" s="105">
        <v>110200</v>
      </c>
      <c r="C1664" s="105" t="s">
        <v>305</v>
      </c>
      <c r="D1664" s="106">
        <v>33067667323.32</v>
      </c>
      <c r="E1664" s="106">
        <v>32837109823.32</v>
      </c>
      <c r="F1664" s="67">
        <f t="shared" si="75"/>
        <v>-230557500</v>
      </c>
      <c r="G1664" s="68" t="str">
        <f>+VLOOKUP(B1664,Mapping!A:C,3,0)</f>
        <v>Net Assets</v>
      </c>
      <c r="H1664" s="68" t="str">
        <f t="shared" si="76"/>
        <v>TLFPLUSNet Assets</v>
      </c>
      <c r="I1664" s="69">
        <f t="shared" si="77"/>
        <v>-23.05575</v>
      </c>
      <c r="N1664" t="str">
        <f>+HLOOKUP(A1664,'HY Financials'!$4:$4,1,0)</f>
        <v>TLFPLUS</v>
      </c>
    </row>
    <row r="1665" spans="1:14" hidden="1">
      <c r="A1665" t="s">
        <v>264</v>
      </c>
      <c r="B1665" s="105">
        <v>110202</v>
      </c>
      <c r="C1665" s="105" t="s">
        <v>905</v>
      </c>
      <c r="D1665" s="106">
        <v>19040000</v>
      </c>
      <c r="E1665" s="106">
        <v>19040000</v>
      </c>
      <c r="F1665" s="67">
        <f t="shared" si="75"/>
        <v>0</v>
      </c>
      <c r="G1665" s="68" t="str">
        <f>+VLOOKUP(B1665,Mapping!A:C,3,0)</f>
        <v>Net Assets</v>
      </c>
      <c r="H1665" s="68" t="str">
        <f t="shared" si="76"/>
        <v>TLFPLUSNet Assets</v>
      </c>
      <c r="I1665" s="69">
        <f t="shared" si="77"/>
        <v>0</v>
      </c>
      <c r="N1665" t="str">
        <f>+HLOOKUP(A1665,'HY Financials'!$4:$4,1,0)</f>
        <v>TLFPLUS</v>
      </c>
    </row>
    <row r="1666" spans="1:14" hidden="1">
      <c r="A1666" t="s">
        <v>264</v>
      </c>
      <c r="B1666" s="105" t="s">
        <v>768</v>
      </c>
      <c r="C1666" s="105" t="s">
        <v>769</v>
      </c>
      <c r="D1666" s="106">
        <v>34162167109</v>
      </c>
      <c r="E1666" s="106">
        <v>34162167109</v>
      </c>
      <c r="F1666" s="67">
        <f t="shared" si="75"/>
        <v>0</v>
      </c>
      <c r="G1666" s="68" t="str">
        <f>+VLOOKUP(B1666,Mapping!A:C,3,0)</f>
        <v>Net Assets</v>
      </c>
      <c r="H1666" s="68" t="str">
        <f t="shared" si="76"/>
        <v>TLFPLUSNet Assets</v>
      </c>
      <c r="I1666" s="69">
        <f t="shared" si="77"/>
        <v>0</v>
      </c>
      <c r="N1666" t="str">
        <f>+HLOOKUP(A1666,'HY Financials'!$4:$4,1,0)</f>
        <v>TLFPLUS</v>
      </c>
    </row>
    <row r="1667" spans="1:14" hidden="1">
      <c r="A1667" t="s">
        <v>264</v>
      </c>
      <c r="B1667" s="105" t="s">
        <v>698</v>
      </c>
      <c r="C1667" s="105" t="s">
        <v>699</v>
      </c>
      <c r="D1667" s="106">
        <v>11870000000</v>
      </c>
      <c r="E1667" s="106">
        <v>11870000000</v>
      </c>
      <c r="F1667" s="67">
        <f t="shared" si="75"/>
        <v>0</v>
      </c>
      <c r="G1667" s="68" t="str">
        <f>+VLOOKUP(B1667,Mapping!A:C,3,0)</f>
        <v>Net Assets</v>
      </c>
      <c r="H1667" s="68" t="str">
        <f t="shared" si="76"/>
        <v>TLFPLUSNet Assets</v>
      </c>
      <c r="I1667" s="69">
        <f t="shared" si="77"/>
        <v>0</v>
      </c>
      <c r="N1667" t="str">
        <f>+HLOOKUP(A1667,'HY Financials'!$4:$4,1,0)</f>
        <v>TLFPLUS</v>
      </c>
    </row>
    <row r="1668" spans="1:14" hidden="1">
      <c r="A1668" t="s">
        <v>264</v>
      </c>
      <c r="B1668" s="105" t="s">
        <v>700</v>
      </c>
      <c r="C1668" s="105" t="s">
        <v>701</v>
      </c>
      <c r="D1668" s="106">
        <v>19070000000</v>
      </c>
      <c r="E1668" s="106">
        <v>19070000000</v>
      </c>
      <c r="F1668" s="67">
        <f t="shared" ref="F1668:F1731" si="78">+E1668-D1668</f>
        <v>0</v>
      </c>
      <c r="G1668" s="68" t="str">
        <f>+VLOOKUP(B1668,Mapping!A:C,3,0)</f>
        <v>Net Assets</v>
      </c>
      <c r="H1668" s="68" t="str">
        <f t="shared" ref="H1668:H1731" si="79">+A1668&amp;G1668</f>
        <v>TLFPLUSNet Assets</v>
      </c>
      <c r="I1668" s="69">
        <f t="shared" ref="I1668:I1731" si="80">+F1668/10000000</f>
        <v>0</v>
      </c>
      <c r="N1668" t="str">
        <f>+HLOOKUP(A1668,'HY Financials'!$4:$4,1,0)</f>
        <v>TLFPLUS</v>
      </c>
    </row>
    <row r="1669" spans="1:14" hidden="1">
      <c r="A1669" t="s">
        <v>264</v>
      </c>
      <c r="B1669" s="105" t="s">
        <v>649</v>
      </c>
      <c r="C1669" s="105" t="s">
        <v>650</v>
      </c>
      <c r="D1669" s="106">
        <v>925500000</v>
      </c>
      <c r="E1669" s="106">
        <v>925500000</v>
      </c>
      <c r="F1669" s="67">
        <f t="shared" si="78"/>
        <v>0</v>
      </c>
      <c r="G1669" s="68" t="str">
        <f>+VLOOKUP(B1669,Mapping!A:C,3,0)</f>
        <v>Net Assets</v>
      </c>
      <c r="H1669" s="68" t="str">
        <f t="shared" si="79"/>
        <v>TLFPLUSNet Assets</v>
      </c>
      <c r="I1669" s="69">
        <f t="shared" si="80"/>
        <v>0</v>
      </c>
      <c r="N1669" t="str">
        <f>+HLOOKUP(A1669,'HY Financials'!$4:$4,1,0)</f>
        <v>TLFPLUS</v>
      </c>
    </row>
    <row r="1670" spans="1:14" hidden="1">
      <c r="A1670" t="s">
        <v>264</v>
      </c>
      <c r="B1670" s="105" t="s">
        <v>991</v>
      </c>
      <c r="C1670" s="105" t="s">
        <v>992</v>
      </c>
      <c r="D1670" s="106">
        <v>22500000</v>
      </c>
      <c r="E1670" s="106">
        <v>22500000</v>
      </c>
      <c r="F1670" s="67">
        <f t="shared" si="78"/>
        <v>0</v>
      </c>
      <c r="G1670" s="68" t="str">
        <f>+VLOOKUP(B1670,Mapping!A:C,3,0)</f>
        <v>Net Assets</v>
      </c>
      <c r="H1670" s="68" t="str">
        <f t="shared" si="79"/>
        <v>TLFPLUSNet Assets</v>
      </c>
      <c r="I1670" s="69">
        <f t="shared" si="80"/>
        <v>0</v>
      </c>
      <c r="N1670" t="str">
        <f>+HLOOKUP(A1670,'HY Financials'!$4:$4,1,0)</f>
        <v>TLFPLUS</v>
      </c>
    </row>
    <row r="1671" spans="1:14" hidden="1">
      <c r="A1671" t="s">
        <v>264</v>
      </c>
      <c r="B1671" s="105" t="s">
        <v>734</v>
      </c>
      <c r="C1671" s="105" t="s">
        <v>735</v>
      </c>
      <c r="D1671" s="106">
        <v>113225000</v>
      </c>
      <c r="E1671" s="106">
        <v>113225000</v>
      </c>
      <c r="F1671" s="67">
        <f t="shared" si="78"/>
        <v>0</v>
      </c>
      <c r="G1671" s="68" t="str">
        <f>+VLOOKUP(B1671,Mapping!A:C,3,0)</f>
        <v>Net Assets</v>
      </c>
      <c r="H1671" s="68" t="str">
        <f t="shared" si="79"/>
        <v>TLFPLUSNet Assets</v>
      </c>
      <c r="I1671" s="69">
        <f t="shared" si="80"/>
        <v>0</v>
      </c>
      <c r="N1671" t="str">
        <f>+HLOOKUP(A1671,'HY Financials'!$4:$4,1,0)</f>
        <v>TLFPLUS</v>
      </c>
    </row>
    <row r="1672" spans="1:14" hidden="1">
      <c r="A1672" t="s">
        <v>264</v>
      </c>
      <c r="B1672" s="105">
        <v>110800</v>
      </c>
      <c r="C1672" s="105" t="s">
        <v>308</v>
      </c>
      <c r="D1672" s="106">
        <v>18441303471.23</v>
      </c>
      <c r="E1672" s="106">
        <v>18449292999.119999</v>
      </c>
      <c r="F1672" s="67">
        <f t="shared" si="78"/>
        <v>7989527.8899993896</v>
      </c>
      <c r="G1672" s="68" t="str">
        <f>+VLOOKUP(B1672,Mapping!A:C,3,0)</f>
        <v>Net Assets</v>
      </c>
      <c r="H1672" s="68" t="str">
        <f t="shared" si="79"/>
        <v>TLFPLUSNet Assets</v>
      </c>
      <c r="I1672" s="69">
        <f t="shared" si="80"/>
        <v>0.79895278899993893</v>
      </c>
      <c r="N1672" t="str">
        <f>+HLOOKUP(A1672,'HY Financials'!$4:$4,1,0)</f>
        <v>TLFPLUS</v>
      </c>
    </row>
    <row r="1673" spans="1:14" ht="22.5" hidden="1">
      <c r="A1673" t="s">
        <v>264</v>
      </c>
      <c r="B1673" s="105" t="s">
        <v>526</v>
      </c>
      <c r="C1673" s="105" t="s">
        <v>527</v>
      </c>
      <c r="D1673" s="106">
        <v>8842188.0899999999</v>
      </c>
      <c r="E1673" s="106">
        <v>8663332.1999999993</v>
      </c>
      <c r="F1673" s="67">
        <f t="shared" si="78"/>
        <v>-178855.8900000006</v>
      </c>
      <c r="G1673" s="68" t="str">
        <f>+VLOOKUP(B1673,Mapping!A:C,3,0)</f>
        <v>Net Assets</v>
      </c>
      <c r="H1673" s="68" t="str">
        <f t="shared" si="79"/>
        <v>TLFPLUSNet Assets</v>
      </c>
      <c r="I1673" s="69">
        <f t="shared" si="80"/>
        <v>-1.7885589000000059E-2</v>
      </c>
      <c r="N1673" t="str">
        <f>+HLOOKUP(A1673,'HY Financials'!$4:$4,1,0)</f>
        <v>TLFPLUS</v>
      </c>
    </row>
    <row r="1674" spans="1:14" hidden="1">
      <c r="A1674" t="s">
        <v>264</v>
      </c>
      <c r="B1674" s="105" t="s">
        <v>311</v>
      </c>
      <c r="C1674" s="105" t="s">
        <v>312</v>
      </c>
      <c r="D1674" s="106">
        <v>1425143232.9100001</v>
      </c>
      <c r="E1674" s="106">
        <v>1417892383.5999999</v>
      </c>
      <c r="F1674" s="67">
        <f t="shared" si="78"/>
        <v>-7250849.3100001812</v>
      </c>
      <c r="G1674" s="68" t="str">
        <f>+VLOOKUP(B1674,Mapping!A:C,3,0)</f>
        <v>Net Assets</v>
      </c>
      <c r="H1674" s="68" t="str">
        <f t="shared" si="79"/>
        <v>TLFPLUSNet Assets</v>
      </c>
      <c r="I1674" s="69">
        <f t="shared" si="80"/>
        <v>-0.72508493100001814</v>
      </c>
      <c r="N1674" t="str">
        <f>+HLOOKUP(A1674,'HY Financials'!$4:$4,1,0)</f>
        <v>TLFPLUS</v>
      </c>
    </row>
    <row r="1675" spans="1:14" hidden="1">
      <c r="A1675" t="s">
        <v>264</v>
      </c>
      <c r="B1675" s="105" t="s">
        <v>716</v>
      </c>
      <c r="C1675" s="105" t="s">
        <v>717</v>
      </c>
      <c r="D1675" s="106">
        <v>5782471.46</v>
      </c>
      <c r="E1675" s="106">
        <v>5642142.6900000004</v>
      </c>
      <c r="F1675" s="67">
        <f t="shared" si="78"/>
        <v>-140328.76999999955</v>
      </c>
      <c r="G1675" s="68" t="str">
        <f>+VLOOKUP(B1675,Mapping!A:C,3,0)</f>
        <v>Net Assets</v>
      </c>
      <c r="H1675" s="68" t="str">
        <f t="shared" si="79"/>
        <v>TLFPLUSNet Assets</v>
      </c>
      <c r="I1675" s="69">
        <f t="shared" si="80"/>
        <v>-1.4032876999999956E-2</v>
      </c>
      <c r="N1675" t="str">
        <f>+HLOOKUP(A1675,'HY Financials'!$4:$4,1,0)</f>
        <v>TLFPLUS</v>
      </c>
    </row>
    <row r="1676" spans="1:14" hidden="1">
      <c r="A1676" t="s">
        <v>264</v>
      </c>
      <c r="B1676" s="105" t="s">
        <v>706</v>
      </c>
      <c r="C1676" s="105" t="s">
        <v>707</v>
      </c>
      <c r="D1676" s="106">
        <v>9074794.5199999996</v>
      </c>
      <c r="E1676" s="106">
        <v>9074794.5199999996</v>
      </c>
      <c r="F1676" s="67">
        <f t="shared" si="78"/>
        <v>0</v>
      </c>
      <c r="G1676" s="68" t="str">
        <f>+VLOOKUP(B1676,Mapping!A:C,3,0)</f>
        <v>Net Assets</v>
      </c>
      <c r="H1676" s="68" t="str">
        <f t="shared" si="79"/>
        <v>TLFPLUSNet Assets</v>
      </c>
      <c r="I1676" s="69">
        <f t="shared" si="80"/>
        <v>0</v>
      </c>
      <c r="N1676" t="str">
        <f>+HLOOKUP(A1676,'HY Financials'!$4:$4,1,0)</f>
        <v>TLFPLUS</v>
      </c>
    </row>
    <row r="1677" spans="1:14" hidden="1">
      <c r="A1677" t="s">
        <v>264</v>
      </c>
      <c r="B1677" s="105" t="s">
        <v>718</v>
      </c>
      <c r="C1677" s="105" t="s">
        <v>719</v>
      </c>
      <c r="D1677" s="106">
        <v>1357912.4</v>
      </c>
      <c r="E1677" s="106">
        <v>1357912.4</v>
      </c>
      <c r="F1677" s="67">
        <f t="shared" si="78"/>
        <v>0</v>
      </c>
      <c r="G1677" s="68" t="str">
        <f>+VLOOKUP(B1677,Mapping!A:C,3,0)</f>
        <v>Net Assets</v>
      </c>
      <c r="H1677" s="68" t="str">
        <f t="shared" si="79"/>
        <v>TLFPLUSNet Assets</v>
      </c>
      <c r="I1677" s="69">
        <f t="shared" si="80"/>
        <v>0</v>
      </c>
      <c r="N1677" t="str">
        <f>+HLOOKUP(A1677,'HY Financials'!$4:$4,1,0)</f>
        <v>TLFPLUS</v>
      </c>
    </row>
    <row r="1678" spans="1:14" s="108" customFormat="1" hidden="1">
      <c r="A1678" t="s">
        <v>264</v>
      </c>
      <c r="B1678" s="105" t="s">
        <v>770</v>
      </c>
      <c r="C1678" s="105" t="s">
        <v>771</v>
      </c>
      <c r="D1678" s="106">
        <v>9904721.8000000007</v>
      </c>
      <c r="E1678" s="106">
        <v>9988315.5299999993</v>
      </c>
      <c r="F1678" s="67">
        <f t="shared" si="78"/>
        <v>83593.729999998584</v>
      </c>
      <c r="G1678" s="68" t="str">
        <f>+VLOOKUP(B1678,Mapping!A:C,3,0)</f>
        <v>Net Assets</v>
      </c>
      <c r="H1678" s="68" t="str">
        <f t="shared" si="79"/>
        <v>TLFPLUSNet Assets</v>
      </c>
      <c r="I1678" s="69">
        <f t="shared" si="80"/>
        <v>8.3593729999998593E-3</v>
      </c>
      <c r="N1678" t="str">
        <f>+HLOOKUP(A1678,'HY Financials'!$4:$4,1,0)</f>
        <v>TLFPLUS</v>
      </c>
    </row>
    <row r="1679" spans="1:14" s="108" customFormat="1" ht="22.5" hidden="1">
      <c r="A1679" t="s">
        <v>264</v>
      </c>
      <c r="B1679" s="105" t="s">
        <v>441</v>
      </c>
      <c r="C1679" s="105" t="s">
        <v>442</v>
      </c>
      <c r="D1679" s="106">
        <v>117841316.59</v>
      </c>
      <c r="E1679" s="106">
        <v>117561712.36</v>
      </c>
      <c r="F1679" s="67">
        <f t="shared" si="78"/>
        <v>-279604.23000000417</v>
      </c>
      <c r="G1679" s="68" t="str">
        <f>+VLOOKUP(B1679,Mapping!A:C,3,0)</f>
        <v>Net Assets</v>
      </c>
      <c r="H1679" s="68" t="str">
        <f t="shared" si="79"/>
        <v>TLFPLUSNet Assets</v>
      </c>
      <c r="I1679" s="69">
        <f t="shared" si="80"/>
        <v>-2.7960423000000418E-2</v>
      </c>
      <c r="N1679" t="str">
        <f>+HLOOKUP(A1679,'HY Financials'!$4:$4,1,0)</f>
        <v>TLFPLUS</v>
      </c>
    </row>
    <row r="1680" spans="1:14" s="108" customFormat="1" hidden="1">
      <c r="A1680" t="s">
        <v>264</v>
      </c>
      <c r="B1680" s="105" t="s">
        <v>443</v>
      </c>
      <c r="C1680" s="105" t="s">
        <v>444</v>
      </c>
      <c r="D1680" s="106">
        <v>209030426.41</v>
      </c>
      <c r="E1680" s="106">
        <v>193274371.11000001</v>
      </c>
      <c r="F1680" s="67">
        <f t="shared" si="78"/>
        <v>-15756055.299999982</v>
      </c>
      <c r="G1680" s="68" t="str">
        <f>+VLOOKUP(B1680,Mapping!A:C,3,0)</f>
        <v>Net Assets</v>
      </c>
      <c r="H1680" s="68" t="str">
        <f t="shared" si="79"/>
        <v>TLFPLUSNet Assets</v>
      </c>
      <c r="I1680" s="69">
        <f t="shared" si="80"/>
        <v>-1.5756055299999983</v>
      </c>
      <c r="N1680" t="str">
        <f>+HLOOKUP(A1680,'HY Financials'!$4:$4,1,0)</f>
        <v>TLFPLUS</v>
      </c>
    </row>
    <row r="1681" spans="1:14" s="108" customFormat="1" hidden="1">
      <c r="A1681" t="s">
        <v>264</v>
      </c>
      <c r="B1681" s="105" t="s">
        <v>1068</v>
      </c>
      <c r="C1681" s="105" t="s">
        <v>1069</v>
      </c>
      <c r="D1681" s="106">
        <v>151593520</v>
      </c>
      <c r="E1681" s="106">
        <v>151593520</v>
      </c>
      <c r="F1681" s="67">
        <f t="shared" si="78"/>
        <v>0</v>
      </c>
      <c r="G1681" s="68" t="str">
        <f>+VLOOKUP(B1681,Mapping!A:C,3,0)</f>
        <v>Net Assets</v>
      </c>
      <c r="H1681" s="68" t="str">
        <f t="shared" si="79"/>
        <v>TLFPLUSNet Assets</v>
      </c>
      <c r="I1681" s="69">
        <f t="shared" si="80"/>
        <v>0</v>
      </c>
      <c r="K1681"/>
      <c r="N1681" t="str">
        <f>+HLOOKUP(A1681,'HY Financials'!$4:$4,1,0)</f>
        <v>TLFPLUS</v>
      </c>
    </row>
    <row r="1682" spans="1:14" s="108" customFormat="1" hidden="1">
      <c r="A1682" t="s">
        <v>264</v>
      </c>
      <c r="B1682" s="105" t="s">
        <v>779</v>
      </c>
      <c r="C1682" s="105" t="s">
        <v>780</v>
      </c>
      <c r="D1682" s="106">
        <v>307838.17</v>
      </c>
      <c r="E1682" s="106">
        <v>294847.5</v>
      </c>
      <c r="F1682" s="67">
        <f t="shared" si="78"/>
        <v>-12990.669999999984</v>
      </c>
      <c r="G1682" s="68" t="str">
        <f>+VLOOKUP(B1682,Mapping!A:C,3,0)</f>
        <v>Net Assets</v>
      </c>
      <c r="H1682" s="68" t="str">
        <f t="shared" si="79"/>
        <v>TLFPLUSNet Assets</v>
      </c>
      <c r="I1682" s="69">
        <f t="shared" si="80"/>
        <v>-1.2990669999999984E-3</v>
      </c>
      <c r="N1682" t="str">
        <f>+HLOOKUP(A1682,'HY Financials'!$4:$4,1,0)</f>
        <v>TLFPLUS</v>
      </c>
    </row>
    <row r="1683" spans="1:14" s="108" customFormat="1" hidden="1">
      <c r="A1683" t="s">
        <v>264</v>
      </c>
      <c r="B1683" s="105" t="s">
        <v>475</v>
      </c>
      <c r="C1683" s="105" t="s">
        <v>476</v>
      </c>
      <c r="D1683" s="106">
        <v>371694.12</v>
      </c>
      <c r="E1683" s="106">
        <v>4561700</v>
      </c>
      <c r="F1683" s="67">
        <f t="shared" si="78"/>
        <v>4190005.88</v>
      </c>
      <c r="G1683" s="68" t="str">
        <f>+VLOOKUP(B1683,Mapping!A:C,3,0)</f>
        <v>Net Assets</v>
      </c>
      <c r="H1683" s="68" t="str">
        <f t="shared" si="79"/>
        <v>TLFPLUSNet Assets</v>
      </c>
      <c r="I1683" s="69">
        <f t="shared" si="80"/>
        <v>0.41900058800000001</v>
      </c>
      <c r="K1683"/>
      <c r="N1683" t="str">
        <f>+HLOOKUP(A1683,'HY Financials'!$4:$4,1,0)</f>
        <v>TLFPLUS</v>
      </c>
    </row>
    <row r="1684" spans="1:14" s="108" customFormat="1" hidden="1">
      <c r="A1684" t="s">
        <v>264</v>
      </c>
      <c r="B1684" s="105">
        <v>112000</v>
      </c>
      <c r="C1684" s="105" t="s">
        <v>314</v>
      </c>
      <c r="D1684" s="106">
        <v>69.599999999999994</v>
      </c>
      <c r="E1684" s="106">
        <v>5123.5200000000004</v>
      </c>
      <c r="F1684" s="67">
        <f t="shared" si="78"/>
        <v>5053.92</v>
      </c>
      <c r="G1684" s="68" t="str">
        <f>+VLOOKUP(B1684,Mapping!A:C,3,0)</f>
        <v>Net Assets</v>
      </c>
      <c r="H1684" s="68" t="str">
        <f t="shared" si="79"/>
        <v>TLFPLUSNet Assets</v>
      </c>
      <c r="I1684" s="69">
        <f t="shared" si="80"/>
        <v>5.0539200000000002E-4</v>
      </c>
      <c r="N1684" t="str">
        <f>+HLOOKUP(A1684,'HY Financials'!$4:$4,1,0)</f>
        <v>TLFPLUS</v>
      </c>
    </row>
    <row r="1685" spans="1:14" s="108" customFormat="1" hidden="1">
      <c r="A1685" t="s">
        <v>264</v>
      </c>
      <c r="B1685" s="105">
        <v>112002</v>
      </c>
      <c r="C1685" s="105" t="s">
        <v>588</v>
      </c>
      <c r="D1685" s="106">
        <v>20000000</v>
      </c>
      <c r="E1685" s="106">
        <v>20000000</v>
      </c>
      <c r="F1685" s="67">
        <f t="shared" si="78"/>
        <v>0</v>
      </c>
      <c r="G1685" s="68" t="str">
        <f>+VLOOKUP(B1685,Mapping!A:C,3,0)</f>
        <v>Net Assets</v>
      </c>
      <c r="H1685" s="68" t="str">
        <f t="shared" si="79"/>
        <v>TLFPLUSNet Assets</v>
      </c>
      <c r="I1685" s="69">
        <f t="shared" si="80"/>
        <v>0</v>
      </c>
      <c r="N1685" t="str">
        <f>+HLOOKUP(A1685,'HY Financials'!$4:$4,1,0)</f>
        <v>TLFPLUS</v>
      </c>
    </row>
    <row r="1686" spans="1:14" s="108" customFormat="1" hidden="1">
      <c r="A1686" t="s">
        <v>264</v>
      </c>
      <c r="B1686" s="105">
        <v>112011</v>
      </c>
      <c r="C1686" s="105" t="s">
        <v>529</v>
      </c>
      <c r="D1686" s="106">
        <v>153.97999999999999</v>
      </c>
      <c r="E1686" s="106">
        <v>153.97999999999999</v>
      </c>
      <c r="F1686" s="67">
        <f t="shared" si="78"/>
        <v>0</v>
      </c>
      <c r="G1686" s="68" t="str">
        <f>+VLOOKUP(B1686,Mapping!A:C,3,0)</f>
        <v>Net Assets</v>
      </c>
      <c r="H1686" s="68" t="str">
        <f t="shared" si="79"/>
        <v>TLFPLUSNet Assets</v>
      </c>
      <c r="I1686" s="69">
        <f t="shared" si="80"/>
        <v>0</v>
      </c>
      <c r="N1686" t="str">
        <f>+HLOOKUP(A1686,'HY Financials'!$4:$4,1,0)</f>
        <v>TLFPLUS</v>
      </c>
    </row>
    <row r="1687" spans="1:14" s="108" customFormat="1" hidden="1">
      <c r="A1687" t="s">
        <v>264</v>
      </c>
      <c r="B1687" s="105">
        <v>112021</v>
      </c>
      <c r="C1687" s="105" t="s">
        <v>478</v>
      </c>
      <c r="D1687" s="106">
        <v>397.89</v>
      </c>
      <c r="E1687" s="106">
        <v>453.25</v>
      </c>
      <c r="F1687" s="67">
        <f t="shared" si="78"/>
        <v>55.360000000000014</v>
      </c>
      <c r="G1687" s="68" t="str">
        <f>+VLOOKUP(B1687,Mapping!A:C,3,0)</f>
        <v>Net Assets</v>
      </c>
      <c r="H1687" s="68" t="str">
        <f t="shared" si="79"/>
        <v>TLFPLUSNet Assets</v>
      </c>
      <c r="I1687" s="69">
        <f t="shared" si="80"/>
        <v>5.5360000000000017E-6</v>
      </c>
      <c r="N1687" t="str">
        <f>+HLOOKUP(A1687,'HY Financials'!$4:$4,1,0)</f>
        <v>TLFPLUS</v>
      </c>
    </row>
    <row r="1688" spans="1:14" s="108" customFormat="1" hidden="1">
      <c r="A1688" t="s">
        <v>264</v>
      </c>
      <c r="B1688" s="105">
        <v>112062</v>
      </c>
      <c r="C1688" s="105" t="s">
        <v>988</v>
      </c>
      <c r="D1688" s="106">
        <v>0</v>
      </c>
      <c r="E1688" s="106">
        <v>11.85</v>
      </c>
      <c r="F1688" s="67">
        <f t="shared" si="78"/>
        <v>11.85</v>
      </c>
      <c r="G1688" s="68" t="str">
        <f>+VLOOKUP(B1688,Mapping!A:C,3,0)</f>
        <v>Net Assets</v>
      </c>
      <c r="H1688" s="68" t="str">
        <f t="shared" si="79"/>
        <v>TLFPLUSNet Assets</v>
      </c>
      <c r="I1688" s="69">
        <f t="shared" si="80"/>
        <v>1.1849999999999999E-6</v>
      </c>
      <c r="N1688" t="str">
        <f>+HLOOKUP(A1688,'HY Financials'!$4:$4,1,0)</f>
        <v>TLFPLUS</v>
      </c>
    </row>
    <row r="1689" spans="1:14" s="108" customFormat="1" hidden="1">
      <c r="A1689" t="s">
        <v>264</v>
      </c>
      <c r="B1689" s="105">
        <v>210100</v>
      </c>
      <c r="C1689" s="105" t="s">
        <v>424</v>
      </c>
      <c r="D1689" s="106">
        <v>102720042454.64</v>
      </c>
      <c r="E1689" s="106">
        <v>102950390204.64</v>
      </c>
      <c r="F1689" s="67">
        <f t="shared" si="78"/>
        <v>230347750</v>
      </c>
      <c r="G1689" s="68" t="str">
        <f>+VLOOKUP(B1689,Mapping!A:C,3,0)</f>
        <v>Net Assets</v>
      </c>
      <c r="H1689" s="68" t="str">
        <f t="shared" si="79"/>
        <v>TLFPLUSNet Assets</v>
      </c>
      <c r="I1689" s="69">
        <f t="shared" si="80"/>
        <v>23.034775</v>
      </c>
      <c r="N1689" t="str">
        <f>+HLOOKUP(A1689,'HY Financials'!$4:$4,1,0)</f>
        <v>TLFPLUS</v>
      </c>
    </row>
    <row r="1690" spans="1:14" s="108" customFormat="1" hidden="1">
      <c r="A1690" t="s">
        <v>264</v>
      </c>
      <c r="B1690" s="105">
        <v>210800</v>
      </c>
      <c r="C1690" s="105" t="s">
        <v>317</v>
      </c>
      <c r="D1690" s="106">
        <v>17606660984.720001</v>
      </c>
      <c r="E1690" s="106">
        <v>17598783017.02</v>
      </c>
      <c r="F1690" s="67">
        <f t="shared" si="78"/>
        <v>-7877967.7000007629</v>
      </c>
      <c r="G1690" s="68" t="str">
        <f>+VLOOKUP(B1690,Mapping!A:C,3,0)</f>
        <v>Net Assets</v>
      </c>
      <c r="H1690" s="68" t="str">
        <f t="shared" si="79"/>
        <v>TLFPLUSNet Assets</v>
      </c>
      <c r="I1690" s="69">
        <f t="shared" si="80"/>
        <v>-0.78779677000007631</v>
      </c>
      <c r="N1690" t="str">
        <f>+HLOOKUP(A1690,'HY Financials'!$4:$4,1,0)</f>
        <v>TLFPLUS</v>
      </c>
    </row>
    <row r="1691" spans="1:14" s="108" customFormat="1" hidden="1">
      <c r="A1691" t="s">
        <v>264</v>
      </c>
      <c r="B1691" s="105">
        <v>211002</v>
      </c>
      <c r="C1691" s="105" t="s">
        <v>460</v>
      </c>
      <c r="D1691" s="106">
        <v>8759643.8000000007</v>
      </c>
      <c r="E1691" s="106">
        <v>141585.41</v>
      </c>
      <c r="F1691" s="67">
        <f t="shared" si="78"/>
        <v>-8618058.3900000006</v>
      </c>
      <c r="G1691" s="68" t="str">
        <f>+VLOOKUP(B1691,Mapping!A:C,3,0)</f>
        <v>Net Assets</v>
      </c>
      <c r="H1691" s="68" t="str">
        <f t="shared" si="79"/>
        <v>TLFPLUSNet Assets</v>
      </c>
      <c r="I1691" s="69">
        <f t="shared" si="80"/>
        <v>-0.86180583900000007</v>
      </c>
      <c r="N1691" t="str">
        <f>+HLOOKUP(A1691,'HY Financials'!$4:$4,1,0)</f>
        <v>TLFPLUS</v>
      </c>
    </row>
    <row r="1692" spans="1:14" s="108" customFormat="1" hidden="1">
      <c r="A1692" t="s">
        <v>264</v>
      </c>
      <c r="B1692" s="105">
        <v>211014</v>
      </c>
      <c r="C1692" s="105" t="s">
        <v>498</v>
      </c>
      <c r="D1692" s="106">
        <v>19368780.09</v>
      </c>
      <c r="E1692" s="106">
        <v>19232047.699999999</v>
      </c>
      <c r="F1692" s="67">
        <f t="shared" si="78"/>
        <v>-136732.3900000006</v>
      </c>
      <c r="G1692" s="68" t="str">
        <f>+VLOOKUP(B1692,Mapping!A:C,3,0)</f>
        <v>Net Assets</v>
      </c>
      <c r="H1692" s="68" t="str">
        <f t="shared" si="79"/>
        <v>TLFPLUSNet Assets</v>
      </c>
      <c r="I1692" s="69">
        <f t="shared" si="80"/>
        <v>-1.3673239000000059E-2</v>
      </c>
      <c r="N1692" t="str">
        <f>+HLOOKUP(A1692,'HY Financials'!$4:$4,1,0)</f>
        <v>TLFPLUS</v>
      </c>
    </row>
    <row r="1693" spans="1:14" s="108" customFormat="1" hidden="1">
      <c r="A1693" t="s">
        <v>264</v>
      </c>
      <c r="B1693" s="105">
        <v>211024</v>
      </c>
      <c r="C1693" s="105" t="s">
        <v>325</v>
      </c>
      <c r="D1693" s="106">
        <v>185.98</v>
      </c>
      <c r="E1693" s="106">
        <v>108.41</v>
      </c>
      <c r="F1693" s="67">
        <f t="shared" si="78"/>
        <v>-77.569999999999993</v>
      </c>
      <c r="G1693" s="68" t="str">
        <f>+VLOOKUP(B1693,Mapping!A:C,3,0)</f>
        <v>Net Assets</v>
      </c>
      <c r="H1693" s="68" t="str">
        <f t="shared" si="79"/>
        <v>TLFPLUSNet Assets</v>
      </c>
      <c r="I1693" s="69">
        <f t="shared" si="80"/>
        <v>-7.7569999999999987E-6</v>
      </c>
      <c r="N1693" t="str">
        <f>+HLOOKUP(A1693,'HY Financials'!$4:$4,1,0)</f>
        <v>TLFPLUS</v>
      </c>
    </row>
    <row r="1694" spans="1:14" s="108" customFormat="1" hidden="1">
      <c r="A1694" t="s">
        <v>264</v>
      </c>
      <c r="B1694" s="105">
        <v>211028</v>
      </c>
      <c r="C1694" s="105" t="s">
        <v>329</v>
      </c>
      <c r="D1694" s="106">
        <v>0</v>
      </c>
      <c r="E1694" s="106">
        <v>0</v>
      </c>
      <c r="F1694" s="67">
        <f t="shared" si="78"/>
        <v>0</v>
      </c>
      <c r="G1694" s="68" t="str">
        <f>+VLOOKUP(B1694,Mapping!A:C,3,0)</f>
        <v>Net Assets</v>
      </c>
      <c r="H1694" s="68" t="str">
        <f t="shared" si="79"/>
        <v>TLFPLUSNet Assets</v>
      </c>
      <c r="I1694" s="69">
        <f t="shared" si="80"/>
        <v>0</v>
      </c>
      <c r="N1694" t="str">
        <f>+HLOOKUP(A1694,'HY Financials'!$4:$4,1,0)</f>
        <v>TLFPLUS</v>
      </c>
    </row>
    <row r="1695" spans="1:14" s="108" customFormat="1" hidden="1">
      <c r="A1695" t="s">
        <v>264</v>
      </c>
      <c r="B1695" s="105">
        <v>211032</v>
      </c>
      <c r="C1695" s="105" t="s">
        <v>331</v>
      </c>
      <c r="D1695" s="106">
        <v>104075.45</v>
      </c>
      <c r="E1695" s="106">
        <v>15.46</v>
      </c>
      <c r="F1695" s="67">
        <f t="shared" si="78"/>
        <v>-104059.98999999999</v>
      </c>
      <c r="G1695" s="68" t="str">
        <f>+VLOOKUP(B1695,Mapping!A:C,3,0)</f>
        <v>Net Assets</v>
      </c>
      <c r="H1695" s="68" t="str">
        <f t="shared" si="79"/>
        <v>TLFPLUSNet Assets</v>
      </c>
      <c r="I1695" s="69">
        <f t="shared" si="80"/>
        <v>-1.0405998999999999E-2</v>
      </c>
      <c r="K1695"/>
      <c r="N1695" t="str">
        <f>+HLOOKUP(A1695,'HY Financials'!$4:$4,1,0)</f>
        <v>TLFPLUS</v>
      </c>
    </row>
    <row r="1696" spans="1:14" s="108" customFormat="1" hidden="1">
      <c r="A1696" t="s">
        <v>264</v>
      </c>
      <c r="B1696" s="105">
        <v>211035</v>
      </c>
      <c r="C1696" s="105" t="s">
        <v>333</v>
      </c>
      <c r="D1696" s="106">
        <v>189545</v>
      </c>
      <c r="E1696" s="106">
        <v>273020</v>
      </c>
      <c r="F1696" s="67">
        <f t="shared" si="78"/>
        <v>83475</v>
      </c>
      <c r="G1696" s="68" t="str">
        <f>+VLOOKUP(B1696,Mapping!A:C,3,0)</f>
        <v>Net Assets</v>
      </c>
      <c r="H1696" s="68" t="str">
        <f t="shared" si="79"/>
        <v>TLFPLUSNet Assets</v>
      </c>
      <c r="I1696" s="69">
        <f t="shared" si="80"/>
        <v>8.3475000000000008E-3</v>
      </c>
      <c r="K1696"/>
      <c r="N1696" t="str">
        <f>+HLOOKUP(A1696,'HY Financials'!$4:$4,1,0)</f>
        <v>TLFPLUS</v>
      </c>
    </row>
    <row r="1697" spans="1:14" s="108" customFormat="1" hidden="1">
      <c r="A1697" t="s">
        <v>264</v>
      </c>
      <c r="B1697" s="105">
        <v>211037</v>
      </c>
      <c r="C1697" s="105" t="s">
        <v>901</v>
      </c>
      <c r="D1697" s="106">
        <v>2730317.53</v>
      </c>
      <c r="E1697" s="106">
        <v>5090622.8</v>
      </c>
      <c r="F1697" s="67">
        <f t="shared" si="78"/>
        <v>2360305.27</v>
      </c>
      <c r="G1697" s="68" t="str">
        <f>+VLOOKUP(B1697,Mapping!A:C,3,0)</f>
        <v>Net Assets</v>
      </c>
      <c r="H1697" s="68" t="str">
        <f t="shared" si="79"/>
        <v>TLFPLUSNet Assets</v>
      </c>
      <c r="I1697" s="69">
        <f t="shared" si="80"/>
        <v>0.23603052699999999</v>
      </c>
      <c r="K1697"/>
      <c r="N1697" t="str">
        <f>+HLOOKUP(A1697,'HY Financials'!$4:$4,1,0)</f>
        <v>TLFPLUS</v>
      </c>
    </row>
    <row r="1698" spans="1:14" s="108" customFormat="1" hidden="1">
      <c r="A1698" t="s">
        <v>264</v>
      </c>
      <c r="B1698" s="105">
        <v>211040</v>
      </c>
      <c r="C1698" s="105" t="s">
        <v>1046</v>
      </c>
      <c r="D1698" s="106">
        <v>10040.879999999999</v>
      </c>
      <c r="E1698" s="106">
        <v>10040.879999999999</v>
      </c>
      <c r="F1698" s="67">
        <f t="shared" si="78"/>
        <v>0</v>
      </c>
      <c r="G1698" s="68" t="str">
        <f>+VLOOKUP(B1698,Mapping!A:C,3,0)</f>
        <v>Dummy</v>
      </c>
      <c r="H1698" s="68" t="str">
        <f t="shared" si="79"/>
        <v>TLFPLUSDummy</v>
      </c>
      <c r="I1698" s="69">
        <f t="shared" si="80"/>
        <v>0</v>
      </c>
      <c r="N1698" t="str">
        <f>+HLOOKUP(A1698,'HY Financials'!$4:$4,1,0)</f>
        <v>TLFPLUS</v>
      </c>
    </row>
    <row r="1699" spans="1:14" s="108" customFormat="1" hidden="1">
      <c r="A1699" t="s">
        <v>264</v>
      </c>
      <c r="B1699" s="105">
        <v>211070</v>
      </c>
      <c r="C1699" s="105" t="s">
        <v>902</v>
      </c>
      <c r="D1699" s="106">
        <v>14867.11</v>
      </c>
      <c r="E1699" s="106">
        <v>8125</v>
      </c>
      <c r="F1699" s="67">
        <f t="shared" si="78"/>
        <v>-6742.1100000000006</v>
      </c>
      <c r="G1699" s="68" t="str">
        <f>+VLOOKUP(B1699,Mapping!A:C,3,0)</f>
        <v>Net Assets</v>
      </c>
      <c r="H1699" s="68" t="str">
        <f t="shared" si="79"/>
        <v>TLFPLUSNet Assets</v>
      </c>
      <c r="I1699" s="69">
        <f t="shared" si="80"/>
        <v>-6.7421100000000008E-4</v>
      </c>
      <c r="N1699" t="str">
        <f>+HLOOKUP(A1699,'HY Financials'!$4:$4,1,0)</f>
        <v>TLFPLUS</v>
      </c>
    </row>
    <row r="1700" spans="1:14" s="108" customFormat="1" hidden="1">
      <c r="A1700" t="s">
        <v>264</v>
      </c>
      <c r="B1700" s="105">
        <v>211078</v>
      </c>
      <c r="C1700" s="105" t="s">
        <v>1047</v>
      </c>
      <c r="D1700" s="106">
        <v>11.05</v>
      </c>
      <c r="E1700" s="106">
        <v>11.05</v>
      </c>
      <c r="F1700" s="67">
        <f t="shared" si="78"/>
        <v>0</v>
      </c>
      <c r="G1700" s="68" t="str">
        <f>+VLOOKUP(B1700,Mapping!A:C,3,0)</f>
        <v>Dummy</v>
      </c>
      <c r="H1700" s="68" t="str">
        <f t="shared" si="79"/>
        <v>TLFPLUSDummy</v>
      </c>
      <c r="I1700" s="69">
        <f t="shared" si="80"/>
        <v>0</v>
      </c>
      <c r="N1700" t="str">
        <f>+HLOOKUP(A1700,'HY Financials'!$4:$4,1,0)</f>
        <v>TLFPLUS</v>
      </c>
    </row>
    <row r="1701" spans="1:14" s="108" customFormat="1" hidden="1">
      <c r="A1701" t="s">
        <v>264</v>
      </c>
      <c r="B1701" s="105">
        <v>212010</v>
      </c>
      <c r="C1701" s="105" t="s">
        <v>336</v>
      </c>
      <c r="D1701" s="106">
        <v>8910719.0700000003</v>
      </c>
      <c r="E1701" s="106">
        <v>9280455.1199999992</v>
      </c>
      <c r="F1701" s="67">
        <f t="shared" si="78"/>
        <v>369736.04999999888</v>
      </c>
      <c r="G1701" s="68" t="str">
        <f>+VLOOKUP(B1701,Mapping!A:C,3,0)</f>
        <v>Net Assets</v>
      </c>
      <c r="H1701" s="68" t="str">
        <f t="shared" si="79"/>
        <v>TLFPLUSNet Assets</v>
      </c>
      <c r="I1701" s="69">
        <f t="shared" si="80"/>
        <v>3.6973604999999889E-2</v>
      </c>
      <c r="N1701" t="str">
        <f>+HLOOKUP(A1701,'HY Financials'!$4:$4,1,0)</f>
        <v>TLFPLUS</v>
      </c>
    </row>
    <row r="1702" spans="1:14" s="108" customFormat="1" hidden="1">
      <c r="A1702" t="s">
        <v>264</v>
      </c>
      <c r="B1702" s="105">
        <v>212026</v>
      </c>
      <c r="C1702" s="105" t="s">
        <v>339</v>
      </c>
      <c r="D1702" s="106">
        <v>345321.43</v>
      </c>
      <c r="E1702" s="106">
        <v>7822940.8600000003</v>
      </c>
      <c r="F1702" s="67">
        <f t="shared" si="78"/>
        <v>7477619.4300000006</v>
      </c>
      <c r="G1702" s="68" t="str">
        <f>+VLOOKUP(B1702,Mapping!A:C,3,0)</f>
        <v>Net Assets</v>
      </c>
      <c r="H1702" s="68" t="str">
        <f t="shared" si="79"/>
        <v>TLFPLUSNet Assets</v>
      </c>
      <c r="I1702" s="69">
        <f t="shared" si="80"/>
        <v>0.7477619430000001</v>
      </c>
      <c r="N1702" s="108" t="str">
        <f>+HLOOKUP(A1702,'HY Financials'!$4:$4,1,0)</f>
        <v>TLFPLUS</v>
      </c>
    </row>
    <row r="1703" spans="1:14" s="108" customFormat="1" hidden="1">
      <c r="A1703" t="s">
        <v>264</v>
      </c>
      <c r="B1703" s="105">
        <v>212027</v>
      </c>
      <c r="C1703" s="105" t="s">
        <v>340</v>
      </c>
      <c r="D1703" s="106">
        <v>118045</v>
      </c>
      <c r="E1703" s="106">
        <v>114242</v>
      </c>
      <c r="F1703" s="67">
        <f t="shared" si="78"/>
        <v>-3803</v>
      </c>
      <c r="G1703" s="68" t="str">
        <f>+VLOOKUP(B1703,Mapping!A:C,3,0)</f>
        <v>Net Assets</v>
      </c>
      <c r="H1703" s="68" t="str">
        <f t="shared" si="79"/>
        <v>TLFPLUSNet Assets</v>
      </c>
      <c r="I1703" s="69">
        <f t="shared" si="80"/>
        <v>-3.8029999999999997E-4</v>
      </c>
      <c r="N1703" s="108" t="str">
        <f>+HLOOKUP(A1703,'HY Financials'!$4:$4,1,0)</f>
        <v>TLFPLUS</v>
      </c>
    </row>
    <row r="1704" spans="1:14" s="108" customFormat="1" hidden="1">
      <c r="A1704" t="s">
        <v>264</v>
      </c>
      <c r="B1704" s="105">
        <v>212029</v>
      </c>
      <c r="C1704" s="105" t="s">
        <v>341</v>
      </c>
      <c r="D1704" s="106">
        <v>2.83</v>
      </c>
      <c r="E1704" s="106">
        <v>2.83</v>
      </c>
      <c r="F1704" s="67">
        <f t="shared" si="78"/>
        <v>0</v>
      </c>
      <c r="G1704" s="68" t="str">
        <f>+VLOOKUP(B1704,Mapping!A:C,3,0)</f>
        <v>Net Assets</v>
      </c>
      <c r="H1704" s="68" t="str">
        <f t="shared" si="79"/>
        <v>TLFPLUSNet Assets</v>
      </c>
      <c r="I1704" s="69">
        <f t="shared" si="80"/>
        <v>0</v>
      </c>
      <c r="N1704" s="108" t="str">
        <f>+HLOOKUP(A1704,'HY Financials'!$4:$4,1,0)</f>
        <v>TLFPLUS</v>
      </c>
    </row>
    <row r="1705" spans="1:14" s="108" customFormat="1" hidden="1">
      <c r="A1705" t="s">
        <v>264</v>
      </c>
      <c r="B1705" s="105">
        <v>212030</v>
      </c>
      <c r="C1705" s="105" t="s">
        <v>1048</v>
      </c>
      <c r="D1705" s="106">
        <v>89489.14</v>
      </c>
      <c r="E1705" s="106">
        <v>89489.14</v>
      </c>
      <c r="F1705" s="67">
        <f t="shared" si="78"/>
        <v>0</v>
      </c>
      <c r="G1705" s="68" t="str">
        <f>+VLOOKUP(B1705,Mapping!A:C,3,0)</f>
        <v>Dummy</v>
      </c>
      <c r="H1705" s="68" t="str">
        <f t="shared" si="79"/>
        <v>TLFPLUSDummy</v>
      </c>
      <c r="I1705" s="69">
        <f t="shared" si="80"/>
        <v>0</v>
      </c>
      <c r="N1705" s="108" t="str">
        <f>+HLOOKUP(A1705,'HY Financials'!$4:$4,1,0)</f>
        <v>TLFPLUS</v>
      </c>
    </row>
    <row r="1706" spans="1:14" s="108" customFormat="1" hidden="1">
      <c r="A1706" t="s">
        <v>264</v>
      </c>
      <c r="B1706" s="105">
        <v>212039</v>
      </c>
      <c r="C1706" s="105" t="s">
        <v>906</v>
      </c>
      <c r="D1706" s="106">
        <v>54.61</v>
      </c>
      <c r="E1706" s="106">
        <v>54.61</v>
      </c>
      <c r="F1706" s="67">
        <f t="shared" si="78"/>
        <v>0</v>
      </c>
      <c r="G1706" s="68" t="str">
        <f>+VLOOKUP(B1706,Mapping!A:C,3,0)</f>
        <v>Net Assets</v>
      </c>
      <c r="H1706" s="68" t="str">
        <f t="shared" si="79"/>
        <v>TLFPLUSNet Assets</v>
      </c>
      <c r="I1706" s="69">
        <f t="shared" si="80"/>
        <v>0</v>
      </c>
      <c r="N1706" s="108" t="str">
        <f>+HLOOKUP(A1706,'HY Financials'!$4:$4,1,0)</f>
        <v>TLFPLUS</v>
      </c>
    </row>
    <row r="1707" spans="1:14" s="108" customFormat="1" hidden="1">
      <c r="A1707" t="s">
        <v>264</v>
      </c>
      <c r="B1707" s="105">
        <v>212080</v>
      </c>
      <c r="C1707" s="105" t="s">
        <v>1049</v>
      </c>
      <c r="D1707" s="106">
        <v>27340.76</v>
      </c>
      <c r="E1707" s="106">
        <v>748821.94</v>
      </c>
      <c r="F1707" s="67">
        <f t="shared" si="78"/>
        <v>721481.17999999993</v>
      </c>
      <c r="G1707" s="68" t="str">
        <f>+VLOOKUP(B1707,Mapping!A:C,3,0)</f>
        <v>Dummy</v>
      </c>
      <c r="H1707" s="68" t="str">
        <f t="shared" si="79"/>
        <v>TLFPLUSDummy</v>
      </c>
      <c r="I1707" s="69">
        <f t="shared" si="80"/>
        <v>7.2148117999999997E-2</v>
      </c>
      <c r="K1707"/>
      <c r="N1707" s="108" t="str">
        <f>+HLOOKUP(A1707,'HY Financials'!$4:$4,1,0)</f>
        <v>TLFPLUS</v>
      </c>
    </row>
    <row r="1708" spans="1:14" s="108" customFormat="1" hidden="1">
      <c r="A1708" t="s">
        <v>264</v>
      </c>
      <c r="B1708" s="105">
        <v>212085</v>
      </c>
      <c r="C1708" s="105" t="s">
        <v>342</v>
      </c>
      <c r="D1708" s="106">
        <v>3608406878.1999998</v>
      </c>
      <c r="E1708" s="106">
        <v>3615983287.1599998</v>
      </c>
      <c r="F1708" s="67">
        <f t="shared" si="78"/>
        <v>7576408.9600000381</v>
      </c>
      <c r="G1708" s="68" t="str">
        <f>+VLOOKUP(B1708,Mapping!A:C,3,0)</f>
        <v>Net Assets</v>
      </c>
      <c r="H1708" s="68" t="str">
        <f t="shared" si="79"/>
        <v>TLFPLUSNet Assets</v>
      </c>
      <c r="I1708" s="69">
        <f t="shared" si="80"/>
        <v>0.75764089600000384</v>
      </c>
      <c r="K1708"/>
      <c r="N1708" s="108" t="str">
        <f>+HLOOKUP(A1708,'HY Financials'!$4:$4,1,0)</f>
        <v>TLFPLUS</v>
      </c>
    </row>
    <row r="1709" spans="1:14" s="108" customFormat="1" hidden="1">
      <c r="A1709" t="s">
        <v>264</v>
      </c>
      <c r="B1709" s="105">
        <v>212086</v>
      </c>
      <c r="C1709" s="105" t="s">
        <v>343</v>
      </c>
      <c r="D1709" s="106">
        <v>1975531721.8900001</v>
      </c>
      <c r="E1709" s="106">
        <v>1973530328.0799999</v>
      </c>
      <c r="F1709" s="67">
        <f t="shared" si="78"/>
        <v>-2001393.8100001812</v>
      </c>
      <c r="G1709" s="68" t="str">
        <f>+VLOOKUP(B1709,Mapping!A:C,3,0)</f>
        <v>Net Assets</v>
      </c>
      <c r="H1709" s="68" t="str">
        <f t="shared" si="79"/>
        <v>TLFPLUSNet Assets</v>
      </c>
      <c r="I1709" s="69">
        <f t="shared" si="80"/>
        <v>-0.20013938100001813</v>
      </c>
      <c r="K1709"/>
      <c r="N1709" s="108" t="str">
        <f>+HLOOKUP(A1709,'HY Financials'!$4:$4,1,0)</f>
        <v>TLFPLUS</v>
      </c>
    </row>
    <row r="1710" spans="1:14" hidden="1">
      <c r="A1710" t="s">
        <v>264</v>
      </c>
      <c r="B1710" s="105">
        <v>213100</v>
      </c>
      <c r="C1710" s="105" t="s">
        <v>499</v>
      </c>
      <c r="D1710" s="106">
        <v>90475596.159999996</v>
      </c>
      <c r="E1710" s="106">
        <v>90476302.769999996</v>
      </c>
      <c r="F1710" s="67">
        <f t="shared" si="78"/>
        <v>706.60999999940395</v>
      </c>
      <c r="G1710" s="68" t="str">
        <f>+VLOOKUP(B1710,Mapping!A:C,3,0)</f>
        <v>Net Assets</v>
      </c>
      <c r="H1710" s="68" t="str">
        <f t="shared" si="79"/>
        <v>TLFPLUSNet Assets</v>
      </c>
      <c r="I1710" s="69">
        <f t="shared" si="80"/>
        <v>7.0660999999940389E-5</v>
      </c>
      <c r="N1710" t="str">
        <f>+HLOOKUP(A1710,'HY Financials'!$4:$4,1,0)</f>
        <v>TLFPLUS</v>
      </c>
    </row>
    <row r="1711" spans="1:14" hidden="1">
      <c r="A1711" t="s">
        <v>264</v>
      </c>
      <c r="B1711" s="105" t="s">
        <v>531</v>
      </c>
      <c r="C1711" s="105" t="s">
        <v>532</v>
      </c>
      <c r="D1711" s="106">
        <v>113359921.88</v>
      </c>
      <c r="E1711" s="106">
        <v>977494.88</v>
      </c>
      <c r="F1711" s="67">
        <f t="shared" si="78"/>
        <v>-112382427</v>
      </c>
      <c r="G1711" s="68" t="str">
        <f>+VLOOKUP(B1711,Mapping!A:C,3,0)</f>
        <v>Unit Capital at the end of the period</v>
      </c>
      <c r="H1711" s="68" t="str">
        <f t="shared" si="79"/>
        <v>TLFPLUSUnit Capital at the end of the period</v>
      </c>
      <c r="I1711" s="69">
        <f t="shared" si="80"/>
        <v>-11.238242700000001</v>
      </c>
      <c r="N1711" t="str">
        <f>+HLOOKUP(A1711,'HY Financials'!$4:$4,1,0)</f>
        <v>TLFPLUS</v>
      </c>
    </row>
    <row r="1712" spans="1:14" hidden="1">
      <c r="A1712" t="s">
        <v>264</v>
      </c>
      <c r="B1712" s="105" t="s">
        <v>479</v>
      </c>
      <c r="C1712" s="105" t="s">
        <v>480</v>
      </c>
      <c r="D1712" s="106">
        <v>241672193.94</v>
      </c>
      <c r="E1712" s="106">
        <v>68642563.939999998</v>
      </c>
      <c r="F1712" s="67">
        <f t="shared" si="78"/>
        <v>-173029630</v>
      </c>
      <c r="G1712" s="68" t="str">
        <f>+VLOOKUP(B1712,Mapping!A:C,3,0)</f>
        <v>Unit Capital at the end of the period</v>
      </c>
      <c r="H1712" s="68" t="str">
        <f t="shared" si="79"/>
        <v>TLFPLUSUnit Capital at the end of the period</v>
      </c>
      <c r="I1712" s="69">
        <f t="shared" si="80"/>
        <v>-17.302962999999998</v>
      </c>
      <c r="N1712" t="str">
        <f>+HLOOKUP(A1712,'HY Financials'!$4:$4,1,0)</f>
        <v>TLFPLUS</v>
      </c>
    </row>
    <row r="1713" spans="1:14" hidden="1">
      <c r="A1713" t="s">
        <v>264</v>
      </c>
      <c r="B1713" s="105" t="s">
        <v>344</v>
      </c>
      <c r="C1713" s="105" t="s">
        <v>345</v>
      </c>
      <c r="D1713" s="106">
        <v>276542871.55000001</v>
      </c>
      <c r="E1713" s="106">
        <v>15331714.550000001</v>
      </c>
      <c r="F1713" s="67">
        <f t="shared" si="78"/>
        <v>-261211157</v>
      </c>
      <c r="G1713" s="68" t="str">
        <f>+VLOOKUP(B1713,Mapping!A:C,3,0)</f>
        <v>Unit Capital at the end of the period</v>
      </c>
      <c r="H1713" s="68" t="str">
        <f t="shared" si="79"/>
        <v>TLFPLUSUnit Capital at the end of the period</v>
      </c>
      <c r="I1713" s="69">
        <f t="shared" si="80"/>
        <v>-26.121115700000001</v>
      </c>
      <c r="N1713" t="str">
        <f>+HLOOKUP(A1713,'HY Financials'!$4:$4,1,0)</f>
        <v>TLFPLUS</v>
      </c>
    </row>
    <row r="1714" spans="1:14" hidden="1">
      <c r="A1714" t="s">
        <v>264</v>
      </c>
      <c r="B1714" s="105" t="s">
        <v>346</v>
      </c>
      <c r="C1714" s="105" t="s">
        <v>347</v>
      </c>
      <c r="D1714" s="106">
        <v>99598483.939999998</v>
      </c>
      <c r="E1714" s="106">
        <v>33486733.940000001</v>
      </c>
      <c r="F1714" s="67">
        <f t="shared" si="78"/>
        <v>-66111750</v>
      </c>
      <c r="G1714" s="68" t="str">
        <f>+VLOOKUP(B1714,Mapping!A:C,3,0)</f>
        <v>Unit Capital at the end of the period</v>
      </c>
      <c r="H1714" s="68" t="str">
        <f t="shared" si="79"/>
        <v>TLFPLUSUnit Capital at the end of the period</v>
      </c>
      <c r="I1714" s="69">
        <f t="shared" si="80"/>
        <v>-6.6111750000000002</v>
      </c>
      <c r="N1714" t="str">
        <f>+HLOOKUP(A1714,'HY Financials'!$4:$4,1,0)</f>
        <v>TLFPLUS</v>
      </c>
    </row>
    <row r="1715" spans="1:14" hidden="1">
      <c r="A1715" t="s">
        <v>264</v>
      </c>
      <c r="B1715" s="105" t="s">
        <v>591</v>
      </c>
      <c r="C1715" s="105" t="s">
        <v>592</v>
      </c>
      <c r="D1715" s="106">
        <v>21909006.309999999</v>
      </c>
      <c r="E1715" s="106">
        <v>775771.31</v>
      </c>
      <c r="F1715" s="67">
        <f t="shared" si="78"/>
        <v>-21133235</v>
      </c>
      <c r="G1715" s="68" t="str">
        <f>+VLOOKUP(B1715,Mapping!A:C,3,0)</f>
        <v>Unit Capital at the end of the period</v>
      </c>
      <c r="H1715" s="68" t="str">
        <f t="shared" si="79"/>
        <v>TLFPLUSUnit Capital at the end of the period</v>
      </c>
      <c r="I1715" s="69">
        <f t="shared" si="80"/>
        <v>-2.1133234999999999</v>
      </c>
      <c r="N1715" t="str">
        <f>+HLOOKUP(A1715,'HY Financials'!$4:$4,1,0)</f>
        <v>TLFPLUS</v>
      </c>
    </row>
    <row r="1716" spans="1:14" hidden="1">
      <c r="A1716" t="s">
        <v>264</v>
      </c>
      <c r="B1716" s="105" t="s">
        <v>533</v>
      </c>
      <c r="C1716" s="105" t="s">
        <v>534</v>
      </c>
      <c r="D1716" s="106">
        <v>4298220772.8400002</v>
      </c>
      <c r="E1716" s="106">
        <v>3849587215.8400002</v>
      </c>
      <c r="F1716" s="67">
        <f t="shared" si="78"/>
        <v>-448633557</v>
      </c>
      <c r="G1716" s="68" t="str">
        <f>+VLOOKUP(B1716,Mapping!A:C,3,0)</f>
        <v>Unit Capital at the end of the period</v>
      </c>
      <c r="H1716" s="68" t="str">
        <f t="shared" si="79"/>
        <v>TLFPLUSUnit Capital at the end of the period</v>
      </c>
      <c r="I1716" s="69">
        <f t="shared" si="80"/>
        <v>-44.8633557</v>
      </c>
      <c r="N1716" t="str">
        <f>+HLOOKUP(A1716,'HY Financials'!$4:$4,1,0)</f>
        <v>TLFPLUS</v>
      </c>
    </row>
    <row r="1717" spans="1:14" hidden="1">
      <c r="A1717" t="s">
        <v>264</v>
      </c>
      <c r="B1717" s="105" t="s">
        <v>535</v>
      </c>
      <c r="C1717" s="105" t="s">
        <v>536</v>
      </c>
      <c r="D1717" s="106">
        <v>17019014737.23</v>
      </c>
      <c r="E1717" s="106">
        <v>17753343625.23</v>
      </c>
      <c r="F1717" s="67">
        <f t="shared" si="78"/>
        <v>734328888</v>
      </c>
      <c r="G1717" s="68" t="str">
        <f>+VLOOKUP(B1717,Mapping!A:C,3,0)</f>
        <v>Unit Capital at the end of the period</v>
      </c>
      <c r="H1717" s="68" t="str">
        <f t="shared" si="79"/>
        <v>TLFPLUSUnit Capital at the end of the period</v>
      </c>
      <c r="I1717" s="69">
        <f t="shared" si="80"/>
        <v>73.432888800000001</v>
      </c>
      <c r="N1717" t="str">
        <f>+HLOOKUP(A1717,'HY Financials'!$4:$4,1,0)</f>
        <v>TLFPLUS</v>
      </c>
    </row>
    <row r="1718" spans="1:14" hidden="1">
      <c r="A1718" t="s">
        <v>264</v>
      </c>
      <c r="B1718" s="105" t="s">
        <v>537</v>
      </c>
      <c r="C1718" s="105" t="s">
        <v>538</v>
      </c>
      <c r="D1718" s="106">
        <v>1174042561.0799999</v>
      </c>
      <c r="E1718" s="106">
        <v>1170774945.0799999</v>
      </c>
      <c r="F1718" s="67">
        <f t="shared" si="78"/>
        <v>-3267616</v>
      </c>
      <c r="G1718" s="68" t="str">
        <f>+VLOOKUP(B1718,Mapping!A:C,3,0)</f>
        <v>Unit Capital at the end of the period</v>
      </c>
      <c r="H1718" s="68" t="str">
        <f t="shared" si="79"/>
        <v>TLFPLUSUnit Capital at the end of the period</v>
      </c>
      <c r="I1718" s="69">
        <f t="shared" si="80"/>
        <v>-0.32676159999999999</v>
      </c>
      <c r="N1718" t="str">
        <f>+HLOOKUP(A1718,'HY Financials'!$4:$4,1,0)</f>
        <v>TLFPLUS</v>
      </c>
    </row>
    <row r="1719" spans="1:14" hidden="1">
      <c r="A1719" t="s">
        <v>264</v>
      </c>
      <c r="B1719" s="105" t="s">
        <v>1050</v>
      </c>
      <c r="C1719" s="105" t="s">
        <v>1051</v>
      </c>
      <c r="D1719" s="106">
        <v>126179013.91</v>
      </c>
      <c r="E1719" s="106">
        <v>264443546.91</v>
      </c>
      <c r="F1719" s="67">
        <f t="shared" si="78"/>
        <v>138264533</v>
      </c>
      <c r="G1719" s="68" t="str">
        <f>+VLOOKUP(B1719,Mapping!A:C,3,0)</f>
        <v>Unit Capital at the end of the period</v>
      </c>
      <c r="H1719" s="68" t="str">
        <f t="shared" si="79"/>
        <v>TLFPLUSUnit Capital at the end of the period</v>
      </c>
      <c r="I1719" s="69">
        <f t="shared" si="80"/>
        <v>13.826453300000001</v>
      </c>
      <c r="N1719" t="str">
        <f>+HLOOKUP(A1719,'HY Financials'!$4:$4,1,0)</f>
        <v>TLFPLUS</v>
      </c>
    </row>
    <row r="1720" spans="1:14" hidden="1">
      <c r="A1720" t="s">
        <v>264</v>
      </c>
      <c r="B1720" s="105" t="s">
        <v>1052</v>
      </c>
      <c r="C1720" s="105" t="s">
        <v>1053</v>
      </c>
      <c r="D1720" s="106">
        <v>3744395719.98</v>
      </c>
      <c r="E1720" s="106">
        <v>3815517663.98</v>
      </c>
      <c r="F1720" s="67">
        <f t="shared" si="78"/>
        <v>71121944</v>
      </c>
      <c r="G1720" s="68" t="str">
        <f>+VLOOKUP(B1720,Mapping!A:C,3,0)</f>
        <v>Unit Capital at the end of the period</v>
      </c>
      <c r="H1720" s="68" t="str">
        <f t="shared" si="79"/>
        <v>TLFPLUSUnit Capital at the end of the period</v>
      </c>
      <c r="I1720" s="69">
        <f t="shared" si="80"/>
        <v>7.1121943999999999</v>
      </c>
      <c r="N1720" t="str">
        <f>+HLOOKUP(A1720,'HY Financials'!$4:$4,1,0)</f>
        <v>TLFPLUS</v>
      </c>
    </row>
    <row r="1721" spans="1:14" hidden="1">
      <c r="A1721" t="s">
        <v>264</v>
      </c>
      <c r="B1721" s="105" t="s">
        <v>1076</v>
      </c>
      <c r="C1721" s="105" t="s">
        <v>1077</v>
      </c>
      <c r="D1721" s="106">
        <v>41241.19</v>
      </c>
      <c r="E1721" s="106">
        <v>223847.19</v>
      </c>
      <c r="F1721" s="67">
        <f t="shared" si="78"/>
        <v>182606</v>
      </c>
      <c r="G1721" s="68" t="str">
        <f>+VLOOKUP(B1721,Mapping!A:C,3,0)</f>
        <v>Unit Capital at the end of the period</v>
      </c>
      <c r="H1721" s="68" t="str">
        <f t="shared" si="79"/>
        <v>TLFPLUSUnit Capital at the end of the period</v>
      </c>
      <c r="I1721" s="69">
        <f t="shared" si="80"/>
        <v>1.8260599999999998E-2</v>
      </c>
      <c r="N1721" t="str">
        <f>+HLOOKUP(A1721,'HY Financials'!$4:$4,1,0)</f>
        <v>TLFPLUS</v>
      </c>
    </row>
    <row r="1722" spans="1:14" hidden="1">
      <c r="A1722" t="s">
        <v>264</v>
      </c>
      <c r="B1722" s="105" t="s">
        <v>539</v>
      </c>
      <c r="C1722" s="105" t="s">
        <v>540</v>
      </c>
      <c r="D1722" s="106">
        <v>248406.93</v>
      </c>
      <c r="E1722" s="106">
        <v>147185.46</v>
      </c>
      <c r="F1722" s="67">
        <f t="shared" si="78"/>
        <v>-101221.47</v>
      </c>
      <c r="G1722" s="68" t="str">
        <f>+VLOOKUP(B1722,Mapping!A:C,3,0)</f>
        <v>Dummy</v>
      </c>
      <c r="H1722" s="68" t="str">
        <f t="shared" si="79"/>
        <v>TLFPLUSDummy</v>
      </c>
      <c r="I1722" s="69">
        <f t="shared" si="80"/>
        <v>-1.0122147E-2</v>
      </c>
      <c r="N1722" t="str">
        <f>+HLOOKUP(A1722,'HY Financials'!$4:$4,1,0)</f>
        <v>TLFPLUS</v>
      </c>
    </row>
    <row r="1723" spans="1:14" hidden="1">
      <c r="A1723" t="s">
        <v>264</v>
      </c>
      <c r="B1723" s="105" t="s">
        <v>541</v>
      </c>
      <c r="C1723" s="105" t="s">
        <v>542</v>
      </c>
      <c r="D1723" s="106">
        <v>82397176.969999999</v>
      </c>
      <c r="E1723" s="106">
        <v>58270954.960000001</v>
      </c>
      <c r="F1723" s="67">
        <f t="shared" si="78"/>
        <v>-24126222.009999998</v>
      </c>
      <c r="G1723" s="68" t="str">
        <f>+VLOOKUP(B1723,Mapping!A:C,3,0)</f>
        <v>Dummy</v>
      </c>
      <c r="H1723" s="68" t="str">
        <f t="shared" si="79"/>
        <v>TLFPLUSDummy</v>
      </c>
      <c r="I1723" s="69">
        <f t="shared" si="80"/>
        <v>-2.4126222009999996</v>
      </c>
      <c r="N1723" t="str">
        <f>+HLOOKUP(A1723,'HY Financials'!$4:$4,1,0)</f>
        <v>TLFPLUS</v>
      </c>
    </row>
    <row r="1724" spans="1:14" hidden="1">
      <c r="A1724" t="s">
        <v>264</v>
      </c>
      <c r="B1724" s="105" t="s">
        <v>593</v>
      </c>
      <c r="C1724" s="105" t="s">
        <v>594</v>
      </c>
      <c r="D1724" s="106">
        <v>0</v>
      </c>
      <c r="E1724" s="106">
        <v>181058.88</v>
      </c>
      <c r="F1724" s="67">
        <f t="shared" si="78"/>
        <v>181058.88</v>
      </c>
      <c r="G1724" s="68" t="str">
        <f>+VLOOKUP(B1724,Mapping!A:C,3,0)</f>
        <v>Dummy</v>
      </c>
      <c r="H1724" s="68" t="str">
        <f t="shared" si="79"/>
        <v>TLFPLUSDummy</v>
      </c>
      <c r="I1724" s="69">
        <f t="shared" si="80"/>
        <v>1.8105888000000001E-2</v>
      </c>
      <c r="N1724" t="str">
        <f>+HLOOKUP(A1724,'HY Financials'!$4:$4,1,0)</f>
        <v>TLFPLUS</v>
      </c>
    </row>
    <row r="1725" spans="1:14" hidden="1">
      <c r="A1725" t="s">
        <v>264</v>
      </c>
      <c r="B1725" s="105" t="s">
        <v>348</v>
      </c>
      <c r="C1725" s="105" t="s">
        <v>349</v>
      </c>
      <c r="D1725" s="106">
        <v>579875.06999999995</v>
      </c>
      <c r="E1725" s="106">
        <v>454136.05</v>
      </c>
      <c r="F1725" s="67">
        <f t="shared" si="78"/>
        <v>-125739.01999999996</v>
      </c>
      <c r="G1725" s="68" t="str">
        <f>+VLOOKUP(B1725,Mapping!A:C,3,0)</f>
        <v>Dummy</v>
      </c>
      <c r="H1725" s="68" t="str">
        <f t="shared" si="79"/>
        <v>TLFPLUSDummy</v>
      </c>
      <c r="I1725" s="69">
        <f t="shared" si="80"/>
        <v>-1.2573901999999996E-2</v>
      </c>
      <c r="N1725" t="str">
        <f>+HLOOKUP(A1725,'HY Financials'!$4:$4,1,0)</f>
        <v>TLFPLUS</v>
      </c>
    </row>
    <row r="1726" spans="1:14" hidden="1">
      <c r="A1726" t="s">
        <v>264</v>
      </c>
      <c r="B1726" s="105" t="s">
        <v>350</v>
      </c>
      <c r="C1726" s="105" t="s">
        <v>351</v>
      </c>
      <c r="D1726" s="106">
        <v>24373276.649999999</v>
      </c>
      <c r="E1726" s="106">
        <v>31776300.199999999</v>
      </c>
      <c r="F1726" s="67">
        <f t="shared" si="78"/>
        <v>7403023.5500000007</v>
      </c>
      <c r="G1726" s="68" t="str">
        <f>+VLOOKUP(B1726,Mapping!A:C,3,0)</f>
        <v>Dummy</v>
      </c>
      <c r="H1726" s="68" t="str">
        <f t="shared" si="79"/>
        <v>TLFPLUSDummy</v>
      </c>
      <c r="I1726" s="69">
        <f t="shared" si="80"/>
        <v>0.74030235500000008</v>
      </c>
      <c r="N1726" t="str">
        <f>+HLOOKUP(A1726,'HY Financials'!$4:$4,1,0)</f>
        <v>TLFPLUS</v>
      </c>
    </row>
    <row r="1727" spans="1:14" hidden="1">
      <c r="A1727" t="s">
        <v>264</v>
      </c>
      <c r="B1727" s="105" t="s">
        <v>595</v>
      </c>
      <c r="C1727" s="105" t="s">
        <v>596</v>
      </c>
      <c r="D1727" s="106">
        <v>65990.240000000005</v>
      </c>
      <c r="E1727" s="106">
        <v>88126.399999999994</v>
      </c>
      <c r="F1727" s="67">
        <f t="shared" si="78"/>
        <v>22136.159999999989</v>
      </c>
      <c r="G1727" s="68" t="str">
        <f>+VLOOKUP(B1727,Mapping!A:C,3,0)</f>
        <v>Dummy</v>
      </c>
      <c r="H1727" s="68" t="str">
        <f t="shared" si="79"/>
        <v>TLFPLUSDummy</v>
      </c>
      <c r="I1727" s="69">
        <f t="shared" si="80"/>
        <v>2.213615999999999E-3</v>
      </c>
      <c r="N1727" t="str">
        <f>+HLOOKUP(A1727,'HY Financials'!$4:$4,1,0)</f>
        <v>TLFPLUS</v>
      </c>
    </row>
    <row r="1728" spans="1:14" s="108" customFormat="1" hidden="1">
      <c r="A1728" t="s">
        <v>264</v>
      </c>
      <c r="B1728" s="105" t="s">
        <v>543</v>
      </c>
      <c r="C1728" s="105" t="s">
        <v>544</v>
      </c>
      <c r="D1728" s="106">
        <v>17927698.579999998</v>
      </c>
      <c r="E1728" s="106">
        <v>17590420.960000001</v>
      </c>
      <c r="F1728" s="67">
        <f t="shared" si="78"/>
        <v>-337277.61999999732</v>
      </c>
      <c r="G1728" s="68" t="str">
        <f>+VLOOKUP(B1728,Mapping!A:C,3,0)</f>
        <v>Dummy</v>
      </c>
      <c r="H1728" s="68" t="str">
        <f t="shared" si="79"/>
        <v>TLFPLUSDummy</v>
      </c>
      <c r="I1728" s="69">
        <f t="shared" si="80"/>
        <v>-3.3727761999999731E-2</v>
      </c>
      <c r="N1728" s="108" t="str">
        <f>+HLOOKUP(A1728,'HY Financials'!$4:$4,1,0)</f>
        <v>TLFPLUS</v>
      </c>
    </row>
    <row r="1729" spans="1:14" hidden="1">
      <c r="A1729" t="s">
        <v>264</v>
      </c>
      <c r="B1729" s="105" t="s">
        <v>545</v>
      </c>
      <c r="C1729" s="105" t="s">
        <v>546</v>
      </c>
      <c r="D1729" s="106">
        <v>6463737973.04</v>
      </c>
      <c r="E1729" s="106">
        <v>6600264859.0299997</v>
      </c>
      <c r="F1729" s="67">
        <f t="shared" si="78"/>
        <v>136526885.98999977</v>
      </c>
      <c r="G1729" s="68" t="str">
        <f>+VLOOKUP(B1729,Mapping!A:C,3,0)</f>
        <v>Dummy</v>
      </c>
      <c r="H1729" s="68" t="str">
        <f t="shared" si="79"/>
        <v>TLFPLUSDummy</v>
      </c>
      <c r="I1729" s="69">
        <f t="shared" si="80"/>
        <v>13.652688598999978</v>
      </c>
      <c r="N1729" t="str">
        <f>+HLOOKUP(A1729,'HY Financials'!$4:$4,1,0)</f>
        <v>TLFPLUS</v>
      </c>
    </row>
    <row r="1730" spans="1:14" hidden="1">
      <c r="A1730" t="s">
        <v>264</v>
      </c>
      <c r="B1730" s="105" t="s">
        <v>547</v>
      </c>
      <c r="C1730" s="105" t="s">
        <v>548</v>
      </c>
      <c r="D1730" s="106">
        <v>8811061.2799999993</v>
      </c>
      <c r="E1730" s="106">
        <v>9381439.4199999999</v>
      </c>
      <c r="F1730" s="67">
        <f t="shared" si="78"/>
        <v>570378.1400000006</v>
      </c>
      <c r="G1730" s="68" t="str">
        <f>+VLOOKUP(B1730,Mapping!A:C,3,0)</f>
        <v>Dummy</v>
      </c>
      <c r="H1730" s="68" t="str">
        <f t="shared" si="79"/>
        <v>TLFPLUSDummy</v>
      </c>
      <c r="I1730" s="69">
        <f t="shared" si="80"/>
        <v>5.7037814000000062E-2</v>
      </c>
      <c r="N1730" t="str">
        <f>+HLOOKUP(A1730,'HY Financials'!$4:$4,1,0)</f>
        <v>TLFPLUS</v>
      </c>
    </row>
    <row r="1731" spans="1:14" hidden="1">
      <c r="A1731" t="s">
        <v>264</v>
      </c>
      <c r="B1731" s="105" t="s">
        <v>1054</v>
      </c>
      <c r="C1731" s="105" t="s">
        <v>1055</v>
      </c>
      <c r="D1731" s="106">
        <v>1138505.57</v>
      </c>
      <c r="E1731" s="106">
        <v>900612.85</v>
      </c>
      <c r="F1731" s="67">
        <f t="shared" si="78"/>
        <v>-237892.72000000009</v>
      </c>
      <c r="G1731" s="68" t="str">
        <f>+VLOOKUP(B1731,Mapping!A:C,3,0)</f>
        <v>Dummy</v>
      </c>
      <c r="H1731" s="68" t="str">
        <f t="shared" si="79"/>
        <v>TLFPLUSDummy</v>
      </c>
      <c r="I1731" s="69">
        <f t="shared" si="80"/>
        <v>-2.3789272000000007E-2</v>
      </c>
      <c r="N1731" t="str">
        <f>+HLOOKUP(A1731,'HY Financials'!$4:$4,1,0)</f>
        <v>TLFPLUS</v>
      </c>
    </row>
    <row r="1732" spans="1:14" hidden="1">
      <c r="A1732" t="s">
        <v>264</v>
      </c>
      <c r="B1732" s="105" t="s">
        <v>1056</v>
      </c>
      <c r="C1732" s="105" t="s">
        <v>1057</v>
      </c>
      <c r="D1732" s="106">
        <v>1606042717.27</v>
      </c>
      <c r="E1732" s="106">
        <v>1605288708.8900001</v>
      </c>
      <c r="F1732" s="67">
        <f t="shared" ref="F1732:F1795" si="81">+E1732-D1732</f>
        <v>-754008.37999987602</v>
      </c>
      <c r="G1732" s="68" t="str">
        <f>+VLOOKUP(B1732,Mapping!A:C,3,0)</f>
        <v>Dummy</v>
      </c>
      <c r="H1732" s="68" t="str">
        <f t="shared" ref="H1732:H1795" si="82">+A1732&amp;G1732</f>
        <v>TLFPLUSDummy</v>
      </c>
      <c r="I1732" s="69">
        <f t="shared" ref="I1732:I1795" si="83">+F1732/10000000</f>
        <v>-7.5400837999987605E-2</v>
      </c>
      <c r="N1732" t="str">
        <f>+HLOOKUP(A1732,'HY Financials'!$4:$4,1,0)</f>
        <v>TLFPLUS</v>
      </c>
    </row>
    <row r="1733" spans="1:14" hidden="1">
      <c r="A1733" t="s">
        <v>264</v>
      </c>
      <c r="B1733" s="105" t="s">
        <v>1078</v>
      </c>
      <c r="C1733" s="105" t="s">
        <v>1079</v>
      </c>
      <c r="D1733" s="106">
        <v>987.57</v>
      </c>
      <c r="E1733" s="106">
        <v>906.93</v>
      </c>
      <c r="F1733" s="67">
        <f t="shared" si="81"/>
        <v>-80.6400000000001</v>
      </c>
      <c r="G1733" s="68" t="str">
        <f>+VLOOKUP(B1733,Mapping!A:C,3,0)</f>
        <v>Dummy</v>
      </c>
      <c r="H1733" s="68" t="str">
        <f t="shared" si="82"/>
        <v>TLFPLUSDummy</v>
      </c>
      <c r="I1733" s="69">
        <f t="shared" si="83"/>
        <v>-8.0640000000000095E-6</v>
      </c>
      <c r="N1733" t="str">
        <f>+HLOOKUP(A1733,'HY Financials'!$4:$4,1,0)</f>
        <v>TLFPLUS</v>
      </c>
    </row>
    <row r="1734" spans="1:14" hidden="1">
      <c r="A1734" t="s">
        <v>264</v>
      </c>
      <c r="B1734" s="105" t="s">
        <v>549</v>
      </c>
      <c r="C1734" s="105" t="s">
        <v>550</v>
      </c>
      <c r="D1734" s="106">
        <v>145752.6</v>
      </c>
      <c r="E1734" s="106">
        <v>36155.910000000003</v>
      </c>
      <c r="F1734" s="67">
        <f t="shared" si="81"/>
        <v>-109596.69</v>
      </c>
      <c r="G1734" s="68" t="str">
        <f>+VLOOKUP(B1734,Mapping!A:C,3,0)</f>
        <v>Dummy</v>
      </c>
      <c r="H1734" s="68" t="str">
        <f t="shared" si="82"/>
        <v>TLFPLUSDummy</v>
      </c>
      <c r="I1734" s="69">
        <f t="shared" si="83"/>
        <v>-1.0959669E-2</v>
      </c>
      <c r="N1734" t="str">
        <f>+HLOOKUP(A1734,'HY Financials'!$4:$4,1,0)</f>
        <v>TLFPLUS</v>
      </c>
    </row>
    <row r="1735" spans="1:14" hidden="1">
      <c r="A1735" t="s">
        <v>264</v>
      </c>
      <c r="B1735" s="105" t="s">
        <v>551</v>
      </c>
      <c r="C1735" s="105" t="s">
        <v>552</v>
      </c>
      <c r="D1735" s="106">
        <v>56533788.219999999</v>
      </c>
      <c r="E1735" s="106">
        <v>20361613.77</v>
      </c>
      <c r="F1735" s="67">
        <f t="shared" si="81"/>
        <v>-36172174.450000003</v>
      </c>
      <c r="G1735" s="68" t="str">
        <f>+VLOOKUP(B1735,Mapping!A:C,3,0)</f>
        <v>Dummy</v>
      </c>
      <c r="H1735" s="68" t="str">
        <f t="shared" si="82"/>
        <v>TLFPLUSDummy</v>
      </c>
      <c r="I1735" s="69">
        <f t="shared" si="83"/>
        <v>-3.6172174450000001</v>
      </c>
      <c r="N1735" t="str">
        <f>+HLOOKUP(A1735,'HY Financials'!$4:$4,1,0)</f>
        <v>TLFPLUS</v>
      </c>
    </row>
    <row r="1736" spans="1:14" hidden="1">
      <c r="A1736" t="s">
        <v>264</v>
      </c>
      <c r="B1736" s="105" t="s">
        <v>1102</v>
      </c>
      <c r="C1736" s="105" t="s">
        <v>598</v>
      </c>
      <c r="D1736" s="106">
        <v>181058.88</v>
      </c>
      <c r="E1736" s="106">
        <v>0</v>
      </c>
      <c r="F1736" s="67">
        <f t="shared" si="81"/>
        <v>-181058.88</v>
      </c>
      <c r="G1736" s="68" t="str">
        <f>+VLOOKUP(B1736,Mapping!A:C,3,0)</f>
        <v>Dummy</v>
      </c>
      <c r="H1736" s="68" t="str">
        <f t="shared" si="82"/>
        <v>TLFPLUSDummy</v>
      </c>
      <c r="I1736" s="69">
        <f t="shared" si="83"/>
        <v>-1.8105888000000001E-2</v>
      </c>
      <c r="N1736" t="str">
        <f>+HLOOKUP(A1736,'HY Financials'!$4:$4,1,0)</f>
        <v>TLFPLUS</v>
      </c>
    </row>
    <row r="1737" spans="1:14" hidden="1">
      <c r="A1737" t="s">
        <v>264</v>
      </c>
      <c r="B1737" s="105" t="s">
        <v>352</v>
      </c>
      <c r="C1737" s="105" t="s">
        <v>353</v>
      </c>
      <c r="D1737" s="106">
        <v>425462.64</v>
      </c>
      <c r="E1737" s="106">
        <v>44007.93</v>
      </c>
      <c r="F1737" s="67">
        <f t="shared" si="81"/>
        <v>-381454.71</v>
      </c>
      <c r="G1737" s="68" t="str">
        <f>+VLOOKUP(B1737,Mapping!A:C,3,0)</f>
        <v>Dummy</v>
      </c>
      <c r="H1737" s="68" t="str">
        <f t="shared" si="82"/>
        <v>TLFPLUSDummy</v>
      </c>
      <c r="I1737" s="69">
        <f t="shared" si="83"/>
        <v>-3.8145471E-2</v>
      </c>
      <c r="N1737" t="str">
        <f>+HLOOKUP(A1737,'HY Financials'!$4:$4,1,0)</f>
        <v>TLFPLUS</v>
      </c>
    </row>
    <row r="1738" spans="1:14" hidden="1">
      <c r="A1738" t="s">
        <v>264</v>
      </c>
      <c r="B1738" s="105" t="s">
        <v>354</v>
      </c>
      <c r="C1738" s="105" t="s">
        <v>355</v>
      </c>
      <c r="D1738" s="106">
        <v>29349372.91</v>
      </c>
      <c r="E1738" s="106">
        <v>0</v>
      </c>
      <c r="F1738" s="67">
        <f t="shared" si="81"/>
        <v>-29349372.91</v>
      </c>
      <c r="G1738" s="68" t="str">
        <f>+VLOOKUP(B1738,Mapping!A:C,3,0)</f>
        <v>Dummy</v>
      </c>
      <c r="H1738" s="68" t="str">
        <f t="shared" si="82"/>
        <v>TLFPLUSDummy</v>
      </c>
      <c r="I1738" s="69">
        <f t="shared" si="83"/>
        <v>-2.9349372910000002</v>
      </c>
      <c r="N1738" t="str">
        <f>+HLOOKUP(A1738,'HY Financials'!$4:$4,1,0)</f>
        <v>TLFPLUS</v>
      </c>
    </row>
    <row r="1739" spans="1:14" hidden="1">
      <c r="A1739" t="s">
        <v>264</v>
      </c>
      <c r="B1739" s="105" t="s">
        <v>599</v>
      </c>
      <c r="C1739" s="105" t="s">
        <v>600</v>
      </c>
      <c r="D1739" s="106">
        <v>86305.75</v>
      </c>
      <c r="E1739" s="106">
        <v>4949.58</v>
      </c>
      <c r="F1739" s="67">
        <f t="shared" si="81"/>
        <v>-81356.17</v>
      </c>
      <c r="G1739" s="68" t="str">
        <f>+VLOOKUP(B1739,Mapping!A:C,3,0)</f>
        <v>Dummy</v>
      </c>
      <c r="H1739" s="68" t="str">
        <f t="shared" si="82"/>
        <v>TLFPLUSDummy</v>
      </c>
      <c r="I1739" s="69">
        <f t="shared" si="83"/>
        <v>-8.1356169999999995E-3</v>
      </c>
      <c r="N1739" t="str">
        <f>+HLOOKUP(A1739,'HY Financials'!$4:$4,1,0)</f>
        <v>TLFPLUS</v>
      </c>
    </row>
    <row r="1740" spans="1:14" hidden="1">
      <c r="A1740" t="s">
        <v>264</v>
      </c>
      <c r="B1740" s="105" t="s">
        <v>1080</v>
      </c>
      <c r="C1740" s="105" t="s">
        <v>1081</v>
      </c>
      <c r="D1740" s="106">
        <v>10397545.390000001</v>
      </c>
      <c r="E1740" s="106">
        <v>9893231.3100000005</v>
      </c>
      <c r="F1740" s="67">
        <f t="shared" si="81"/>
        <v>-504314.08000000007</v>
      </c>
      <c r="G1740" s="68" t="str">
        <f>+VLOOKUP(B1740,Mapping!A:C,3,0)</f>
        <v>Dummy</v>
      </c>
      <c r="H1740" s="68" t="str">
        <f t="shared" si="82"/>
        <v>TLFPLUSDummy</v>
      </c>
      <c r="I1740" s="69">
        <f t="shared" si="83"/>
        <v>-5.0431408000000011E-2</v>
      </c>
      <c r="N1740" t="str">
        <f>+HLOOKUP(A1740,'HY Financials'!$4:$4,1,0)</f>
        <v>TLFPLUS</v>
      </c>
    </row>
    <row r="1741" spans="1:14" hidden="1">
      <c r="A1741" t="s">
        <v>264</v>
      </c>
      <c r="B1741" s="105" t="s">
        <v>555</v>
      </c>
      <c r="C1741" s="105" t="s">
        <v>556</v>
      </c>
      <c r="D1741" s="106">
        <v>2874075653.8099999</v>
      </c>
      <c r="E1741" s="106">
        <v>2868681624.0300002</v>
      </c>
      <c r="F1741" s="67">
        <f t="shared" si="81"/>
        <v>-5394029.779999733</v>
      </c>
      <c r="G1741" s="68" t="str">
        <f>+VLOOKUP(B1741,Mapping!A:C,3,0)</f>
        <v>Dummy</v>
      </c>
      <c r="H1741" s="68" t="str">
        <f t="shared" si="82"/>
        <v>TLFPLUSDummy</v>
      </c>
      <c r="I1741" s="69">
        <f t="shared" si="83"/>
        <v>-0.53940297799997328</v>
      </c>
      <c r="N1741" t="str">
        <f>+HLOOKUP(A1741,'HY Financials'!$4:$4,1,0)</f>
        <v>TLFPLUS</v>
      </c>
    </row>
    <row r="1742" spans="1:14" hidden="1">
      <c r="A1742" t="s">
        <v>264</v>
      </c>
      <c r="B1742" s="105" t="s">
        <v>601</v>
      </c>
      <c r="C1742" s="105" t="s">
        <v>602</v>
      </c>
      <c r="D1742" s="106">
        <v>5069313.29</v>
      </c>
      <c r="E1742" s="106">
        <v>4784157.33</v>
      </c>
      <c r="F1742" s="67">
        <f t="shared" si="81"/>
        <v>-285155.95999999996</v>
      </c>
      <c r="G1742" s="68" t="str">
        <f>+VLOOKUP(B1742,Mapping!A:C,3,0)</f>
        <v>Dummy</v>
      </c>
      <c r="H1742" s="68" t="str">
        <f t="shared" si="82"/>
        <v>TLFPLUSDummy</v>
      </c>
      <c r="I1742" s="69">
        <f t="shared" si="83"/>
        <v>-2.8515595999999997E-2</v>
      </c>
      <c r="N1742" t="str">
        <f>+HLOOKUP(A1742,'HY Financials'!$4:$4,1,0)</f>
        <v>TLFPLUS</v>
      </c>
    </row>
    <row r="1743" spans="1:14" hidden="1">
      <c r="A1743" t="s">
        <v>264</v>
      </c>
      <c r="B1743" s="105" t="s">
        <v>1058</v>
      </c>
      <c r="C1743" s="105" t="s">
        <v>1059</v>
      </c>
      <c r="D1743" s="106">
        <v>405912.69</v>
      </c>
      <c r="E1743" s="106">
        <v>903175.82</v>
      </c>
      <c r="F1743" s="67">
        <f t="shared" si="81"/>
        <v>497263.12999999995</v>
      </c>
      <c r="G1743" s="68" t="str">
        <f>+VLOOKUP(B1743,Mapping!A:C,3,0)</f>
        <v>Dummy</v>
      </c>
      <c r="H1743" s="68" t="str">
        <f t="shared" si="82"/>
        <v>TLFPLUSDummy</v>
      </c>
      <c r="I1743" s="69">
        <f t="shared" si="83"/>
        <v>4.9726312999999994E-2</v>
      </c>
      <c r="N1743" t="str">
        <f>+HLOOKUP(A1743,'HY Financials'!$4:$4,1,0)</f>
        <v>TLFPLUS</v>
      </c>
    </row>
    <row r="1744" spans="1:14" hidden="1">
      <c r="A1744" t="s">
        <v>264</v>
      </c>
      <c r="B1744" s="105" t="s">
        <v>1060</v>
      </c>
      <c r="C1744" s="105" t="s">
        <v>1061</v>
      </c>
      <c r="D1744" s="106">
        <v>805194003.88</v>
      </c>
      <c r="E1744" s="106">
        <v>781187373.29999995</v>
      </c>
      <c r="F1744" s="67">
        <f t="shared" si="81"/>
        <v>-24006630.580000043</v>
      </c>
      <c r="G1744" s="68" t="str">
        <f>+VLOOKUP(B1744,Mapping!A:C,3,0)</f>
        <v>Dummy</v>
      </c>
      <c r="H1744" s="68" t="str">
        <f t="shared" si="82"/>
        <v>TLFPLUSDummy</v>
      </c>
      <c r="I1744" s="69">
        <f t="shared" si="83"/>
        <v>-2.4006630580000041</v>
      </c>
      <c r="N1744" t="str">
        <f>+HLOOKUP(A1744,'HY Financials'!$4:$4,1,0)</f>
        <v>TLFPLUS</v>
      </c>
    </row>
    <row r="1745" spans="1:14" hidden="1">
      <c r="A1745" t="s">
        <v>264</v>
      </c>
      <c r="B1745" s="105" t="s">
        <v>1082</v>
      </c>
      <c r="C1745" s="105" t="s">
        <v>1083</v>
      </c>
      <c r="D1745" s="106">
        <v>111.14</v>
      </c>
      <c r="E1745" s="106">
        <v>853.17</v>
      </c>
      <c r="F1745" s="67">
        <f t="shared" si="81"/>
        <v>742.03</v>
      </c>
      <c r="G1745" s="68" t="str">
        <f>+VLOOKUP(B1745,Mapping!A:C,3,0)</f>
        <v>Dummy</v>
      </c>
      <c r="H1745" s="68" t="str">
        <f t="shared" si="82"/>
        <v>TLFPLUSDummy</v>
      </c>
      <c r="I1745" s="69">
        <f t="shared" si="83"/>
        <v>7.4202999999999994E-5</v>
      </c>
      <c r="N1745" t="str">
        <f>+HLOOKUP(A1745,'HY Financials'!$4:$4,1,0)</f>
        <v>TLFPLUS</v>
      </c>
    </row>
    <row r="1746" spans="1:14" hidden="1">
      <c r="A1746" t="s">
        <v>264</v>
      </c>
      <c r="B1746" s="105">
        <v>310200</v>
      </c>
      <c r="C1746" s="105" t="s">
        <v>356</v>
      </c>
      <c r="D1746" s="106">
        <v>0</v>
      </c>
      <c r="E1746" s="106">
        <v>0</v>
      </c>
      <c r="F1746" s="67">
        <f t="shared" si="81"/>
        <v>0</v>
      </c>
      <c r="G1746" s="68" t="str">
        <f>+VLOOKUP(B1746,Mapping!A:C,3,0)</f>
        <v>Dummy</v>
      </c>
      <c r="H1746" s="68" t="str">
        <f t="shared" si="82"/>
        <v>TLFPLUSDummy</v>
      </c>
      <c r="I1746" s="69">
        <f t="shared" si="83"/>
        <v>0</v>
      </c>
      <c r="N1746" t="str">
        <f>+HLOOKUP(A1746,'HY Financials'!$4:$4,1,0)</f>
        <v>TLFPLUS</v>
      </c>
    </row>
    <row r="1747" spans="1:14" hidden="1">
      <c r="A1747" t="s">
        <v>264</v>
      </c>
      <c r="B1747" s="105" t="s">
        <v>557</v>
      </c>
      <c r="C1747" s="105" t="s">
        <v>558</v>
      </c>
      <c r="D1747" s="106">
        <v>1941955.63</v>
      </c>
      <c r="E1747" s="106">
        <v>266480.86</v>
      </c>
      <c r="F1747" s="67">
        <f t="shared" si="81"/>
        <v>-1675474.77</v>
      </c>
      <c r="G1747" s="68" t="str">
        <f>+VLOOKUP(B1747,Mapping!A:C,3,0)</f>
        <v>Dummy</v>
      </c>
      <c r="H1747" s="68" t="str">
        <f t="shared" si="82"/>
        <v>TLFPLUSDummy</v>
      </c>
      <c r="I1747" s="69">
        <f t="shared" si="83"/>
        <v>-0.167547477</v>
      </c>
      <c r="N1747" t="str">
        <f>+HLOOKUP(A1747,'HY Financials'!$4:$4,1,0)</f>
        <v>TLFPLUS</v>
      </c>
    </row>
    <row r="1748" spans="1:14" hidden="1">
      <c r="A1748" t="s">
        <v>264</v>
      </c>
      <c r="B1748" s="105" t="s">
        <v>603</v>
      </c>
      <c r="C1748" s="105" t="s">
        <v>604</v>
      </c>
      <c r="D1748" s="106">
        <v>0</v>
      </c>
      <c r="E1748" s="106">
        <v>0</v>
      </c>
      <c r="F1748" s="67">
        <f t="shared" si="81"/>
        <v>0</v>
      </c>
      <c r="G1748" s="68" t="str">
        <f>+VLOOKUP(B1748,Mapping!A:C,3,0)</f>
        <v>Dummy</v>
      </c>
      <c r="H1748" s="68" t="str">
        <f t="shared" si="82"/>
        <v>TLFPLUSDummy</v>
      </c>
      <c r="I1748" s="69">
        <f t="shared" si="83"/>
        <v>0</v>
      </c>
      <c r="N1748" t="str">
        <f>+HLOOKUP(A1748,'HY Financials'!$4:$4,1,0)</f>
        <v>TLFPLUS</v>
      </c>
    </row>
    <row r="1749" spans="1:14" hidden="1">
      <c r="A1749" t="s">
        <v>264</v>
      </c>
      <c r="B1749" s="105" t="s">
        <v>500</v>
      </c>
      <c r="C1749" s="105" t="s">
        <v>501</v>
      </c>
      <c r="D1749" s="106">
        <v>6478785.25</v>
      </c>
      <c r="E1749" s="106">
        <v>696944.25</v>
      </c>
      <c r="F1749" s="67">
        <f t="shared" si="81"/>
        <v>-5781841</v>
      </c>
      <c r="G1749" s="68" t="str">
        <f>+VLOOKUP(B1749,Mapping!A:C,3,0)</f>
        <v>Dummy</v>
      </c>
      <c r="H1749" s="68" t="str">
        <f t="shared" si="82"/>
        <v>TLFPLUSDummy</v>
      </c>
      <c r="I1749" s="69">
        <f t="shared" si="83"/>
        <v>-0.57818409999999998</v>
      </c>
      <c r="N1749" t="str">
        <f>+HLOOKUP(A1749,'HY Financials'!$4:$4,1,0)</f>
        <v>TLFPLUS</v>
      </c>
    </row>
    <row r="1750" spans="1:14" hidden="1">
      <c r="A1750" t="s">
        <v>264</v>
      </c>
      <c r="B1750" s="105" t="s">
        <v>605</v>
      </c>
      <c r="C1750" s="105" t="s">
        <v>606</v>
      </c>
      <c r="D1750" s="106">
        <v>960536.97</v>
      </c>
      <c r="E1750" s="106">
        <v>27398.04</v>
      </c>
      <c r="F1750" s="67">
        <f t="shared" si="81"/>
        <v>-933138.92999999993</v>
      </c>
      <c r="G1750" s="68" t="str">
        <f>+VLOOKUP(B1750,Mapping!A:C,3,0)</f>
        <v>Dummy</v>
      </c>
      <c r="H1750" s="68" t="str">
        <f t="shared" si="82"/>
        <v>TLFPLUSDummy</v>
      </c>
      <c r="I1750" s="69">
        <f t="shared" si="83"/>
        <v>-9.3313892999999995E-2</v>
      </c>
      <c r="N1750" t="str">
        <f>+HLOOKUP(A1750,'HY Financials'!$4:$4,1,0)</f>
        <v>TLFPLUS</v>
      </c>
    </row>
    <row r="1751" spans="1:14" hidden="1">
      <c r="A1751" t="s">
        <v>264</v>
      </c>
      <c r="B1751" s="105" t="s">
        <v>559</v>
      </c>
      <c r="C1751" s="105" t="s">
        <v>560</v>
      </c>
      <c r="D1751" s="106">
        <v>61231801.710000001</v>
      </c>
      <c r="E1751" s="106">
        <v>4413434.26</v>
      </c>
      <c r="F1751" s="67">
        <f t="shared" si="81"/>
        <v>-56818367.450000003</v>
      </c>
      <c r="G1751" s="68" t="str">
        <f>+VLOOKUP(B1751,Mapping!A:C,3,0)</f>
        <v>Dummy</v>
      </c>
      <c r="H1751" s="68" t="str">
        <f t="shared" si="82"/>
        <v>TLFPLUSDummy</v>
      </c>
      <c r="I1751" s="69">
        <f t="shared" si="83"/>
        <v>-5.681836745</v>
      </c>
      <c r="N1751" t="str">
        <f>+HLOOKUP(A1751,'HY Financials'!$4:$4,1,0)</f>
        <v>TLFPLUS</v>
      </c>
    </row>
    <row r="1752" spans="1:14" ht="22.5" hidden="1">
      <c r="A1752" t="s">
        <v>264</v>
      </c>
      <c r="B1752" s="105" t="s">
        <v>561</v>
      </c>
      <c r="C1752" s="105" t="s">
        <v>562</v>
      </c>
      <c r="D1752" s="106">
        <v>13267158.35</v>
      </c>
      <c r="E1752" s="106">
        <v>1113544.1499999999</v>
      </c>
      <c r="F1752" s="67">
        <f t="shared" si="81"/>
        <v>-12153614.199999999</v>
      </c>
      <c r="G1752" s="68" t="str">
        <f>+VLOOKUP(B1752,Mapping!A:C,3,0)</f>
        <v>Dummy</v>
      </c>
      <c r="H1752" s="68" t="str">
        <f t="shared" si="82"/>
        <v>TLFPLUSDummy</v>
      </c>
      <c r="I1752" s="69">
        <f t="shared" si="83"/>
        <v>-1.21536142</v>
      </c>
      <c r="N1752" t="str">
        <f>+HLOOKUP(A1752,'HY Financials'!$4:$4,1,0)</f>
        <v>TLFPLUS</v>
      </c>
    </row>
    <row r="1753" spans="1:14" hidden="1">
      <c r="A1753" t="s">
        <v>264</v>
      </c>
      <c r="B1753" s="105" t="s">
        <v>1064</v>
      </c>
      <c r="C1753" s="105" t="s">
        <v>1065</v>
      </c>
      <c r="D1753" s="106">
        <v>2640828.61</v>
      </c>
      <c r="E1753" s="106">
        <v>190341.46</v>
      </c>
      <c r="F1753" s="67">
        <f t="shared" si="81"/>
        <v>-2450487.15</v>
      </c>
      <c r="G1753" s="68" t="str">
        <f>+VLOOKUP(B1753,Mapping!A:C,3,0)</f>
        <v>Dummy</v>
      </c>
      <c r="H1753" s="68" t="str">
        <f t="shared" si="82"/>
        <v>TLFPLUSDummy</v>
      </c>
      <c r="I1753" s="69">
        <f t="shared" si="83"/>
        <v>-0.245048715</v>
      </c>
      <c r="N1753" t="str">
        <f>+HLOOKUP(A1753,'HY Financials'!$4:$4,1,0)</f>
        <v>TLFPLUS</v>
      </c>
    </row>
    <row r="1754" spans="1:14" hidden="1">
      <c r="A1754" t="s">
        <v>264</v>
      </c>
      <c r="B1754" s="105" t="s">
        <v>1084</v>
      </c>
      <c r="C1754" s="105" t="s">
        <v>1085</v>
      </c>
      <c r="D1754" s="106">
        <v>2847.18</v>
      </c>
      <c r="E1754" s="106">
        <v>244.87</v>
      </c>
      <c r="F1754" s="67">
        <f t="shared" si="81"/>
        <v>-2602.31</v>
      </c>
      <c r="G1754" s="68" t="str">
        <f>+VLOOKUP(B1754,Mapping!A:C,3,0)</f>
        <v>Dummy</v>
      </c>
      <c r="H1754" s="68" t="str">
        <f t="shared" si="82"/>
        <v>TLFPLUSDummy</v>
      </c>
      <c r="I1754" s="69">
        <f t="shared" si="83"/>
        <v>-2.6023099999999998E-4</v>
      </c>
      <c r="N1754" t="str">
        <f>+HLOOKUP(A1754,'HY Financials'!$4:$4,1,0)</f>
        <v>TLFPLUS</v>
      </c>
    </row>
    <row r="1755" spans="1:14" hidden="1">
      <c r="A1755" t="s">
        <v>264</v>
      </c>
      <c r="B1755" s="105" t="s">
        <v>563</v>
      </c>
      <c r="C1755" s="105" t="s">
        <v>564</v>
      </c>
      <c r="D1755" s="106">
        <v>440768</v>
      </c>
      <c r="E1755" s="106">
        <v>66423</v>
      </c>
      <c r="F1755" s="67">
        <f t="shared" si="81"/>
        <v>-374345</v>
      </c>
      <c r="G1755" s="68" t="str">
        <f>+VLOOKUP(B1755,Mapping!A:C,3,0)</f>
        <v>Dummy</v>
      </c>
      <c r="H1755" s="68" t="str">
        <f t="shared" si="82"/>
        <v>TLFPLUSDummy</v>
      </c>
      <c r="I1755" s="69">
        <f t="shared" si="83"/>
        <v>-3.7434500000000002E-2</v>
      </c>
      <c r="N1755" t="str">
        <f>+HLOOKUP(A1755,'HY Financials'!$4:$4,1,0)</f>
        <v>TLFPLUS</v>
      </c>
    </row>
    <row r="1756" spans="1:14" hidden="1">
      <c r="A1756" t="s">
        <v>264</v>
      </c>
      <c r="B1756" s="105" t="s">
        <v>607</v>
      </c>
      <c r="C1756" s="105" t="s">
        <v>608</v>
      </c>
      <c r="D1756" s="106">
        <v>0</v>
      </c>
      <c r="E1756" s="106">
        <v>0</v>
      </c>
      <c r="F1756" s="67">
        <f t="shared" si="81"/>
        <v>0</v>
      </c>
      <c r="G1756" s="68" t="str">
        <f>+VLOOKUP(B1756,Mapping!A:C,3,0)</f>
        <v>Dummy</v>
      </c>
      <c r="H1756" s="68" t="str">
        <f t="shared" si="82"/>
        <v>TLFPLUSDummy</v>
      </c>
      <c r="I1756" s="69">
        <f t="shared" si="83"/>
        <v>0</v>
      </c>
      <c r="N1756" t="str">
        <f>+HLOOKUP(A1756,'HY Financials'!$4:$4,1,0)</f>
        <v>TLFPLUS</v>
      </c>
    </row>
    <row r="1757" spans="1:14" hidden="1">
      <c r="A1757" t="s">
        <v>264</v>
      </c>
      <c r="B1757" s="105" t="s">
        <v>502</v>
      </c>
      <c r="C1757" s="105" t="s">
        <v>503</v>
      </c>
      <c r="D1757" s="106">
        <v>986823</v>
      </c>
      <c r="E1757" s="106">
        <v>101570.12</v>
      </c>
      <c r="F1757" s="67">
        <f t="shared" si="81"/>
        <v>-885252.88</v>
      </c>
      <c r="G1757" s="68" t="str">
        <f>+VLOOKUP(B1757,Mapping!A:C,3,0)</f>
        <v>Dummy</v>
      </c>
      <c r="H1757" s="68" t="str">
        <f t="shared" si="82"/>
        <v>TLFPLUSDummy</v>
      </c>
      <c r="I1757" s="69">
        <f t="shared" si="83"/>
        <v>-8.8525287999999994E-2</v>
      </c>
      <c r="N1757" t="str">
        <f>+HLOOKUP(A1757,'HY Financials'!$4:$4,1,0)</f>
        <v>TLFPLUS</v>
      </c>
    </row>
    <row r="1758" spans="1:14" hidden="1">
      <c r="A1758" t="s">
        <v>264</v>
      </c>
      <c r="B1758" s="105" t="s">
        <v>609</v>
      </c>
      <c r="C1758" s="105" t="s">
        <v>610</v>
      </c>
      <c r="D1758" s="106">
        <v>144646</v>
      </c>
      <c r="E1758" s="106">
        <v>4318.6899999999996</v>
      </c>
      <c r="F1758" s="67">
        <f t="shared" si="81"/>
        <v>-140327.31</v>
      </c>
      <c r="G1758" s="68" t="str">
        <f>+VLOOKUP(B1758,Mapping!A:C,3,0)</f>
        <v>Dummy</v>
      </c>
      <c r="H1758" s="68" t="str">
        <f t="shared" si="82"/>
        <v>TLFPLUSDummy</v>
      </c>
      <c r="I1758" s="69">
        <f t="shared" si="83"/>
        <v>-1.4032731E-2</v>
      </c>
      <c r="N1758" t="str">
        <f>+HLOOKUP(A1758,'HY Financials'!$4:$4,1,0)</f>
        <v>TLFPLUS</v>
      </c>
    </row>
    <row r="1759" spans="1:14" hidden="1">
      <c r="A1759" t="s">
        <v>264</v>
      </c>
      <c r="B1759" s="105" t="s">
        <v>565</v>
      </c>
      <c r="C1759" s="105" t="s">
        <v>566</v>
      </c>
      <c r="D1759" s="106">
        <v>14704438.380000001</v>
      </c>
      <c r="E1759" s="106">
        <v>955865</v>
      </c>
      <c r="F1759" s="67">
        <f t="shared" si="81"/>
        <v>-13748573.380000001</v>
      </c>
      <c r="G1759" s="68" t="str">
        <f>+VLOOKUP(B1759,Mapping!A:C,3,0)</f>
        <v>Dummy</v>
      </c>
      <c r="H1759" s="68" t="str">
        <f t="shared" si="82"/>
        <v>TLFPLUSDummy</v>
      </c>
      <c r="I1759" s="69">
        <f t="shared" si="83"/>
        <v>-1.374857338</v>
      </c>
      <c r="N1759" t="str">
        <f>+HLOOKUP(A1759,'HY Financials'!$4:$4,1,0)</f>
        <v>TLFPLUS</v>
      </c>
    </row>
    <row r="1760" spans="1:14" hidden="1">
      <c r="A1760" t="s">
        <v>264</v>
      </c>
      <c r="B1760" s="105" t="s">
        <v>567</v>
      </c>
      <c r="C1760" s="105" t="s">
        <v>568</v>
      </c>
      <c r="D1760" s="106">
        <v>2075812</v>
      </c>
      <c r="E1760" s="106">
        <v>155849.96</v>
      </c>
      <c r="F1760" s="67">
        <f t="shared" si="81"/>
        <v>-1919962.04</v>
      </c>
      <c r="G1760" s="68" t="str">
        <f>+VLOOKUP(B1760,Mapping!A:C,3,0)</f>
        <v>Dummy</v>
      </c>
      <c r="H1760" s="68" t="str">
        <f t="shared" si="82"/>
        <v>TLFPLUSDummy</v>
      </c>
      <c r="I1760" s="69">
        <f t="shared" si="83"/>
        <v>-0.191996204</v>
      </c>
      <c r="N1760" t="str">
        <f>+HLOOKUP(A1760,'HY Financials'!$4:$4,1,0)</f>
        <v>TLFPLUS</v>
      </c>
    </row>
    <row r="1761" spans="1:14" hidden="1">
      <c r="A1761" t="s">
        <v>264</v>
      </c>
      <c r="B1761" s="105" t="s">
        <v>1066</v>
      </c>
      <c r="C1761" s="105" t="s">
        <v>1067</v>
      </c>
      <c r="D1761" s="106">
        <v>878838.32</v>
      </c>
      <c r="E1761" s="106">
        <v>94583.32</v>
      </c>
      <c r="F1761" s="67">
        <f t="shared" si="81"/>
        <v>-784255</v>
      </c>
      <c r="G1761" s="68" t="str">
        <f>+VLOOKUP(B1761,Mapping!A:C,3,0)</f>
        <v>Dummy</v>
      </c>
      <c r="H1761" s="68" t="str">
        <f t="shared" si="82"/>
        <v>TLFPLUSDummy</v>
      </c>
      <c r="I1761" s="69">
        <f t="shared" si="83"/>
        <v>-7.8425499999999995E-2</v>
      </c>
      <c r="N1761" t="str">
        <f>+HLOOKUP(A1761,'HY Financials'!$4:$4,1,0)</f>
        <v>TLFPLUS</v>
      </c>
    </row>
    <row r="1762" spans="1:14" hidden="1">
      <c r="A1762" t="s">
        <v>264</v>
      </c>
      <c r="B1762" s="105" t="s">
        <v>1086</v>
      </c>
      <c r="C1762" s="105" t="s">
        <v>1087</v>
      </c>
      <c r="D1762" s="106">
        <v>722</v>
      </c>
      <c r="E1762" s="106">
        <v>60</v>
      </c>
      <c r="F1762" s="67">
        <f t="shared" si="81"/>
        <v>-662</v>
      </c>
      <c r="G1762" s="68" t="str">
        <f>+VLOOKUP(B1762,Mapping!A:C,3,0)</f>
        <v>Dummy</v>
      </c>
      <c r="H1762" s="68" t="str">
        <f t="shared" si="82"/>
        <v>TLFPLUSDummy</v>
      </c>
      <c r="I1762" s="69">
        <f t="shared" si="83"/>
        <v>-6.6199999999999996E-5</v>
      </c>
      <c r="N1762" t="str">
        <f>+HLOOKUP(A1762,'HY Financials'!$4:$4,1,0)</f>
        <v>TLFPLUS</v>
      </c>
    </row>
    <row r="1763" spans="1:14" hidden="1">
      <c r="A1763" t="s">
        <v>264</v>
      </c>
      <c r="B1763" s="105" t="s">
        <v>445</v>
      </c>
      <c r="C1763" s="105" t="s">
        <v>446</v>
      </c>
      <c r="D1763" s="106">
        <v>0</v>
      </c>
      <c r="E1763" s="106">
        <v>850713.65</v>
      </c>
      <c r="F1763" s="67">
        <f t="shared" si="81"/>
        <v>850713.65</v>
      </c>
      <c r="G1763" s="68" t="str">
        <f>+VLOOKUP(B1763,Mapping!A:C,3,0)</f>
        <v>Dummy</v>
      </c>
      <c r="H1763" s="68" t="str">
        <f t="shared" si="82"/>
        <v>TLFPLUSDummy</v>
      </c>
      <c r="I1763" s="69">
        <f t="shared" si="83"/>
        <v>8.5071364999999996E-2</v>
      </c>
      <c r="N1763" t="str">
        <f>+HLOOKUP(A1763,'HY Financials'!$4:$4,1,0)</f>
        <v>TLFPLUS</v>
      </c>
    </row>
    <row r="1764" spans="1:14" hidden="1">
      <c r="A1764" t="s">
        <v>264</v>
      </c>
      <c r="B1764" s="105" t="s">
        <v>447</v>
      </c>
      <c r="C1764" s="105" t="s">
        <v>448</v>
      </c>
      <c r="D1764" s="106">
        <v>0</v>
      </c>
      <c r="E1764" s="106">
        <v>491582.2</v>
      </c>
      <c r="F1764" s="67">
        <f t="shared" si="81"/>
        <v>491582.2</v>
      </c>
      <c r="G1764" s="68" t="str">
        <f>+VLOOKUP(B1764,Mapping!A:C,3,0)</f>
        <v>Dummy</v>
      </c>
      <c r="H1764" s="68" t="str">
        <f t="shared" si="82"/>
        <v>TLFPLUSDummy</v>
      </c>
      <c r="I1764" s="69">
        <f t="shared" si="83"/>
        <v>4.9158220000000002E-2</v>
      </c>
      <c r="N1764" t="str">
        <f>+HLOOKUP(A1764,'HY Financials'!$4:$4,1,0)</f>
        <v>TLFPLUS</v>
      </c>
    </row>
    <row r="1765" spans="1:14" hidden="1">
      <c r="A1765" t="s">
        <v>264</v>
      </c>
      <c r="B1765" s="105" t="s">
        <v>635</v>
      </c>
      <c r="C1765" s="105" t="s">
        <v>636</v>
      </c>
      <c r="D1765" s="106">
        <v>6346.5</v>
      </c>
      <c r="E1765" s="106">
        <v>0</v>
      </c>
      <c r="F1765" s="67">
        <f t="shared" si="81"/>
        <v>-6346.5</v>
      </c>
      <c r="G1765" s="68" t="str">
        <f>+VLOOKUP(B1765,Mapping!A:C,3,0)</f>
        <v>Dummy</v>
      </c>
      <c r="H1765" s="68" t="str">
        <f t="shared" si="82"/>
        <v>TLFPLUSDummy</v>
      </c>
      <c r="I1765" s="69">
        <f t="shared" si="83"/>
        <v>-6.3464999999999995E-4</v>
      </c>
      <c r="N1765" t="str">
        <f>+HLOOKUP(A1765,'HY Financials'!$4:$4,1,0)</f>
        <v>TLFPLUS</v>
      </c>
    </row>
    <row r="1766" spans="1:14" hidden="1">
      <c r="A1766" t="s">
        <v>264</v>
      </c>
      <c r="B1766" s="105" t="s">
        <v>481</v>
      </c>
      <c r="C1766" s="105" t="s">
        <v>482</v>
      </c>
      <c r="D1766" s="106">
        <v>285270.2</v>
      </c>
      <c r="E1766" s="106">
        <v>0</v>
      </c>
      <c r="F1766" s="67">
        <f t="shared" si="81"/>
        <v>-285270.2</v>
      </c>
      <c r="G1766" s="68" t="str">
        <f>+VLOOKUP(B1766,Mapping!A:C,3,0)</f>
        <v>Dummy</v>
      </c>
      <c r="H1766" s="68" t="str">
        <f t="shared" si="82"/>
        <v>TLFPLUSDummy</v>
      </c>
      <c r="I1766" s="69">
        <f t="shared" si="83"/>
        <v>-2.852702E-2</v>
      </c>
      <c r="N1766" t="str">
        <f>+HLOOKUP(A1766,'HY Financials'!$4:$4,1,0)</f>
        <v>TLFPLUS</v>
      </c>
    </row>
    <row r="1767" spans="1:14" hidden="1">
      <c r="A1767" t="s">
        <v>264</v>
      </c>
      <c r="B1767" s="105" t="s">
        <v>781</v>
      </c>
      <c r="C1767" s="105" t="s">
        <v>782</v>
      </c>
      <c r="D1767" s="106">
        <v>0</v>
      </c>
      <c r="E1767" s="106">
        <v>2934.68</v>
      </c>
      <c r="F1767" s="67">
        <f t="shared" si="81"/>
        <v>2934.68</v>
      </c>
      <c r="G1767" s="68" t="str">
        <f>+VLOOKUP(B1767,Mapping!A:C,3,0)</f>
        <v>Net Assets</v>
      </c>
      <c r="H1767" s="68" t="str">
        <f t="shared" si="82"/>
        <v>TLFPLUSNet Assets</v>
      </c>
      <c r="I1767" s="69">
        <f t="shared" si="83"/>
        <v>2.9346799999999996E-4</v>
      </c>
      <c r="N1767" t="str">
        <f>+HLOOKUP(A1767,'HY Financials'!$4:$4,1,0)</f>
        <v>TLFPLUS</v>
      </c>
    </row>
    <row r="1768" spans="1:14" hidden="1">
      <c r="A1768" t="s">
        <v>264</v>
      </c>
      <c r="B1768" s="105" t="s">
        <v>483</v>
      </c>
      <c r="C1768" s="105" t="s">
        <v>484</v>
      </c>
      <c r="D1768" s="106">
        <v>14050.12</v>
      </c>
      <c r="E1768" s="106">
        <v>0</v>
      </c>
      <c r="F1768" s="67">
        <f t="shared" si="81"/>
        <v>-14050.12</v>
      </c>
      <c r="G1768" s="68" t="str">
        <f>+VLOOKUP(B1768,Mapping!A:C,3,0)</f>
        <v>Dummy</v>
      </c>
      <c r="H1768" s="68" t="str">
        <f t="shared" si="82"/>
        <v>TLFPLUSDummy</v>
      </c>
      <c r="I1768" s="69">
        <f t="shared" si="83"/>
        <v>-1.4050120000000002E-3</v>
      </c>
      <c r="N1768" t="str">
        <f>+HLOOKUP(A1768,'HY Financials'!$4:$4,1,0)</f>
        <v>TLFPLUS</v>
      </c>
    </row>
    <row r="1769" spans="1:14" hidden="1">
      <c r="A1769" t="s">
        <v>264</v>
      </c>
      <c r="B1769" s="105" t="s">
        <v>504</v>
      </c>
      <c r="C1769" s="105" t="s">
        <v>505</v>
      </c>
      <c r="D1769" s="106">
        <v>8763938.6400000006</v>
      </c>
      <c r="E1769" s="106">
        <v>8842188.0899999999</v>
      </c>
      <c r="F1769" s="67">
        <f t="shared" si="81"/>
        <v>78249.449999999255</v>
      </c>
      <c r="G1769" s="68" t="str">
        <f>+VLOOKUP(B1769,Mapping!A:C,3,0)</f>
        <v>Interest</v>
      </c>
      <c r="H1769" s="68" t="str">
        <f t="shared" si="82"/>
        <v>TLFPLUSInterest</v>
      </c>
      <c r="I1769" s="69">
        <f t="shared" si="83"/>
        <v>7.8249449999999252E-3</v>
      </c>
      <c r="N1769" t="str">
        <f>+HLOOKUP(A1769,'HY Financials'!$4:$4,1,0)</f>
        <v>TLFPLUS</v>
      </c>
    </row>
    <row r="1770" spans="1:14" hidden="1">
      <c r="A1770" t="s">
        <v>264</v>
      </c>
      <c r="B1770" s="105" t="s">
        <v>361</v>
      </c>
      <c r="C1770" s="105" t="s">
        <v>362</v>
      </c>
      <c r="D1770" s="106">
        <v>1424581808.25</v>
      </c>
      <c r="E1770" s="106">
        <v>1434869808.25</v>
      </c>
      <c r="F1770" s="67">
        <f t="shared" si="81"/>
        <v>10288000</v>
      </c>
      <c r="G1770" s="68" t="str">
        <f>+VLOOKUP(B1770,Mapping!A:C,3,0)</f>
        <v>Interest</v>
      </c>
      <c r="H1770" s="68" t="str">
        <f t="shared" si="82"/>
        <v>TLFPLUSInterest</v>
      </c>
      <c r="I1770" s="69">
        <f t="shared" si="83"/>
        <v>1.0287999999999999</v>
      </c>
      <c r="N1770" t="str">
        <f>+HLOOKUP(A1770,'HY Financials'!$4:$4,1,0)</f>
        <v>TLFPLUS</v>
      </c>
    </row>
    <row r="1771" spans="1:14" hidden="1">
      <c r="A1771" t="s">
        <v>264</v>
      </c>
      <c r="B1771" s="105" t="s">
        <v>506</v>
      </c>
      <c r="C1771" s="105" t="s">
        <v>507</v>
      </c>
      <c r="D1771" s="106">
        <v>5642142.6900000004</v>
      </c>
      <c r="E1771" s="106">
        <v>7140383.8600000003</v>
      </c>
      <c r="F1771" s="67">
        <f t="shared" si="81"/>
        <v>1498241.17</v>
      </c>
      <c r="G1771" s="68" t="str">
        <f>+VLOOKUP(B1771,Mapping!A:C,3,0)</f>
        <v>Interest</v>
      </c>
      <c r="H1771" s="68" t="str">
        <f t="shared" si="82"/>
        <v>TLFPLUSInterest</v>
      </c>
      <c r="I1771" s="69">
        <f t="shared" si="83"/>
        <v>0.14982411699999998</v>
      </c>
      <c r="N1771" t="str">
        <f>+HLOOKUP(A1771,'HY Financials'!$4:$4,1,0)</f>
        <v>TLFPLUS</v>
      </c>
    </row>
    <row r="1772" spans="1:14" hidden="1">
      <c r="A1772" t="s">
        <v>264</v>
      </c>
      <c r="B1772" s="105" t="s">
        <v>569</v>
      </c>
      <c r="C1772" s="105" t="s">
        <v>570</v>
      </c>
      <c r="D1772" s="106">
        <v>0</v>
      </c>
      <c r="E1772" s="106">
        <v>2094935.02</v>
      </c>
      <c r="F1772" s="67">
        <f t="shared" si="81"/>
        <v>2094935.02</v>
      </c>
      <c r="G1772" s="68" t="str">
        <f>+VLOOKUP(B1772,Mapping!A:C,3,0)</f>
        <v>Profit/(Loss) on sale /redemption of investments (other than inter scheme transfer/sale)</v>
      </c>
      <c r="H1772" s="68" t="str">
        <f t="shared" si="82"/>
        <v>TLFPLUSProfit/(Loss) on sale /redemption of investments (other than inter scheme transfer/sale)</v>
      </c>
      <c r="I1772" s="69">
        <f t="shared" si="83"/>
        <v>0.209493502</v>
      </c>
      <c r="N1772" t="str">
        <f>+HLOOKUP(A1772,'HY Financials'!$4:$4,1,0)</f>
        <v>TLFPLUS</v>
      </c>
    </row>
    <row r="1773" spans="1:14" hidden="1">
      <c r="A1773" t="s">
        <v>264</v>
      </c>
      <c r="B1773" s="105" t="s">
        <v>485</v>
      </c>
      <c r="C1773" s="105" t="s">
        <v>486</v>
      </c>
      <c r="D1773" s="106">
        <v>0</v>
      </c>
      <c r="E1773" s="106">
        <v>114682.2</v>
      </c>
      <c r="F1773" s="67">
        <f t="shared" si="81"/>
        <v>114682.2</v>
      </c>
      <c r="G1773" s="68" t="str">
        <f>+VLOOKUP(B1773,Mapping!A:C,3,0)</f>
        <v>Profit/(Loss) on sale /redemption of investments (other than inter scheme transfer/sale)</v>
      </c>
      <c r="H1773" s="68" t="str">
        <f t="shared" si="82"/>
        <v>TLFPLUSProfit/(Loss) on sale /redemption of investments (other than inter scheme transfer/sale)</v>
      </c>
      <c r="I1773" s="69">
        <f t="shared" si="83"/>
        <v>1.1468219999999999E-2</v>
      </c>
      <c r="N1773" t="str">
        <f>+HLOOKUP(A1773,'HY Financials'!$4:$4,1,0)</f>
        <v>TLFPLUS</v>
      </c>
    </row>
    <row r="1774" spans="1:14" hidden="1">
      <c r="A1774" t="s">
        <v>264</v>
      </c>
      <c r="B1774" s="105" t="s">
        <v>657</v>
      </c>
      <c r="C1774" s="105" t="s">
        <v>658</v>
      </c>
      <c r="D1774" s="106">
        <v>0</v>
      </c>
      <c r="E1774" s="106">
        <v>0</v>
      </c>
      <c r="F1774" s="67">
        <f t="shared" si="81"/>
        <v>0</v>
      </c>
      <c r="G1774" s="68" t="str">
        <f>+VLOOKUP(B1774,Mapping!A:C,3,0)</f>
        <v>Profit/(Loss) on sale /redemption of investments (other than inter scheme transfer/sale)</v>
      </c>
      <c r="H1774" s="68" t="str">
        <f t="shared" si="82"/>
        <v>TLFPLUSProfit/(Loss) on sale /redemption of investments (other than inter scheme transfer/sale)</v>
      </c>
      <c r="I1774" s="69">
        <f t="shared" si="83"/>
        <v>0</v>
      </c>
      <c r="N1774" t="str">
        <f>+HLOOKUP(A1774,'HY Financials'!$4:$4,1,0)</f>
        <v>TLFPLUS</v>
      </c>
    </row>
    <row r="1775" spans="1:14" hidden="1">
      <c r="A1775" t="s">
        <v>264</v>
      </c>
      <c r="B1775" s="105" t="s">
        <v>571</v>
      </c>
      <c r="C1775" s="105" t="s">
        <v>572</v>
      </c>
      <c r="D1775" s="106">
        <v>0</v>
      </c>
      <c r="E1775" s="106">
        <v>0</v>
      </c>
      <c r="F1775" s="67">
        <f t="shared" si="81"/>
        <v>0</v>
      </c>
      <c r="G1775" s="68" t="str">
        <f>+VLOOKUP(B1775,Mapping!A:C,3,0)</f>
        <v>Profit/(Loss) on sale /redemption of investments (other than inter scheme transfer/sale)</v>
      </c>
      <c r="H1775" s="68" t="str">
        <f t="shared" si="82"/>
        <v>TLFPLUSProfit/(Loss) on sale /redemption of investments (other than inter scheme transfer/sale)</v>
      </c>
      <c r="I1775" s="69">
        <f t="shared" si="83"/>
        <v>0</v>
      </c>
      <c r="N1775" t="str">
        <f>+HLOOKUP(A1775,'HY Financials'!$4:$4,1,0)</f>
        <v>TLFPLUS</v>
      </c>
    </row>
    <row r="1776" spans="1:14" hidden="1">
      <c r="A1776" t="s">
        <v>264</v>
      </c>
      <c r="B1776" s="105" t="s">
        <v>487</v>
      </c>
      <c r="C1776" s="105" t="s">
        <v>488</v>
      </c>
      <c r="D1776" s="106">
        <v>0</v>
      </c>
      <c r="E1776" s="106">
        <v>75080.3</v>
      </c>
      <c r="F1776" s="67">
        <f t="shared" si="81"/>
        <v>75080.3</v>
      </c>
      <c r="G1776" s="68" t="str">
        <f>+VLOOKUP(B1776,Mapping!A:C,3,0)</f>
        <v>Profit/(Loss) on inter scheme transfer/sale of investments</v>
      </c>
      <c r="H1776" s="68" t="str">
        <f t="shared" si="82"/>
        <v>TLFPLUSProfit/(Loss) on inter scheme transfer/sale of investments</v>
      </c>
      <c r="I1776" s="69">
        <f t="shared" si="83"/>
        <v>7.5080300000000006E-3</v>
      </c>
      <c r="N1776" t="str">
        <f>+HLOOKUP(A1776,'HY Financials'!$4:$4,1,0)</f>
        <v>TLFPLUS</v>
      </c>
    </row>
    <row r="1777" spans="1:14" hidden="1">
      <c r="A1777" t="s">
        <v>264</v>
      </c>
      <c r="B1777" s="105" t="s">
        <v>461</v>
      </c>
      <c r="C1777" s="105" t="s">
        <v>462</v>
      </c>
      <c r="D1777" s="106">
        <v>40360.01</v>
      </c>
      <c r="E1777" s="106">
        <v>200204.1</v>
      </c>
      <c r="F1777" s="67">
        <f t="shared" si="81"/>
        <v>159844.09</v>
      </c>
      <c r="G1777" s="68" t="str">
        <f>+VLOOKUP(B1777,Mapping!A:C,3,0)</f>
        <v>Profit/(Loss) on inter scheme transfer/sale of investments</v>
      </c>
      <c r="H1777" s="68" t="str">
        <f t="shared" si="82"/>
        <v>TLFPLUSProfit/(Loss) on inter scheme transfer/sale of investments</v>
      </c>
      <c r="I1777" s="69">
        <f t="shared" si="83"/>
        <v>1.5984408999999998E-2</v>
      </c>
      <c r="N1777" t="str">
        <f>+HLOOKUP(A1777,'HY Financials'!$4:$4,1,0)</f>
        <v>TLFPLUS</v>
      </c>
    </row>
    <row r="1778" spans="1:14" hidden="1">
      <c r="A1778" t="s">
        <v>264</v>
      </c>
      <c r="B1778" s="105" t="s">
        <v>613</v>
      </c>
      <c r="C1778" s="105" t="s">
        <v>614</v>
      </c>
      <c r="D1778" s="106">
        <v>0</v>
      </c>
      <c r="E1778" s="106">
        <v>0</v>
      </c>
      <c r="F1778" s="67">
        <f t="shared" si="81"/>
        <v>0</v>
      </c>
      <c r="G1778" s="68" t="str">
        <f>+VLOOKUP(B1778,Mapping!A:C,3,0)</f>
        <v>Profit/(Loss) on inter scheme transfer/sale of investments</v>
      </c>
      <c r="H1778" s="68" t="str">
        <f t="shared" si="82"/>
        <v>TLFPLUSProfit/(Loss) on inter scheme transfer/sale of investments</v>
      </c>
      <c r="I1778" s="69">
        <f t="shared" si="83"/>
        <v>0</v>
      </c>
      <c r="N1778" t="str">
        <f>+HLOOKUP(A1778,'HY Financials'!$4:$4,1,0)</f>
        <v>TLFPLUS</v>
      </c>
    </row>
    <row r="1779" spans="1:14" hidden="1">
      <c r="A1779" t="s">
        <v>264</v>
      </c>
      <c r="B1779" s="105" t="s">
        <v>724</v>
      </c>
      <c r="C1779" s="105" t="s">
        <v>725</v>
      </c>
      <c r="D1779" s="106">
        <v>266645.28999999998</v>
      </c>
      <c r="E1779" s="106">
        <v>9904721.8000000007</v>
      </c>
      <c r="F1779" s="67">
        <f t="shared" si="81"/>
        <v>9638076.5100000016</v>
      </c>
      <c r="G1779" s="68" t="str">
        <f>+VLOOKUP(B1779,Mapping!A:C,3,0)</f>
        <v>Interest</v>
      </c>
      <c r="H1779" s="68" t="str">
        <f t="shared" si="82"/>
        <v>TLFPLUSInterest</v>
      </c>
      <c r="I1779" s="69">
        <f t="shared" si="83"/>
        <v>0.96380765100000021</v>
      </c>
      <c r="N1779" t="str">
        <f>+HLOOKUP(A1779,'HY Financials'!$4:$4,1,0)</f>
        <v>TLFPLUS</v>
      </c>
    </row>
    <row r="1780" spans="1:14" hidden="1">
      <c r="A1780" t="s">
        <v>264</v>
      </c>
      <c r="B1780" s="105" t="s">
        <v>368</v>
      </c>
      <c r="C1780" s="105" t="s">
        <v>369</v>
      </c>
      <c r="D1780" s="106">
        <v>0.01</v>
      </c>
      <c r="E1780" s="106">
        <v>117816024</v>
      </c>
      <c r="F1780" s="67">
        <f t="shared" si="81"/>
        <v>117816023.98999999</v>
      </c>
      <c r="G1780" s="68" t="str">
        <f>+VLOOKUP(B1780,Mapping!A:C,3,0)</f>
        <v>Interest</v>
      </c>
      <c r="H1780" s="68" t="str">
        <f t="shared" si="82"/>
        <v>TLFPLUSInterest</v>
      </c>
      <c r="I1780" s="69">
        <f t="shared" si="83"/>
        <v>11.781602398999999</v>
      </c>
      <c r="N1780" t="str">
        <f>+HLOOKUP(A1780,'HY Financials'!$4:$4,1,0)</f>
        <v>TLFPLUS</v>
      </c>
    </row>
    <row r="1781" spans="1:14" hidden="1">
      <c r="A1781" t="s">
        <v>264</v>
      </c>
      <c r="B1781" s="105" t="s">
        <v>449</v>
      </c>
      <c r="C1781" s="105" t="s">
        <v>450</v>
      </c>
      <c r="D1781" s="106">
        <v>0</v>
      </c>
      <c r="E1781" s="106">
        <v>205853936.41999999</v>
      </c>
      <c r="F1781" s="67">
        <f t="shared" si="81"/>
        <v>205853936.41999999</v>
      </c>
      <c r="G1781" s="68" t="str">
        <f>+VLOOKUP(B1781,Mapping!A:C,3,0)</f>
        <v>Interest</v>
      </c>
      <c r="H1781" s="68" t="str">
        <f t="shared" si="82"/>
        <v>TLFPLUSInterest</v>
      </c>
      <c r="I1781" s="69">
        <f t="shared" si="83"/>
        <v>20.585393642</v>
      </c>
      <c r="N1781" t="str">
        <f>+HLOOKUP(A1781,'HY Financials'!$4:$4,1,0)</f>
        <v>TLFPLUS</v>
      </c>
    </row>
    <row r="1782" spans="1:14" hidden="1">
      <c r="A1782" t="s">
        <v>264</v>
      </c>
      <c r="B1782" s="105" t="s">
        <v>787</v>
      </c>
      <c r="C1782" s="105" t="s">
        <v>788</v>
      </c>
      <c r="D1782" s="106">
        <v>0</v>
      </c>
      <c r="E1782" s="106">
        <v>307838.17</v>
      </c>
      <c r="F1782" s="67">
        <f t="shared" si="81"/>
        <v>307838.17</v>
      </c>
      <c r="G1782" s="68" t="str">
        <f>+VLOOKUP(B1782,Mapping!A:C,3,0)</f>
        <v>Interest</v>
      </c>
      <c r="H1782" s="68" t="str">
        <f t="shared" si="82"/>
        <v>TLFPLUSInterest</v>
      </c>
      <c r="I1782" s="69">
        <f t="shared" si="83"/>
        <v>3.0783816999999998E-2</v>
      </c>
      <c r="N1782" t="str">
        <f>+HLOOKUP(A1782,'HY Financials'!$4:$4,1,0)</f>
        <v>TLFPLUS</v>
      </c>
    </row>
    <row r="1783" spans="1:14" hidden="1">
      <c r="A1783" t="s">
        <v>264</v>
      </c>
      <c r="B1783" s="105" t="s">
        <v>489</v>
      </c>
      <c r="C1783" s="105" t="s">
        <v>490</v>
      </c>
      <c r="D1783" s="106">
        <v>0</v>
      </c>
      <c r="E1783" s="106">
        <v>371694.12</v>
      </c>
      <c r="F1783" s="67">
        <f t="shared" si="81"/>
        <v>371694.12</v>
      </c>
      <c r="G1783" s="68" t="str">
        <f>+VLOOKUP(B1783,Mapping!A:C,3,0)</f>
        <v>Interest</v>
      </c>
      <c r="H1783" s="68" t="str">
        <f t="shared" si="82"/>
        <v>TLFPLUSInterest</v>
      </c>
      <c r="I1783" s="69">
        <f t="shared" si="83"/>
        <v>3.7169411999999999E-2</v>
      </c>
      <c r="N1783" t="str">
        <f>+HLOOKUP(A1783,'HY Financials'!$4:$4,1,0)</f>
        <v>TLFPLUS</v>
      </c>
    </row>
    <row r="1784" spans="1:14" hidden="1">
      <c r="A1784" t="s">
        <v>264</v>
      </c>
      <c r="B1784" s="105">
        <v>620002</v>
      </c>
      <c r="C1784" s="105" t="s">
        <v>753</v>
      </c>
      <c r="D1784" s="106">
        <v>4.53</v>
      </c>
      <c r="E1784" s="106">
        <v>56.27</v>
      </c>
      <c r="F1784" s="67">
        <f t="shared" si="81"/>
        <v>51.74</v>
      </c>
      <c r="G1784" s="68" t="str">
        <f>+VLOOKUP(B1784,Mapping!A:C,3,0)</f>
        <v>Other income  @</v>
      </c>
      <c r="H1784" s="68" t="str">
        <f t="shared" si="82"/>
        <v>TLFPLUSOther income  @</v>
      </c>
      <c r="I1784" s="69">
        <f t="shared" si="83"/>
        <v>5.1739999999999999E-6</v>
      </c>
      <c r="N1784" t="str">
        <f>+HLOOKUP(A1784,'HY Financials'!$4:$4,1,0)</f>
        <v>TLFPLUS</v>
      </c>
    </row>
    <row r="1785" spans="1:14" hidden="1">
      <c r="A1785" t="s">
        <v>264</v>
      </c>
      <c r="B1785" s="105">
        <v>620004</v>
      </c>
      <c r="C1785" s="105" t="s">
        <v>426</v>
      </c>
      <c r="D1785" s="106">
        <v>153.97999999999999</v>
      </c>
      <c r="E1785" s="106">
        <v>153.97999999999999</v>
      </c>
      <c r="F1785" s="67">
        <f t="shared" si="81"/>
        <v>0</v>
      </c>
      <c r="G1785" s="68" t="str">
        <f>+VLOOKUP(B1785,Mapping!A:C,3,0)</f>
        <v>Other income  @</v>
      </c>
      <c r="H1785" s="68" t="str">
        <f t="shared" si="82"/>
        <v>TLFPLUSOther income  @</v>
      </c>
      <c r="I1785" s="69">
        <f t="shared" si="83"/>
        <v>0</v>
      </c>
      <c r="N1785" t="str">
        <f>+HLOOKUP(A1785,'HY Financials'!$4:$4,1,0)</f>
        <v>TLFPLUS</v>
      </c>
    </row>
    <row r="1786" spans="1:14" hidden="1">
      <c r="A1786" t="s">
        <v>264</v>
      </c>
      <c r="B1786" s="105" t="s">
        <v>510</v>
      </c>
      <c r="C1786" s="105" t="s">
        <v>511</v>
      </c>
      <c r="D1786" s="106">
        <v>7012107.8099999996</v>
      </c>
      <c r="E1786" s="106">
        <v>542.59</v>
      </c>
      <c r="F1786" s="67">
        <f t="shared" si="81"/>
        <v>-7011565.2199999997</v>
      </c>
      <c r="G1786" s="68" t="str">
        <f>+VLOOKUP(B1786,Mapping!A:C,3,0)</f>
        <v>Profit/(Loss) on sale /redemption of investments (other than inter scheme transfer/sale)</v>
      </c>
      <c r="H1786" s="68" t="str">
        <f t="shared" si="82"/>
        <v>TLFPLUSProfit/(Loss) on sale /redemption of investments (other than inter scheme transfer/sale)</v>
      </c>
      <c r="I1786" s="69">
        <f t="shared" si="83"/>
        <v>-0.701156522</v>
      </c>
      <c r="N1786" t="str">
        <f>+HLOOKUP(A1786,'HY Financials'!$4:$4,1,0)</f>
        <v>TLFPLUS</v>
      </c>
    </row>
    <row r="1787" spans="1:14" hidden="1">
      <c r="A1787" t="s">
        <v>264</v>
      </c>
      <c r="B1787" s="105" t="s">
        <v>491</v>
      </c>
      <c r="C1787" s="105" t="s">
        <v>492</v>
      </c>
      <c r="D1787" s="106">
        <v>442532.16</v>
      </c>
      <c r="E1787" s="106">
        <v>0</v>
      </c>
      <c r="F1787" s="67">
        <f t="shared" si="81"/>
        <v>-442532.16</v>
      </c>
      <c r="G1787" s="68" t="str">
        <f>+VLOOKUP(B1787,Mapping!A:C,3,0)</f>
        <v>Profit/(Loss) on sale /redemption of investments (other than inter scheme transfer/sale)</v>
      </c>
      <c r="H1787" s="68" t="str">
        <f t="shared" si="82"/>
        <v>TLFPLUSProfit/(Loss) on sale /redemption of investments (other than inter scheme transfer/sale)</v>
      </c>
      <c r="I1787" s="69">
        <f t="shared" si="83"/>
        <v>-4.4253215999999998E-2</v>
      </c>
      <c r="N1787" t="str">
        <f>+HLOOKUP(A1787,'HY Financials'!$4:$4,1,0)</f>
        <v>TLFPLUS</v>
      </c>
    </row>
    <row r="1788" spans="1:14" hidden="1">
      <c r="A1788" t="s">
        <v>264</v>
      </c>
      <c r="B1788" s="105" t="s">
        <v>374</v>
      </c>
      <c r="C1788" s="105" t="s">
        <v>375</v>
      </c>
      <c r="D1788" s="106">
        <v>145945.03</v>
      </c>
      <c r="E1788" s="106">
        <v>0</v>
      </c>
      <c r="F1788" s="67">
        <f t="shared" si="81"/>
        <v>-145945.03</v>
      </c>
      <c r="G1788" s="68" t="str">
        <f>+VLOOKUP(B1788,Mapping!A:C,3,0)</f>
        <v>Profit/(Loss) on inter scheme transfer/sale of investments</v>
      </c>
      <c r="H1788" s="68" t="str">
        <f t="shared" si="82"/>
        <v>TLFPLUSProfit/(Loss) on inter scheme transfer/sale of investments</v>
      </c>
      <c r="I1788" s="69">
        <f t="shared" si="83"/>
        <v>-1.4594503E-2</v>
      </c>
      <c r="N1788" t="str">
        <f>+HLOOKUP(A1788,'HY Financials'!$4:$4,1,0)</f>
        <v>TLFPLUS</v>
      </c>
    </row>
    <row r="1789" spans="1:14" hidden="1">
      <c r="A1789" t="s">
        <v>264</v>
      </c>
      <c r="B1789" s="105" t="s">
        <v>463</v>
      </c>
      <c r="C1789" s="105" t="s">
        <v>464</v>
      </c>
      <c r="D1789" s="106">
        <v>165805.25</v>
      </c>
      <c r="E1789" s="106">
        <v>0</v>
      </c>
      <c r="F1789" s="67">
        <f t="shared" si="81"/>
        <v>-165805.25</v>
      </c>
      <c r="G1789" s="68" t="str">
        <f>+VLOOKUP(B1789,Mapping!A:C,3,0)</f>
        <v>Profit/(Loss) on inter scheme transfer/sale of investments</v>
      </c>
      <c r="H1789" s="68" t="str">
        <f t="shared" si="82"/>
        <v>TLFPLUSProfit/(Loss) on inter scheme transfer/sale of investments</v>
      </c>
      <c r="I1789" s="69">
        <f t="shared" si="83"/>
        <v>-1.6580524999999999E-2</v>
      </c>
      <c r="N1789" t="str">
        <f>+HLOOKUP(A1789,'HY Financials'!$4:$4,1,0)</f>
        <v>TLFPLUS</v>
      </c>
    </row>
    <row r="1790" spans="1:14" hidden="1">
      <c r="A1790" t="s">
        <v>264</v>
      </c>
      <c r="B1790" s="105" t="s">
        <v>376</v>
      </c>
      <c r="C1790" s="105" t="s">
        <v>377</v>
      </c>
      <c r="D1790" s="106">
        <v>402520</v>
      </c>
      <c r="E1790" s="106">
        <v>0</v>
      </c>
      <c r="F1790" s="67">
        <f t="shared" si="81"/>
        <v>-402520</v>
      </c>
      <c r="G1790" s="68" t="str">
        <f>+VLOOKUP(B1790,Mapping!A:C,3,0)</f>
        <v>Profit/(Loss) on inter scheme transfer/sale of investments</v>
      </c>
      <c r="H1790" s="68" t="str">
        <f t="shared" si="82"/>
        <v>TLFPLUSProfit/(Loss) on inter scheme transfer/sale of investments</v>
      </c>
      <c r="I1790" s="69">
        <f t="shared" si="83"/>
        <v>-4.0252000000000003E-2</v>
      </c>
      <c r="N1790" t="str">
        <f>+HLOOKUP(A1790,'HY Financials'!$4:$4,1,0)</f>
        <v>TLFPLUS</v>
      </c>
    </row>
    <row r="1791" spans="1:14" hidden="1">
      <c r="A1791" t="s">
        <v>264</v>
      </c>
      <c r="B1791" s="105" t="s">
        <v>897</v>
      </c>
      <c r="C1791" s="105" t="s">
        <v>913</v>
      </c>
      <c r="D1791" s="106">
        <v>0</v>
      </c>
      <c r="E1791" s="106">
        <v>0</v>
      </c>
      <c r="F1791" s="67">
        <f t="shared" si="81"/>
        <v>0</v>
      </c>
      <c r="G1791" s="68" t="str">
        <f>+VLOOKUP(B1791,Mapping!A:C,3,0)</f>
        <v>Profit/(Loss) on inter scheme transfer/sale of investments</v>
      </c>
      <c r="H1791" s="68" t="str">
        <f t="shared" si="82"/>
        <v>TLFPLUSProfit/(Loss) on inter scheme transfer/sale of investments</v>
      </c>
      <c r="I1791" s="69">
        <f t="shared" si="83"/>
        <v>0</v>
      </c>
      <c r="N1791" t="str">
        <f>+HLOOKUP(A1791,'HY Financials'!$4:$4,1,0)</f>
        <v>TLFPLUS</v>
      </c>
    </row>
    <row r="1792" spans="1:14" hidden="1">
      <c r="A1792" t="s">
        <v>264</v>
      </c>
      <c r="B1792" s="105">
        <v>810300</v>
      </c>
      <c r="C1792" s="105" t="s">
        <v>378</v>
      </c>
      <c r="D1792" s="106">
        <v>0</v>
      </c>
      <c r="E1792" s="106">
        <v>0</v>
      </c>
      <c r="F1792" s="67">
        <f t="shared" si="81"/>
        <v>0</v>
      </c>
      <c r="G1792" s="68" t="str">
        <f>+VLOOKUP(B1792,Mapping!A:C,3,0)</f>
        <v>Management Fees</v>
      </c>
      <c r="H1792" s="68" t="str">
        <f t="shared" si="82"/>
        <v>TLFPLUSManagement Fees</v>
      </c>
      <c r="I1792" s="69">
        <f t="shared" si="83"/>
        <v>0</v>
      </c>
      <c r="N1792" t="str">
        <f>+HLOOKUP(A1792,'HY Financials'!$4:$4,1,0)</f>
        <v>TLFPLUS</v>
      </c>
    </row>
    <row r="1793" spans="1:14" hidden="1">
      <c r="A1793" t="s">
        <v>264</v>
      </c>
      <c r="B1793" s="105" t="s">
        <v>894</v>
      </c>
      <c r="C1793" s="105" t="s">
        <v>910</v>
      </c>
      <c r="D1793" s="106">
        <v>56587.45</v>
      </c>
      <c r="E1793" s="106">
        <v>8257.5</v>
      </c>
      <c r="F1793" s="67">
        <f t="shared" si="81"/>
        <v>-48329.95</v>
      </c>
      <c r="G1793" s="68" t="str">
        <f>+VLOOKUP(B1793,Mapping!A:C,3,0)</f>
        <v>Management Fees</v>
      </c>
      <c r="H1793" s="68" t="str">
        <f t="shared" si="82"/>
        <v>TLFPLUSManagement Fees</v>
      </c>
      <c r="I1793" s="69">
        <f t="shared" si="83"/>
        <v>-4.8329949999999997E-3</v>
      </c>
      <c r="N1793" t="str">
        <f>+HLOOKUP(A1793,'HY Financials'!$4:$4,1,0)</f>
        <v>TLFPLUS</v>
      </c>
    </row>
    <row r="1794" spans="1:14" hidden="1">
      <c r="A1794" t="s">
        <v>264</v>
      </c>
      <c r="B1794" s="105" t="s">
        <v>493</v>
      </c>
      <c r="C1794" s="105" t="s">
        <v>494</v>
      </c>
      <c r="D1794" s="106">
        <v>142645.09</v>
      </c>
      <c r="E1794" s="106">
        <v>17065.73</v>
      </c>
      <c r="F1794" s="67">
        <f t="shared" si="81"/>
        <v>-125579.36</v>
      </c>
      <c r="G1794" s="68" t="str">
        <f>+VLOOKUP(B1794,Mapping!A:C,3,0)</f>
        <v>Management Fees</v>
      </c>
      <c r="H1794" s="68" t="str">
        <f t="shared" si="82"/>
        <v>TLFPLUSManagement Fees</v>
      </c>
      <c r="I1794" s="69">
        <f t="shared" si="83"/>
        <v>-1.2557936E-2</v>
      </c>
      <c r="N1794" t="str">
        <f>+HLOOKUP(A1794,'HY Financials'!$4:$4,1,0)</f>
        <v>TLFPLUS</v>
      </c>
    </row>
    <row r="1795" spans="1:14" hidden="1">
      <c r="A1795" t="s">
        <v>264</v>
      </c>
      <c r="B1795" s="105" t="s">
        <v>898</v>
      </c>
      <c r="C1795" s="105" t="s">
        <v>914</v>
      </c>
      <c r="D1795" s="106">
        <v>0</v>
      </c>
      <c r="E1795" s="106">
        <v>0</v>
      </c>
      <c r="F1795" s="67">
        <f t="shared" si="81"/>
        <v>0</v>
      </c>
      <c r="G1795" s="68" t="str">
        <f>+VLOOKUP(B1795,Mapping!A:C,3,0)</f>
        <v>Management Fees</v>
      </c>
      <c r="H1795" s="68" t="str">
        <f t="shared" si="82"/>
        <v>TLFPLUSManagement Fees</v>
      </c>
      <c r="I1795" s="69">
        <f t="shared" si="83"/>
        <v>0</v>
      </c>
      <c r="N1795" t="str">
        <f>+HLOOKUP(A1795,'HY Financials'!$4:$4,1,0)</f>
        <v>TLFPLUS</v>
      </c>
    </row>
    <row r="1796" spans="1:14" hidden="1">
      <c r="A1796" t="s">
        <v>264</v>
      </c>
      <c r="B1796" s="105" t="s">
        <v>451</v>
      </c>
      <c r="C1796" s="105" t="s">
        <v>452</v>
      </c>
      <c r="D1796" s="106">
        <v>192811.37</v>
      </c>
      <c r="E1796" s="106">
        <v>23615.1</v>
      </c>
      <c r="F1796" s="67">
        <f t="shared" ref="F1796:F1859" si="84">+E1796-D1796</f>
        <v>-169196.27</v>
      </c>
      <c r="G1796" s="68" t="str">
        <f>+VLOOKUP(B1796,Mapping!A:C,3,0)</f>
        <v>Management Fees</v>
      </c>
      <c r="H1796" s="68" t="str">
        <f t="shared" ref="H1796:H1859" si="85">+A1796&amp;G1796</f>
        <v>TLFPLUSManagement Fees</v>
      </c>
      <c r="I1796" s="69">
        <f t="shared" ref="I1796:I1859" si="86">+F1796/10000000</f>
        <v>-1.6919627E-2</v>
      </c>
      <c r="N1796" t="str">
        <f>+HLOOKUP(A1796,'HY Financials'!$4:$4,1,0)</f>
        <v>TLFPLUS</v>
      </c>
    </row>
    <row r="1797" spans="1:14" hidden="1">
      <c r="A1797" t="s">
        <v>264</v>
      </c>
      <c r="B1797" s="105" t="s">
        <v>453</v>
      </c>
      <c r="C1797" s="105" t="s">
        <v>454</v>
      </c>
      <c r="D1797" s="106">
        <v>94804.24</v>
      </c>
      <c r="E1797" s="106">
        <v>11439.96</v>
      </c>
      <c r="F1797" s="67">
        <f t="shared" si="84"/>
        <v>-83364.28</v>
      </c>
      <c r="G1797" s="68" t="str">
        <f>+VLOOKUP(B1797,Mapping!A:C,3,0)</f>
        <v>Management Fees</v>
      </c>
      <c r="H1797" s="68" t="str">
        <f t="shared" si="85"/>
        <v>TLFPLUSManagement Fees</v>
      </c>
      <c r="I1797" s="69">
        <f t="shared" si="86"/>
        <v>-8.3364279999999999E-3</v>
      </c>
      <c r="N1797" t="str">
        <f>+HLOOKUP(A1797,'HY Financials'!$4:$4,1,0)</f>
        <v>TLFPLUS</v>
      </c>
    </row>
    <row r="1798" spans="1:14" hidden="1">
      <c r="A1798" t="s">
        <v>264</v>
      </c>
      <c r="B1798" s="105" t="s">
        <v>899</v>
      </c>
      <c r="C1798" s="105" t="s">
        <v>915</v>
      </c>
      <c r="D1798" s="106">
        <v>32717.91</v>
      </c>
      <c r="E1798" s="106">
        <v>3834.53</v>
      </c>
      <c r="F1798" s="67">
        <f t="shared" si="84"/>
        <v>-28883.38</v>
      </c>
      <c r="G1798" s="68" t="str">
        <f>+VLOOKUP(B1798,Mapping!A:C,3,0)</f>
        <v>Management Fees</v>
      </c>
      <c r="H1798" s="68" t="str">
        <f t="shared" si="85"/>
        <v>TLFPLUSManagement Fees</v>
      </c>
      <c r="I1798" s="69">
        <f t="shared" si="86"/>
        <v>-2.8883380000000003E-3</v>
      </c>
      <c r="N1798" t="str">
        <f>+HLOOKUP(A1798,'HY Financials'!$4:$4,1,0)</f>
        <v>TLFPLUS</v>
      </c>
    </row>
    <row r="1799" spans="1:14" hidden="1">
      <c r="A1799" t="s">
        <v>264</v>
      </c>
      <c r="B1799" s="105" t="s">
        <v>895</v>
      </c>
      <c r="C1799" s="105" t="s">
        <v>911</v>
      </c>
      <c r="D1799" s="106">
        <v>1859624.97</v>
      </c>
      <c r="E1799" s="106">
        <v>194340.14</v>
      </c>
      <c r="F1799" s="67">
        <f t="shared" si="84"/>
        <v>-1665284.83</v>
      </c>
      <c r="G1799" s="68" t="str">
        <f>+VLOOKUP(B1799,Mapping!A:C,3,0)</f>
        <v>Management Fees</v>
      </c>
      <c r="H1799" s="68" t="str">
        <f t="shared" si="85"/>
        <v>TLFPLUSManagement Fees</v>
      </c>
      <c r="I1799" s="69">
        <f t="shared" si="86"/>
        <v>-0.166528483</v>
      </c>
      <c r="N1799" t="str">
        <f>+HLOOKUP(A1799,'HY Financials'!$4:$4,1,0)</f>
        <v>TLFPLUS</v>
      </c>
    </row>
    <row r="1800" spans="1:14" ht="22.5" hidden="1">
      <c r="A1800" t="s">
        <v>264</v>
      </c>
      <c r="B1800" s="105" t="s">
        <v>575</v>
      </c>
      <c r="C1800" s="105" t="s">
        <v>576</v>
      </c>
      <c r="D1800" s="106">
        <v>4083230.67</v>
      </c>
      <c r="E1800" s="106">
        <v>333809.64</v>
      </c>
      <c r="F1800" s="67">
        <f t="shared" si="84"/>
        <v>-3749421.03</v>
      </c>
      <c r="G1800" s="68" t="str">
        <f>+VLOOKUP(B1800,Mapping!A:C,3,0)</f>
        <v>Management Fees</v>
      </c>
      <c r="H1800" s="68" t="str">
        <f t="shared" si="85"/>
        <v>TLFPLUSManagement Fees</v>
      </c>
      <c r="I1800" s="69">
        <f t="shared" si="86"/>
        <v>-0.37494210299999997</v>
      </c>
      <c r="N1800" t="str">
        <f>+HLOOKUP(A1800,'HY Financials'!$4:$4,1,0)</f>
        <v>TLFPLUS</v>
      </c>
    </row>
    <row r="1801" spans="1:14" ht="22.5" hidden="1">
      <c r="A1801" t="s">
        <v>264</v>
      </c>
      <c r="B1801" s="105" t="s">
        <v>896</v>
      </c>
      <c r="C1801" s="105" t="s">
        <v>912</v>
      </c>
      <c r="D1801" s="106">
        <v>358495.64</v>
      </c>
      <c r="E1801" s="106">
        <v>31104.07</v>
      </c>
      <c r="F1801" s="67">
        <f t="shared" si="84"/>
        <v>-327391.57</v>
      </c>
      <c r="G1801" s="68" t="str">
        <f>+VLOOKUP(B1801,Mapping!A:C,3,0)</f>
        <v>Management Fees</v>
      </c>
      <c r="H1801" s="68" t="str">
        <f t="shared" si="85"/>
        <v>TLFPLUSManagement Fees</v>
      </c>
      <c r="I1801" s="69">
        <f t="shared" si="86"/>
        <v>-3.2739156999999998E-2</v>
      </c>
      <c r="N1801" t="str">
        <f>+HLOOKUP(A1801,'HY Financials'!$4:$4,1,0)</f>
        <v>TLFPLUS</v>
      </c>
    </row>
    <row r="1802" spans="1:14" hidden="1">
      <c r="A1802" t="s">
        <v>264</v>
      </c>
      <c r="B1802" s="105" t="s">
        <v>1090</v>
      </c>
      <c r="C1802" s="105" t="s">
        <v>1091</v>
      </c>
      <c r="D1802" s="106">
        <v>70557.45</v>
      </c>
      <c r="E1802" s="106">
        <v>6759.71</v>
      </c>
      <c r="F1802" s="67">
        <f t="shared" si="84"/>
        <v>-63797.74</v>
      </c>
      <c r="G1802" s="68" t="str">
        <f>+VLOOKUP(B1802,Mapping!A:C,3,0)</f>
        <v>Management Fees</v>
      </c>
      <c r="H1802" s="68" t="str">
        <f t="shared" si="85"/>
        <v>TLFPLUSManagement Fees</v>
      </c>
      <c r="I1802" s="69">
        <f t="shared" si="86"/>
        <v>-6.3797739999999995E-3</v>
      </c>
      <c r="N1802" t="str">
        <f>+HLOOKUP(A1802,'HY Financials'!$4:$4,1,0)</f>
        <v>TLFPLUS</v>
      </c>
    </row>
    <row r="1803" spans="1:14" hidden="1">
      <c r="A1803" t="s">
        <v>264</v>
      </c>
      <c r="B1803" s="105" t="s">
        <v>1092</v>
      </c>
      <c r="C1803" s="105" t="s">
        <v>1093</v>
      </c>
      <c r="D1803" s="106">
        <v>1167778.54</v>
      </c>
      <c r="E1803" s="106">
        <v>107608.55</v>
      </c>
      <c r="F1803" s="67">
        <f t="shared" si="84"/>
        <v>-1060169.99</v>
      </c>
      <c r="G1803" s="68" t="str">
        <f>+VLOOKUP(B1803,Mapping!A:C,3,0)</f>
        <v>Management Fees</v>
      </c>
      <c r="H1803" s="68" t="str">
        <f t="shared" si="85"/>
        <v>TLFPLUSManagement Fees</v>
      </c>
      <c r="I1803" s="69">
        <f t="shared" si="86"/>
        <v>-0.106016999</v>
      </c>
      <c r="N1803" t="str">
        <f>+HLOOKUP(A1803,'HY Financials'!$4:$4,1,0)</f>
        <v>TLFPLUS</v>
      </c>
    </row>
    <row r="1804" spans="1:14" hidden="1">
      <c r="A1804" t="s">
        <v>264</v>
      </c>
      <c r="B1804" s="105" t="s">
        <v>1094</v>
      </c>
      <c r="C1804" s="105" t="s">
        <v>1095</v>
      </c>
      <c r="D1804" s="106">
        <v>24.23</v>
      </c>
      <c r="E1804" s="106">
        <v>0.5</v>
      </c>
      <c r="F1804" s="67">
        <f t="shared" si="84"/>
        <v>-23.73</v>
      </c>
      <c r="G1804" s="68" t="str">
        <f>+VLOOKUP(B1804,Mapping!A:C,3,0)</f>
        <v>Management Fees</v>
      </c>
      <c r="H1804" s="68" t="str">
        <f t="shared" si="85"/>
        <v>TLFPLUSManagement Fees</v>
      </c>
      <c r="I1804" s="69">
        <f t="shared" si="86"/>
        <v>-2.373E-6</v>
      </c>
      <c r="N1804" t="str">
        <f>+HLOOKUP(A1804,'HY Financials'!$4:$4,1,0)</f>
        <v>TLFPLUS</v>
      </c>
    </row>
    <row r="1805" spans="1:14">
      <c r="A1805" t="s">
        <v>264</v>
      </c>
      <c r="B1805" s="105" t="s">
        <v>577</v>
      </c>
      <c r="C1805" s="105" t="s">
        <v>578</v>
      </c>
      <c r="D1805" s="106">
        <v>69800.78</v>
      </c>
      <c r="E1805" s="106">
        <v>3134.96</v>
      </c>
      <c r="F1805" s="67">
        <f t="shared" si="84"/>
        <v>-66665.819999999992</v>
      </c>
      <c r="G1805" s="68" t="str">
        <f>+VLOOKUP(B1805,Mapping!A:C,3,0)</f>
        <v>Total Recurring Expenses (including 6.1 and 6.2)</v>
      </c>
      <c r="H1805" s="68" t="str">
        <f t="shared" si="85"/>
        <v>TLFPLUSTotal Recurring Expenses (including 6.1 and 6.2)</v>
      </c>
      <c r="I1805" s="69">
        <f t="shared" si="86"/>
        <v>-6.666581999999999E-3</v>
      </c>
      <c r="N1805" t="str">
        <f>+HLOOKUP(A1805,'HY Financials'!$4:$4,1,0)</f>
        <v>TLFPLUS</v>
      </c>
    </row>
    <row r="1806" spans="1:14">
      <c r="A1806" t="s">
        <v>264</v>
      </c>
      <c r="B1806" s="105" t="s">
        <v>495</v>
      </c>
      <c r="C1806" s="105" t="s">
        <v>496</v>
      </c>
      <c r="D1806" s="106">
        <v>182288</v>
      </c>
      <c r="E1806" s="106">
        <v>8305.91</v>
      </c>
      <c r="F1806" s="67">
        <f t="shared" si="84"/>
        <v>-173982.09</v>
      </c>
      <c r="G1806" s="68" t="str">
        <f>+VLOOKUP(B1806,Mapping!A:C,3,0)</f>
        <v>Total Recurring Expenses (including 6.1 and 6.2)</v>
      </c>
      <c r="H1806" s="68" t="str">
        <f t="shared" si="85"/>
        <v>TLFPLUSTotal Recurring Expenses (including 6.1 and 6.2)</v>
      </c>
      <c r="I1806" s="69">
        <f t="shared" si="86"/>
        <v>-1.7398209000000001E-2</v>
      </c>
      <c r="N1806" t="str">
        <f>+HLOOKUP(A1806,'HY Financials'!$4:$4,1,0)</f>
        <v>TLFPLUS</v>
      </c>
    </row>
    <row r="1807" spans="1:14">
      <c r="A1807" t="s">
        <v>264</v>
      </c>
      <c r="B1807" s="105" t="s">
        <v>617</v>
      </c>
      <c r="C1807" s="105" t="s">
        <v>618</v>
      </c>
      <c r="D1807" s="106">
        <v>0</v>
      </c>
      <c r="E1807" s="106">
        <v>0</v>
      </c>
      <c r="F1807" s="67">
        <f t="shared" si="84"/>
        <v>0</v>
      </c>
      <c r="G1807" s="68" t="str">
        <f>+VLOOKUP(B1807,Mapping!A:C,3,0)</f>
        <v>Total Recurring Expenses (including 6.1 and 6.2)</v>
      </c>
      <c r="H1807" s="68" t="str">
        <f t="shared" si="85"/>
        <v>TLFPLUSTotal Recurring Expenses (including 6.1 and 6.2)</v>
      </c>
      <c r="I1807" s="69">
        <f t="shared" si="86"/>
        <v>0</v>
      </c>
      <c r="N1807" t="str">
        <f>+HLOOKUP(A1807,'HY Financials'!$4:$4,1,0)</f>
        <v>TLFPLUS</v>
      </c>
    </row>
    <row r="1808" spans="1:14">
      <c r="A1808" t="s">
        <v>264</v>
      </c>
      <c r="B1808" s="105" t="s">
        <v>455</v>
      </c>
      <c r="C1808" s="105" t="s">
        <v>456</v>
      </c>
      <c r="D1808" s="106">
        <v>819040.01</v>
      </c>
      <c r="E1808" s="106">
        <v>39788.57</v>
      </c>
      <c r="F1808" s="67">
        <f t="shared" si="84"/>
        <v>-779251.44000000006</v>
      </c>
      <c r="G1808" s="68" t="str">
        <f>+VLOOKUP(B1808,Mapping!A:C,3,0)</f>
        <v>Total Recurring Expenses (including 6.1 and 6.2)</v>
      </c>
      <c r="H1808" s="68" t="str">
        <f t="shared" si="85"/>
        <v>TLFPLUSTotal Recurring Expenses (including 6.1 and 6.2)</v>
      </c>
      <c r="I1808" s="69">
        <f t="shared" si="86"/>
        <v>-7.7925144000000002E-2</v>
      </c>
      <c r="N1808" t="str">
        <f>+HLOOKUP(A1808,'HY Financials'!$4:$4,1,0)</f>
        <v>TLFPLUS</v>
      </c>
    </row>
    <row r="1809" spans="1:14">
      <c r="A1809" t="s">
        <v>264</v>
      </c>
      <c r="B1809" s="105" t="s">
        <v>457</v>
      </c>
      <c r="C1809" s="105" t="s">
        <v>458</v>
      </c>
      <c r="D1809" s="106">
        <v>401676.69</v>
      </c>
      <c r="E1809" s="106">
        <v>19543.87</v>
      </c>
      <c r="F1809" s="67">
        <f t="shared" si="84"/>
        <v>-382132.82</v>
      </c>
      <c r="G1809" s="68" t="str">
        <f>+VLOOKUP(B1809,Mapping!A:C,3,0)</f>
        <v>Total Recurring Expenses (including 6.1 and 6.2)</v>
      </c>
      <c r="H1809" s="68" t="str">
        <f t="shared" si="85"/>
        <v>TLFPLUSTotal Recurring Expenses (including 6.1 and 6.2)</v>
      </c>
      <c r="I1809" s="69">
        <f t="shared" si="86"/>
        <v>-3.8213282000000001E-2</v>
      </c>
      <c r="N1809" t="str">
        <f>+HLOOKUP(A1809,'HY Financials'!$4:$4,1,0)</f>
        <v>TLFPLUS</v>
      </c>
    </row>
    <row r="1810" spans="1:14">
      <c r="A1810" t="s">
        <v>264</v>
      </c>
      <c r="B1810" s="105" t="s">
        <v>619</v>
      </c>
      <c r="C1810" s="105" t="s">
        <v>620</v>
      </c>
      <c r="D1810" s="106">
        <v>139556.65</v>
      </c>
      <c r="E1810" s="106">
        <v>7012.19</v>
      </c>
      <c r="F1810" s="67">
        <f t="shared" si="84"/>
        <v>-132544.46</v>
      </c>
      <c r="G1810" s="68" t="str">
        <f>+VLOOKUP(B1810,Mapping!A:C,3,0)</f>
        <v>Total Recurring Expenses (including 6.1 and 6.2)</v>
      </c>
      <c r="H1810" s="68" t="str">
        <f t="shared" si="85"/>
        <v>TLFPLUSTotal Recurring Expenses (including 6.1 and 6.2)</v>
      </c>
      <c r="I1810" s="69">
        <f t="shared" si="86"/>
        <v>-1.3254446E-2</v>
      </c>
      <c r="N1810" t="str">
        <f>+HLOOKUP(A1810,'HY Financials'!$4:$4,1,0)</f>
        <v>TLFPLUS</v>
      </c>
    </row>
    <row r="1811" spans="1:14">
      <c r="A1811" t="s">
        <v>264</v>
      </c>
      <c r="B1811" s="105" t="s">
        <v>579</v>
      </c>
      <c r="C1811" s="105" t="s">
        <v>580</v>
      </c>
      <c r="D1811" s="106">
        <v>1594130.15</v>
      </c>
      <c r="E1811" s="106">
        <v>78167.789999999994</v>
      </c>
      <c r="F1811" s="67">
        <f t="shared" si="84"/>
        <v>-1515962.3599999999</v>
      </c>
      <c r="G1811" s="68" t="str">
        <f>+VLOOKUP(B1811,Mapping!A:C,3,0)</f>
        <v>Total Recurring Expenses (including 6.1 and 6.2)</v>
      </c>
      <c r="H1811" s="68" t="str">
        <f t="shared" si="85"/>
        <v>TLFPLUSTotal Recurring Expenses (including 6.1 and 6.2)</v>
      </c>
      <c r="I1811" s="69">
        <f t="shared" si="86"/>
        <v>-0.151596236</v>
      </c>
      <c r="N1811" t="str">
        <f>+HLOOKUP(A1811,'HY Financials'!$4:$4,1,0)</f>
        <v>TLFPLUS</v>
      </c>
    </row>
    <row r="1812" spans="1:14">
      <c r="A1812" t="s">
        <v>264</v>
      </c>
      <c r="B1812" s="105" t="s">
        <v>581</v>
      </c>
      <c r="C1812" s="105" t="s">
        <v>582</v>
      </c>
      <c r="D1812" s="106">
        <v>3733826.68</v>
      </c>
      <c r="E1812" s="106">
        <v>164592.37</v>
      </c>
      <c r="F1812" s="67">
        <f t="shared" si="84"/>
        <v>-3569234.31</v>
      </c>
      <c r="G1812" s="68" t="str">
        <f>+VLOOKUP(B1812,Mapping!A:C,3,0)</f>
        <v>Total Recurring Expenses (including 6.1 and 6.2)</v>
      </c>
      <c r="H1812" s="68" t="str">
        <f t="shared" si="85"/>
        <v>TLFPLUSTotal Recurring Expenses (including 6.1 and 6.2)</v>
      </c>
      <c r="I1812" s="69">
        <f t="shared" si="86"/>
        <v>-0.35692343100000001</v>
      </c>
      <c r="N1812" t="str">
        <f>+HLOOKUP(A1812,'HY Financials'!$4:$4,1,0)</f>
        <v>TLFPLUS</v>
      </c>
    </row>
    <row r="1813" spans="1:14">
      <c r="A1813" t="s">
        <v>264</v>
      </c>
      <c r="B1813" s="105" t="s">
        <v>583</v>
      </c>
      <c r="C1813" s="105" t="s">
        <v>584</v>
      </c>
      <c r="D1813" s="106">
        <v>326167.07</v>
      </c>
      <c r="E1813" s="106">
        <v>11873.5</v>
      </c>
      <c r="F1813" s="67">
        <f t="shared" si="84"/>
        <v>-314293.57</v>
      </c>
      <c r="G1813" s="68" t="str">
        <f>+VLOOKUP(B1813,Mapping!A:C,3,0)</f>
        <v>Total Recurring Expenses (including 6.1 and 6.2)</v>
      </c>
      <c r="H1813" s="68" t="str">
        <f t="shared" si="85"/>
        <v>TLFPLUSTotal Recurring Expenses (including 6.1 and 6.2)</v>
      </c>
      <c r="I1813" s="69">
        <f t="shared" si="86"/>
        <v>-3.1429356999999998E-2</v>
      </c>
      <c r="N1813" t="str">
        <f>+HLOOKUP(A1813,'HY Financials'!$4:$4,1,0)</f>
        <v>TLFPLUS</v>
      </c>
    </row>
    <row r="1814" spans="1:14">
      <c r="A1814" t="s">
        <v>264</v>
      </c>
      <c r="B1814" s="105" t="s">
        <v>1096</v>
      </c>
      <c r="C1814" s="105" t="s">
        <v>1097</v>
      </c>
      <c r="D1814" s="106">
        <v>32236.39</v>
      </c>
      <c r="E1814" s="106">
        <v>911.75</v>
      </c>
      <c r="F1814" s="67">
        <f t="shared" si="84"/>
        <v>-31324.639999999999</v>
      </c>
      <c r="G1814" s="68" t="str">
        <f>+VLOOKUP(B1814,Mapping!A:C,3,0)</f>
        <v>Total Recurring Expenses (including 6.1 and 6.2)</v>
      </c>
      <c r="H1814" s="68" t="str">
        <f t="shared" si="85"/>
        <v>TLFPLUSTotal Recurring Expenses (including 6.1 and 6.2)</v>
      </c>
      <c r="I1814" s="69">
        <f t="shared" si="86"/>
        <v>-3.1324639999999997E-3</v>
      </c>
      <c r="N1814" t="str">
        <f>+HLOOKUP(A1814,'HY Financials'!$4:$4,1,0)</f>
        <v>TLFPLUS</v>
      </c>
    </row>
    <row r="1815" spans="1:14">
      <c r="A1815" t="s">
        <v>264</v>
      </c>
      <c r="B1815" s="105" t="s">
        <v>1098</v>
      </c>
      <c r="C1815" s="105" t="s">
        <v>1099</v>
      </c>
      <c r="D1815" s="106">
        <v>524184.09</v>
      </c>
      <c r="E1815" s="106">
        <v>11989.45</v>
      </c>
      <c r="F1815" s="67">
        <f t="shared" si="84"/>
        <v>-512194.64</v>
      </c>
      <c r="G1815" s="68" t="str">
        <f>+VLOOKUP(B1815,Mapping!A:C,3,0)</f>
        <v>Total Recurring Expenses (including 6.1 and 6.2)</v>
      </c>
      <c r="H1815" s="68" t="str">
        <f t="shared" si="85"/>
        <v>TLFPLUSTotal Recurring Expenses (including 6.1 and 6.2)</v>
      </c>
      <c r="I1815" s="69">
        <f t="shared" si="86"/>
        <v>-5.1219463999999999E-2</v>
      </c>
      <c r="N1815" t="str">
        <f>+HLOOKUP(A1815,'HY Financials'!$4:$4,1,0)</f>
        <v>TLFPLUS</v>
      </c>
    </row>
    <row r="1816" spans="1:14">
      <c r="A1816" t="s">
        <v>264</v>
      </c>
      <c r="B1816" s="105" t="s">
        <v>1100</v>
      </c>
      <c r="C1816" s="105" t="s">
        <v>1101</v>
      </c>
      <c r="D1816" s="106">
        <v>34.35</v>
      </c>
      <c r="E1816" s="106">
        <v>1.07</v>
      </c>
      <c r="F1816" s="67">
        <f t="shared" si="84"/>
        <v>-33.28</v>
      </c>
      <c r="G1816" s="68" t="str">
        <f>+VLOOKUP(B1816,Mapping!A:C,3,0)</f>
        <v>Total Recurring Expenses (including 6.1 and 6.2)</v>
      </c>
      <c r="H1816" s="68" t="str">
        <f t="shared" si="85"/>
        <v>TLFPLUSTotal Recurring Expenses (including 6.1 and 6.2)</v>
      </c>
      <c r="I1816" s="69">
        <f t="shared" si="86"/>
        <v>-3.3280000000000002E-6</v>
      </c>
      <c r="N1816" t="str">
        <f>+HLOOKUP(A1816,'HY Financials'!$4:$4,1,0)</f>
        <v>TLFPLUS</v>
      </c>
    </row>
    <row r="1817" spans="1:14">
      <c r="A1817" t="s">
        <v>264</v>
      </c>
      <c r="B1817" s="105">
        <v>810701</v>
      </c>
      <c r="C1817" s="105" t="s">
        <v>381</v>
      </c>
      <c r="D1817" s="106">
        <v>984432.48</v>
      </c>
      <c r="E1817" s="106">
        <v>79500.23</v>
      </c>
      <c r="F1817" s="67">
        <f t="shared" si="84"/>
        <v>-904932.25</v>
      </c>
      <c r="G1817" s="68" t="str">
        <f>+VLOOKUP(B1817,Mapping!A:C,3,0)</f>
        <v>Total Recurring Expenses (including 6.1 and 6.2)</v>
      </c>
      <c r="H1817" s="68" t="str">
        <f t="shared" si="85"/>
        <v>TLFPLUSTotal Recurring Expenses (including 6.1 and 6.2)</v>
      </c>
      <c r="I1817" s="69">
        <f t="shared" si="86"/>
        <v>-9.0493224999999997E-2</v>
      </c>
      <c r="N1817" t="str">
        <f>+HLOOKUP(A1817,'HY Financials'!$4:$4,1,0)</f>
        <v>TLFPLUS</v>
      </c>
    </row>
    <row r="1818" spans="1:14">
      <c r="A1818" t="s">
        <v>264</v>
      </c>
      <c r="B1818" s="105">
        <v>816000</v>
      </c>
      <c r="C1818" s="105" t="s">
        <v>466</v>
      </c>
      <c r="D1818" s="106">
        <v>153029.1</v>
      </c>
      <c r="E1818" s="106">
        <v>8771087.4900000002</v>
      </c>
      <c r="F1818" s="67">
        <f t="shared" si="84"/>
        <v>8618058.3900000006</v>
      </c>
      <c r="G1818" s="68" t="str">
        <f>+VLOOKUP(B1818,Mapping!A:C,3,0)</f>
        <v>Total Recurring Expenses (including 6.1 and 6.2)</v>
      </c>
      <c r="H1818" s="68" t="str">
        <f t="shared" si="85"/>
        <v>TLFPLUSTotal Recurring Expenses (including 6.1 and 6.2)</v>
      </c>
      <c r="I1818" s="69">
        <f t="shared" si="86"/>
        <v>0.86180583900000007</v>
      </c>
      <c r="N1818" t="str">
        <f>+HLOOKUP(A1818,'HY Financials'!$4:$4,1,0)</f>
        <v>TLFPLUS</v>
      </c>
    </row>
    <row r="1819" spans="1:14">
      <c r="A1819" t="s">
        <v>264</v>
      </c>
      <c r="B1819" s="105">
        <v>816001</v>
      </c>
      <c r="C1819" s="105" t="s">
        <v>428</v>
      </c>
      <c r="D1819" s="106">
        <v>5128799.8099999996</v>
      </c>
      <c r="E1819" s="106">
        <v>0</v>
      </c>
      <c r="F1819" s="67">
        <f t="shared" si="84"/>
        <v>-5128799.8099999996</v>
      </c>
      <c r="G1819" s="68" t="str">
        <f>+VLOOKUP(B1819,Mapping!A:C,3,0)</f>
        <v>Total Recurring Expenses (including 6.1 and 6.2)</v>
      </c>
      <c r="H1819" s="68" t="str">
        <f t="shared" si="85"/>
        <v>TLFPLUSTotal Recurring Expenses (including 6.1 and 6.2)</v>
      </c>
      <c r="I1819" s="69">
        <f t="shared" si="86"/>
        <v>-0.51287998099999998</v>
      </c>
      <c r="N1819" t="str">
        <f>+HLOOKUP(A1819,'HY Financials'!$4:$4,1,0)</f>
        <v>TLFPLUS</v>
      </c>
    </row>
    <row r="1820" spans="1:14">
      <c r="A1820" t="s">
        <v>264</v>
      </c>
      <c r="B1820" s="105">
        <v>816003</v>
      </c>
      <c r="C1820" s="105" t="s">
        <v>383</v>
      </c>
      <c r="D1820" s="106">
        <v>1832955.65</v>
      </c>
      <c r="E1820" s="106">
        <v>0</v>
      </c>
      <c r="F1820" s="67">
        <f t="shared" si="84"/>
        <v>-1832955.65</v>
      </c>
      <c r="G1820" s="68" t="str">
        <f>+VLOOKUP(B1820,Mapping!A:C,3,0)</f>
        <v>Total Recurring Expenses (including 6.1 and 6.2)</v>
      </c>
      <c r="H1820" s="68" t="str">
        <f t="shared" si="85"/>
        <v>TLFPLUSTotal Recurring Expenses (including 6.1 and 6.2)</v>
      </c>
      <c r="I1820" s="69">
        <f t="shared" si="86"/>
        <v>-0.18329556499999999</v>
      </c>
      <c r="N1820" t="str">
        <f>+HLOOKUP(A1820,'HY Financials'!$4:$4,1,0)</f>
        <v>TLFPLUS</v>
      </c>
    </row>
    <row r="1821" spans="1:14">
      <c r="A1821" t="s">
        <v>264</v>
      </c>
      <c r="B1821" s="105">
        <v>816005</v>
      </c>
      <c r="C1821" s="105" t="s">
        <v>693</v>
      </c>
      <c r="D1821" s="106">
        <v>112360</v>
      </c>
      <c r="E1821" s="106">
        <v>0</v>
      </c>
      <c r="F1821" s="67">
        <f t="shared" si="84"/>
        <v>-112360</v>
      </c>
      <c r="G1821" s="68" t="str">
        <f>+VLOOKUP(B1821,Mapping!A:C,3,0)</f>
        <v>Total Recurring Expenses (including 6.1 and 6.2)</v>
      </c>
      <c r="H1821" s="68" t="str">
        <f t="shared" si="85"/>
        <v>TLFPLUSTotal Recurring Expenses (including 6.1 and 6.2)</v>
      </c>
      <c r="I1821" s="69">
        <f t="shared" si="86"/>
        <v>-1.1235999999999999E-2</v>
      </c>
      <c r="N1821" t="str">
        <f>+HLOOKUP(A1821,'HY Financials'!$4:$4,1,0)</f>
        <v>TLFPLUS</v>
      </c>
    </row>
    <row r="1822" spans="1:14">
      <c r="A1822" t="s">
        <v>264</v>
      </c>
      <c r="B1822" s="105">
        <v>816007</v>
      </c>
      <c r="C1822" s="105" t="s">
        <v>385</v>
      </c>
      <c r="D1822" s="106">
        <v>13058.89</v>
      </c>
      <c r="E1822" s="106">
        <v>0</v>
      </c>
      <c r="F1822" s="67">
        <f t="shared" si="84"/>
        <v>-13058.89</v>
      </c>
      <c r="G1822" s="68" t="str">
        <f>+VLOOKUP(B1822,Mapping!A:C,3,0)</f>
        <v>Total Recurring Expenses (including 6.1 and 6.2)</v>
      </c>
      <c r="H1822" s="68" t="str">
        <f t="shared" si="85"/>
        <v>TLFPLUSTotal Recurring Expenses (including 6.1 and 6.2)</v>
      </c>
      <c r="I1822" s="69">
        <f t="shared" si="86"/>
        <v>-1.305889E-3</v>
      </c>
      <c r="N1822" t="str">
        <f>+HLOOKUP(A1822,'HY Financials'!$4:$4,1,0)</f>
        <v>TLFPLUS</v>
      </c>
    </row>
    <row r="1823" spans="1:14">
      <c r="A1823" t="s">
        <v>264</v>
      </c>
      <c r="B1823" s="105">
        <v>816008</v>
      </c>
      <c r="C1823" s="105" t="s">
        <v>387</v>
      </c>
      <c r="D1823" s="106">
        <v>509797.71</v>
      </c>
      <c r="E1823" s="106">
        <v>0</v>
      </c>
      <c r="F1823" s="67">
        <f t="shared" si="84"/>
        <v>-509797.71</v>
      </c>
      <c r="G1823" s="68" t="str">
        <f>+VLOOKUP(B1823,Mapping!A:C,3,0)</f>
        <v>Total Recurring Expenses (including 6.1 and 6.2)</v>
      </c>
      <c r="H1823" s="68" t="str">
        <f t="shared" si="85"/>
        <v>TLFPLUSTotal Recurring Expenses (including 6.1 and 6.2)</v>
      </c>
      <c r="I1823" s="69">
        <f t="shared" si="86"/>
        <v>-5.0979771E-2</v>
      </c>
      <c r="N1823" t="str">
        <f>+HLOOKUP(A1823,'HY Financials'!$4:$4,1,0)</f>
        <v>TLFPLUS</v>
      </c>
    </row>
    <row r="1824" spans="1:14">
      <c r="A1824" t="s">
        <v>264</v>
      </c>
      <c r="B1824" s="105">
        <v>816012</v>
      </c>
      <c r="C1824" s="105" t="s">
        <v>389</v>
      </c>
      <c r="D1824" s="106">
        <v>1934.28</v>
      </c>
      <c r="E1824" s="106">
        <v>355.17</v>
      </c>
      <c r="F1824" s="67">
        <f t="shared" si="84"/>
        <v>-1579.11</v>
      </c>
      <c r="G1824" s="68" t="str">
        <f>+VLOOKUP(B1824,Mapping!A:C,3,0)</f>
        <v>Total Recurring Expenses (including 6.1 and 6.2)</v>
      </c>
      <c r="H1824" s="68" t="str">
        <f t="shared" si="85"/>
        <v>TLFPLUSTotal Recurring Expenses (including 6.1 and 6.2)</v>
      </c>
      <c r="I1824" s="69">
        <f t="shared" si="86"/>
        <v>-1.57911E-4</v>
      </c>
      <c r="N1824" t="str">
        <f>+HLOOKUP(A1824,'HY Financials'!$4:$4,1,0)</f>
        <v>TLFPLUS</v>
      </c>
    </row>
    <row r="1825" spans="1:14">
      <c r="A1825" t="s">
        <v>264</v>
      </c>
      <c r="B1825" s="105">
        <v>816013</v>
      </c>
      <c r="C1825" s="105" t="s">
        <v>391</v>
      </c>
      <c r="D1825" s="106">
        <v>7471.17</v>
      </c>
      <c r="E1825" s="106">
        <v>654.15</v>
      </c>
      <c r="F1825" s="67">
        <f t="shared" si="84"/>
        <v>-6817.02</v>
      </c>
      <c r="G1825" s="68" t="str">
        <f>+VLOOKUP(B1825,Mapping!A:C,3,0)</f>
        <v>Total Recurring Expenses (including 6.1 and 6.2)</v>
      </c>
      <c r="H1825" s="68" t="str">
        <f t="shared" si="85"/>
        <v>TLFPLUSTotal Recurring Expenses (including 6.1 and 6.2)</v>
      </c>
      <c r="I1825" s="69">
        <f t="shared" si="86"/>
        <v>-6.8170200000000007E-4</v>
      </c>
      <c r="N1825" t="str">
        <f>+HLOOKUP(A1825,'HY Financials'!$4:$4,1,0)</f>
        <v>TLFPLUS</v>
      </c>
    </row>
    <row r="1826" spans="1:14">
      <c r="A1826" t="s">
        <v>264</v>
      </c>
      <c r="B1826" s="105">
        <v>816015</v>
      </c>
      <c r="C1826" s="105" t="s">
        <v>393</v>
      </c>
      <c r="D1826" s="106">
        <v>13656.33</v>
      </c>
      <c r="E1826" s="106">
        <v>15.46</v>
      </c>
      <c r="F1826" s="67">
        <f t="shared" si="84"/>
        <v>-13640.87</v>
      </c>
      <c r="G1826" s="68" t="str">
        <f>+VLOOKUP(B1826,Mapping!A:C,3,0)</f>
        <v>Total Recurring Expenses (including 6.1 and 6.2)</v>
      </c>
      <c r="H1826" s="68" t="str">
        <f t="shared" si="85"/>
        <v>TLFPLUSTotal Recurring Expenses (including 6.1 and 6.2)</v>
      </c>
      <c r="I1826" s="69">
        <f t="shared" si="86"/>
        <v>-1.3640870000000002E-3</v>
      </c>
      <c r="N1826" t="str">
        <f>+HLOOKUP(A1826,'HY Financials'!$4:$4,1,0)</f>
        <v>TLFPLUS</v>
      </c>
    </row>
    <row r="1827" spans="1:14">
      <c r="A1827" t="s">
        <v>264</v>
      </c>
      <c r="B1827" s="105">
        <v>816016</v>
      </c>
      <c r="C1827" s="105" t="s">
        <v>395</v>
      </c>
      <c r="D1827" s="106">
        <v>68.23</v>
      </c>
      <c r="E1827" s="106">
        <v>0</v>
      </c>
      <c r="F1827" s="67">
        <f t="shared" si="84"/>
        <v>-68.23</v>
      </c>
      <c r="G1827" s="68" t="str">
        <f>+VLOOKUP(B1827,Mapping!A:C,3,0)</f>
        <v>Total Recurring Expenses (including 6.1 and 6.2)</v>
      </c>
      <c r="H1827" s="68" t="str">
        <f t="shared" si="85"/>
        <v>TLFPLUSTotal Recurring Expenses (including 6.1 and 6.2)</v>
      </c>
      <c r="I1827" s="69">
        <f t="shared" si="86"/>
        <v>-6.8230000000000006E-6</v>
      </c>
      <c r="N1827" t="str">
        <f>+HLOOKUP(A1827,'HY Financials'!$4:$4,1,0)</f>
        <v>TLFPLUS</v>
      </c>
    </row>
    <row r="1828" spans="1:14">
      <c r="A1828" t="s">
        <v>264</v>
      </c>
      <c r="B1828" s="105">
        <v>816017</v>
      </c>
      <c r="C1828" s="105" t="s">
        <v>397</v>
      </c>
      <c r="D1828" s="106">
        <v>184.03</v>
      </c>
      <c r="E1828" s="106">
        <v>119.43</v>
      </c>
      <c r="F1828" s="67">
        <f t="shared" si="84"/>
        <v>-64.599999999999994</v>
      </c>
      <c r="G1828" s="68" t="str">
        <f>+VLOOKUP(B1828,Mapping!A:C,3,0)</f>
        <v>Total Recurring Expenses (including 6.1 and 6.2)</v>
      </c>
      <c r="H1828" s="68" t="str">
        <f t="shared" si="85"/>
        <v>TLFPLUSTotal Recurring Expenses (including 6.1 and 6.2)</v>
      </c>
      <c r="I1828" s="69">
        <f t="shared" si="86"/>
        <v>-6.4599999999999991E-6</v>
      </c>
      <c r="N1828" t="str">
        <f>+HLOOKUP(A1828,'HY Financials'!$4:$4,1,0)</f>
        <v>TLFPLUS</v>
      </c>
    </row>
    <row r="1829" spans="1:14" hidden="1">
      <c r="A1829" t="s">
        <v>264</v>
      </c>
      <c r="B1829" s="105">
        <v>816021</v>
      </c>
      <c r="C1829" s="105" t="s">
        <v>399</v>
      </c>
      <c r="D1829" s="106">
        <v>0</v>
      </c>
      <c r="E1829" s="106">
        <v>0</v>
      </c>
      <c r="F1829" s="67">
        <f t="shared" si="84"/>
        <v>0</v>
      </c>
      <c r="G1829" s="68" t="str">
        <f>+VLOOKUP(B1829,Mapping!A:C,3,0)</f>
        <v>Trustee Fees #</v>
      </c>
      <c r="H1829" s="68" t="str">
        <f t="shared" si="85"/>
        <v>TLFPLUSTrustee Fees #</v>
      </c>
      <c r="I1829" s="69">
        <f t="shared" si="86"/>
        <v>0</v>
      </c>
      <c r="N1829" t="str">
        <f>+HLOOKUP(A1829,'HY Financials'!$4:$4,1,0)</f>
        <v>TLFPLUS</v>
      </c>
    </row>
    <row r="1830" spans="1:14">
      <c r="A1830" t="s">
        <v>264</v>
      </c>
      <c r="B1830" s="105">
        <v>816033</v>
      </c>
      <c r="C1830" s="105" t="s">
        <v>405</v>
      </c>
      <c r="D1830" s="106">
        <v>0</v>
      </c>
      <c r="E1830" s="106">
        <v>0</v>
      </c>
      <c r="F1830" s="67">
        <f t="shared" si="84"/>
        <v>0</v>
      </c>
      <c r="G1830" s="68" t="str">
        <f>+VLOOKUP(B1830,Mapping!A:C,3,0)</f>
        <v>Total Recurring Expenses (including 6.1 and 6.2)</v>
      </c>
      <c r="H1830" s="68" t="str">
        <f t="shared" si="85"/>
        <v>TLFPLUSTotal Recurring Expenses (including 6.1 and 6.2)</v>
      </c>
      <c r="I1830" s="69">
        <f t="shared" si="86"/>
        <v>0</v>
      </c>
      <c r="N1830" t="str">
        <f>+HLOOKUP(A1830,'HY Financials'!$4:$4,1,0)</f>
        <v>TLFPLUS</v>
      </c>
    </row>
    <row r="1831" spans="1:14">
      <c r="A1831" t="s">
        <v>264</v>
      </c>
      <c r="B1831" s="105">
        <v>816034</v>
      </c>
      <c r="C1831" s="105" t="s">
        <v>407</v>
      </c>
      <c r="D1831" s="106">
        <v>201935.6</v>
      </c>
      <c r="E1831" s="106">
        <v>13214.52</v>
      </c>
      <c r="F1831" s="67">
        <f t="shared" si="84"/>
        <v>-188721.08000000002</v>
      </c>
      <c r="G1831" s="68" t="str">
        <f>+VLOOKUP(B1831,Mapping!A:C,3,0)</f>
        <v>Total Recurring Expenses (including 6.1 and 6.2)</v>
      </c>
      <c r="H1831" s="68" t="str">
        <f t="shared" si="85"/>
        <v>TLFPLUSTotal Recurring Expenses (including 6.1 and 6.2)</v>
      </c>
      <c r="I1831" s="69">
        <f t="shared" si="86"/>
        <v>-1.8872108000000002E-2</v>
      </c>
      <c r="N1831" t="str">
        <f>+HLOOKUP(A1831,'HY Financials'!$4:$4,1,0)</f>
        <v>TLFPLUS</v>
      </c>
    </row>
    <row r="1832" spans="1:14">
      <c r="A1832" t="s">
        <v>264</v>
      </c>
      <c r="B1832" s="105">
        <v>816036</v>
      </c>
      <c r="C1832" s="105" t="s">
        <v>695</v>
      </c>
      <c r="D1832" s="106">
        <v>69411.05</v>
      </c>
      <c r="E1832" s="106">
        <v>1638.48</v>
      </c>
      <c r="F1832" s="67">
        <f t="shared" si="84"/>
        <v>-67772.570000000007</v>
      </c>
      <c r="G1832" s="68" t="str">
        <f>+VLOOKUP(B1832,Mapping!A:C,3,0)</f>
        <v>Total Recurring Expenses (including 6.1 and 6.2)</v>
      </c>
      <c r="H1832" s="68" t="str">
        <f t="shared" si="85"/>
        <v>TLFPLUSTotal Recurring Expenses (including 6.1 and 6.2)</v>
      </c>
      <c r="I1832" s="69">
        <f t="shared" si="86"/>
        <v>-6.7772570000000009E-3</v>
      </c>
      <c r="N1832" t="str">
        <f>+HLOOKUP(A1832,'HY Financials'!$4:$4,1,0)</f>
        <v>TLFPLUS</v>
      </c>
    </row>
    <row r="1833" spans="1:14">
      <c r="A1833" t="s">
        <v>264</v>
      </c>
      <c r="B1833" s="105">
        <v>816039</v>
      </c>
      <c r="C1833" s="105" t="s">
        <v>411</v>
      </c>
      <c r="D1833" s="106">
        <v>30450.67</v>
      </c>
      <c r="E1833" s="106">
        <v>10669.2</v>
      </c>
      <c r="F1833" s="67">
        <f t="shared" si="84"/>
        <v>-19781.469999999998</v>
      </c>
      <c r="G1833" s="68" t="str">
        <f>+VLOOKUP(B1833,Mapping!A:C,3,0)</f>
        <v>Total Recurring Expenses (including 6.1 and 6.2)</v>
      </c>
      <c r="H1833" s="68" t="str">
        <f t="shared" si="85"/>
        <v>TLFPLUSTotal Recurring Expenses (including 6.1 and 6.2)</v>
      </c>
      <c r="I1833" s="69">
        <f t="shared" si="86"/>
        <v>-1.9781469999999995E-3</v>
      </c>
      <c r="N1833" t="str">
        <f>+HLOOKUP(A1833,'HY Financials'!$4:$4,1,0)</f>
        <v>TLFPLUS</v>
      </c>
    </row>
    <row r="1834" spans="1:14">
      <c r="A1834" t="s">
        <v>264</v>
      </c>
      <c r="B1834" s="105">
        <v>816042</v>
      </c>
      <c r="C1834" s="105" t="s">
        <v>697</v>
      </c>
      <c r="D1834" s="106">
        <v>1320.65</v>
      </c>
      <c r="E1834" s="106">
        <v>160.44999999999999</v>
      </c>
      <c r="F1834" s="67">
        <f t="shared" si="84"/>
        <v>-1160.2</v>
      </c>
      <c r="G1834" s="68" t="str">
        <f>+VLOOKUP(B1834,Mapping!A:C,3,0)</f>
        <v>Total Recurring Expenses (including 6.1 and 6.2)</v>
      </c>
      <c r="H1834" s="68" t="str">
        <f t="shared" si="85"/>
        <v>TLFPLUSTotal Recurring Expenses (including 6.1 and 6.2)</v>
      </c>
      <c r="I1834" s="69">
        <f t="shared" si="86"/>
        <v>-1.1602E-4</v>
      </c>
      <c r="N1834" t="str">
        <f>+HLOOKUP(A1834,'HY Financials'!$4:$4,1,0)</f>
        <v>TLFPLUS</v>
      </c>
    </row>
    <row r="1835" spans="1:14">
      <c r="A1835" t="s">
        <v>264</v>
      </c>
      <c r="B1835" s="105">
        <v>816047</v>
      </c>
      <c r="C1835" s="105" t="s">
        <v>1062</v>
      </c>
      <c r="D1835" s="106">
        <v>89489.14</v>
      </c>
      <c r="E1835" s="106">
        <v>89489.14</v>
      </c>
      <c r="F1835" s="67">
        <f t="shared" si="84"/>
        <v>0</v>
      </c>
      <c r="G1835" s="68" t="str">
        <f>+VLOOKUP(B1835,Mapping!A:C,3,0)</f>
        <v>Total Recurring Expenses (including 6.1 and 6.2)</v>
      </c>
      <c r="H1835" s="68" t="str">
        <f t="shared" si="85"/>
        <v>TLFPLUSTotal Recurring Expenses (including 6.1 and 6.2)</v>
      </c>
      <c r="I1835" s="69">
        <f t="shared" si="86"/>
        <v>0</v>
      </c>
      <c r="N1835" t="str">
        <f>+HLOOKUP(A1835,'HY Financials'!$4:$4,1,0)</f>
        <v>TLFPLUS</v>
      </c>
    </row>
    <row r="1836" spans="1:14">
      <c r="A1836" t="s">
        <v>264</v>
      </c>
      <c r="B1836" s="105">
        <v>816061</v>
      </c>
      <c r="C1836" s="105" t="s">
        <v>903</v>
      </c>
      <c r="D1836" s="106">
        <v>112076</v>
      </c>
      <c r="E1836" s="106">
        <v>112076</v>
      </c>
      <c r="F1836" s="67">
        <f t="shared" si="84"/>
        <v>0</v>
      </c>
      <c r="G1836" s="68" t="str">
        <f>+VLOOKUP(B1836,Mapping!A:C,3,0)</f>
        <v>Total Recurring Expenses (including 6.1 and 6.2)</v>
      </c>
      <c r="H1836" s="68" t="str">
        <f t="shared" si="85"/>
        <v>TLFPLUSTotal Recurring Expenses (including 6.1 and 6.2)</v>
      </c>
      <c r="I1836" s="69">
        <f t="shared" si="86"/>
        <v>0</v>
      </c>
      <c r="N1836" t="str">
        <f>+HLOOKUP(A1836,'HY Financials'!$4:$4,1,0)</f>
        <v>TLFPLUS</v>
      </c>
    </row>
    <row r="1837" spans="1:14">
      <c r="A1837" t="s">
        <v>264</v>
      </c>
      <c r="B1837" s="105">
        <v>816080</v>
      </c>
      <c r="C1837" s="105" t="s">
        <v>1063</v>
      </c>
      <c r="D1837" s="106">
        <v>748821.94</v>
      </c>
      <c r="E1837" s="106">
        <v>27340.76</v>
      </c>
      <c r="F1837" s="67">
        <f t="shared" si="84"/>
        <v>-721481.17999999993</v>
      </c>
      <c r="G1837" s="68" t="str">
        <f>+VLOOKUP(B1837,Mapping!A:C,3,0)</f>
        <v>Total Recurring Expenses (including 6.1 and 6.2)</v>
      </c>
      <c r="H1837" s="68" t="str">
        <f t="shared" si="85"/>
        <v>TLFPLUSTotal Recurring Expenses (including 6.1 and 6.2)</v>
      </c>
      <c r="I1837" s="69">
        <f t="shared" si="86"/>
        <v>-7.2148117999999997E-2</v>
      </c>
      <c r="N1837" t="str">
        <f>+HLOOKUP(A1837,'HY Financials'!$4:$4,1,0)</f>
        <v>TLFPLUS</v>
      </c>
    </row>
    <row r="1838" spans="1:14" hidden="1">
      <c r="A1838" t="s">
        <v>274</v>
      </c>
      <c r="B1838" s="105" t="s">
        <v>766</v>
      </c>
      <c r="C1838" s="105" t="s">
        <v>767</v>
      </c>
      <c r="D1838" s="106">
        <v>3082030557.02</v>
      </c>
      <c r="E1838" s="106">
        <v>3039950332.1799998</v>
      </c>
      <c r="F1838" s="67">
        <f t="shared" si="84"/>
        <v>-42080224.840000153</v>
      </c>
      <c r="G1838" s="68" t="str">
        <f>+VLOOKUP(B1838,Mapping!A:C,3,0)</f>
        <v>Net Assets</v>
      </c>
      <c r="H1838" s="68" t="str">
        <f t="shared" si="85"/>
        <v>TMIPADVNet Assets</v>
      </c>
      <c r="I1838" s="69">
        <f t="shared" si="86"/>
        <v>-4.2080224840000149</v>
      </c>
      <c r="N1838" t="str">
        <f>+HLOOKUP(A1838,'HY Financials'!$4:$4,1,0)</f>
        <v>TMIPADV</v>
      </c>
    </row>
    <row r="1839" spans="1:14" hidden="1">
      <c r="A1839" t="s">
        <v>274</v>
      </c>
      <c r="B1839" s="105" t="s">
        <v>429</v>
      </c>
      <c r="C1839" s="105" t="s">
        <v>430</v>
      </c>
      <c r="D1839" s="106">
        <v>109864025</v>
      </c>
      <c r="E1839" s="106">
        <v>165059082.33000001</v>
      </c>
      <c r="F1839" s="67">
        <f t="shared" si="84"/>
        <v>55195057.330000013</v>
      </c>
      <c r="G1839" s="68" t="str">
        <f>+VLOOKUP(B1839,Mapping!A:C,3,0)</f>
        <v>Net Assets</v>
      </c>
      <c r="H1839" s="68" t="str">
        <f t="shared" si="85"/>
        <v>TMIPADVNet Assets</v>
      </c>
      <c r="I1839" s="69">
        <f t="shared" si="86"/>
        <v>5.5195057330000017</v>
      </c>
      <c r="N1839" t="str">
        <f>+HLOOKUP(A1839,'HY Financials'!$4:$4,1,0)</f>
        <v>TMIPADV</v>
      </c>
    </row>
    <row r="1840" spans="1:14" hidden="1">
      <c r="A1840" t="s">
        <v>274</v>
      </c>
      <c r="B1840" s="105" t="s">
        <v>431</v>
      </c>
      <c r="C1840" s="105" t="s">
        <v>432</v>
      </c>
      <c r="D1840" s="106">
        <v>73671675</v>
      </c>
      <c r="E1840" s="106">
        <v>146422575</v>
      </c>
      <c r="F1840" s="67">
        <f t="shared" si="84"/>
        <v>72750900</v>
      </c>
      <c r="G1840" s="68" t="str">
        <f>+VLOOKUP(B1840,Mapping!A:C,3,0)</f>
        <v>Net Assets</v>
      </c>
      <c r="H1840" s="68" t="str">
        <f t="shared" si="85"/>
        <v>TMIPADVNet Assets</v>
      </c>
      <c r="I1840" s="69">
        <f t="shared" si="86"/>
        <v>7.2750899999999996</v>
      </c>
      <c r="N1840" t="str">
        <f>+HLOOKUP(A1840,'HY Financials'!$4:$4,1,0)</f>
        <v>TMIPADV</v>
      </c>
    </row>
    <row r="1841" spans="1:14" hidden="1">
      <c r="A1841" t="s">
        <v>274</v>
      </c>
      <c r="B1841" s="105" t="s">
        <v>282</v>
      </c>
      <c r="C1841" s="105" t="s">
        <v>283</v>
      </c>
      <c r="D1841" s="106">
        <v>362573624.93000001</v>
      </c>
      <c r="E1841" s="106">
        <v>355054964.83999997</v>
      </c>
      <c r="F1841" s="67">
        <f t="shared" si="84"/>
        <v>-7518660.0900000334</v>
      </c>
      <c r="G1841" s="68" t="str">
        <f>+VLOOKUP(B1841,Mapping!A:C,3,0)</f>
        <v>Net Assets</v>
      </c>
      <c r="H1841" s="68" t="str">
        <f t="shared" si="85"/>
        <v>TMIPADVNet Assets</v>
      </c>
      <c r="I1841" s="69">
        <f t="shared" si="86"/>
        <v>-0.75186600900000333</v>
      </c>
      <c r="N1841" t="str">
        <f>+HLOOKUP(A1841,'HY Financials'!$4:$4,1,0)</f>
        <v>TMIPADV</v>
      </c>
    </row>
    <row r="1842" spans="1:14" hidden="1">
      <c r="A1842" t="s">
        <v>274</v>
      </c>
      <c r="B1842" s="105" t="s">
        <v>623</v>
      </c>
      <c r="C1842" s="105" t="s">
        <v>624</v>
      </c>
      <c r="D1842" s="106">
        <v>11482890.310000001</v>
      </c>
      <c r="E1842" s="106">
        <v>11442815.15</v>
      </c>
      <c r="F1842" s="67">
        <f t="shared" si="84"/>
        <v>-40075.160000000149</v>
      </c>
      <c r="G1842" s="68" t="str">
        <f>+VLOOKUP(B1842,Mapping!A:C,3,0)</f>
        <v>Net Assets</v>
      </c>
      <c r="H1842" s="68" t="str">
        <f t="shared" si="85"/>
        <v>TMIPADVNet Assets</v>
      </c>
      <c r="I1842" s="69">
        <f t="shared" si="86"/>
        <v>-4.0075160000000148E-3</v>
      </c>
      <c r="N1842" t="str">
        <f>+HLOOKUP(A1842,'HY Financials'!$4:$4,1,0)</f>
        <v>TMIPADV</v>
      </c>
    </row>
    <row r="1843" spans="1:14" hidden="1">
      <c r="A1843" t="s">
        <v>274</v>
      </c>
      <c r="B1843" s="105" t="s">
        <v>740</v>
      </c>
      <c r="C1843" s="105" t="s">
        <v>741</v>
      </c>
      <c r="D1843" s="106">
        <v>255767500</v>
      </c>
      <c r="E1843" s="106">
        <v>154190000</v>
      </c>
      <c r="F1843" s="67">
        <f t="shared" si="84"/>
        <v>-101577500</v>
      </c>
      <c r="G1843" s="68" t="str">
        <f>+VLOOKUP(B1843,Mapping!A:C,3,0)</f>
        <v>Net Assets</v>
      </c>
      <c r="H1843" s="68" t="str">
        <f t="shared" si="85"/>
        <v>TMIPADVNet Assets</v>
      </c>
      <c r="I1843" s="69">
        <f t="shared" si="86"/>
        <v>-10.15775</v>
      </c>
      <c r="N1843" t="str">
        <f>+HLOOKUP(A1843,'HY Financials'!$4:$4,1,0)</f>
        <v>TMIPADV</v>
      </c>
    </row>
    <row r="1844" spans="1:14" hidden="1">
      <c r="A1844" t="s">
        <v>274</v>
      </c>
      <c r="B1844" s="105" t="s">
        <v>467</v>
      </c>
      <c r="C1844" s="105" t="s">
        <v>468</v>
      </c>
      <c r="D1844" s="106">
        <v>288087235</v>
      </c>
      <c r="E1844" s="106">
        <v>249355150</v>
      </c>
      <c r="F1844" s="67">
        <f t="shared" si="84"/>
        <v>-38732085</v>
      </c>
      <c r="G1844" s="68" t="str">
        <f>+VLOOKUP(B1844,Mapping!A:C,3,0)</f>
        <v>Net Assets</v>
      </c>
      <c r="H1844" s="68" t="str">
        <f t="shared" si="85"/>
        <v>TMIPADVNet Assets</v>
      </c>
      <c r="I1844" s="69">
        <f t="shared" si="86"/>
        <v>-3.8732085000000001</v>
      </c>
      <c r="N1844" t="str">
        <f>+HLOOKUP(A1844,'HY Financials'!$4:$4,1,0)</f>
        <v>TMIPADV</v>
      </c>
    </row>
    <row r="1845" spans="1:14" hidden="1">
      <c r="A1845" t="s">
        <v>274</v>
      </c>
      <c r="B1845" s="105" t="s">
        <v>774</v>
      </c>
      <c r="C1845" s="105" t="s">
        <v>775</v>
      </c>
      <c r="D1845" s="106">
        <v>7405632.5</v>
      </c>
      <c r="E1845" s="106">
        <v>7401717.5</v>
      </c>
      <c r="F1845" s="67">
        <f t="shared" si="84"/>
        <v>-3915</v>
      </c>
      <c r="G1845" s="68" t="str">
        <f>+VLOOKUP(B1845,Mapping!A:C,3,0)</f>
        <v>Net Assets</v>
      </c>
      <c r="H1845" s="68" t="str">
        <f t="shared" si="85"/>
        <v>TMIPADVNet Assets</v>
      </c>
      <c r="I1845" s="69">
        <f t="shared" si="86"/>
        <v>-3.9149999999999998E-4</v>
      </c>
      <c r="N1845" t="str">
        <f>+HLOOKUP(A1845,'HY Financials'!$4:$4,1,0)</f>
        <v>TMIPADV</v>
      </c>
    </row>
    <row r="1846" spans="1:14" hidden="1">
      <c r="A1846" t="s">
        <v>274</v>
      </c>
      <c r="B1846" s="105" t="s">
        <v>433</v>
      </c>
      <c r="C1846" s="105" t="s">
        <v>434</v>
      </c>
      <c r="D1846" s="106">
        <v>0</v>
      </c>
      <c r="E1846" s="106">
        <v>397960.21</v>
      </c>
      <c r="F1846" s="67">
        <f t="shared" si="84"/>
        <v>397960.21</v>
      </c>
      <c r="G1846" s="68" t="str">
        <f>+VLOOKUP(B1846,Mapping!A:C,3,0)</f>
        <v>Net Assets</v>
      </c>
      <c r="H1846" s="68" t="str">
        <f t="shared" si="85"/>
        <v>TMIPADVNet Assets</v>
      </c>
      <c r="I1846" s="69">
        <f t="shared" si="86"/>
        <v>3.9796021000000001E-2</v>
      </c>
      <c r="N1846" t="str">
        <f>+HLOOKUP(A1846,'HY Financials'!$4:$4,1,0)</f>
        <v>TMIPADV</v>
      </c>
    </row>
    <row r="1847" spans="1:14" hidden="1">
      <c r="A1847" t="s">
        <v>274</v>
      </c>
      <c r="B1847" s="105" t="s">
        <v>435</v>
      </c>
      <c r="C1847" s="105" t="s">
        <v>436</v>
      </c>
      <c r="D1847" s="106">
        <v>0</v>
      </c>
      <c r="E1847" s="106">
        <v>0.03</v>
      </c>
      <c r="F1847" s="67">
        <f t="shared" si="84"/>
        <v>0.03</v>
      </c>
      <c r="G1847" s="68" t="str">
        <f>+VLOOKUP(B1847,Mapping!A:C,3,0)</f>
        <v>Net Assets</v>
      </c>
      <c r="H1847" s="68" t="str">
        <f t="shared" si="85"/>
        <v>TMIPADVNet Assets</v>
      </c>
      <c r="I1847" s="69">
        <f t="shared" si="86"/>
        <v>3E-9</v>
      </c>
      <c r="N1847" t="str">
        <f>+HLOOKUP(A1847,'HY Financials'!$4:$4,1,0)</f>
        <v>TMIPADV</v>
      </c>
    </row>
    <row r="1848" spans="1:14" hidden="1">
      <c r="A1848" t="s">
        <v>274</v>
      </c>
      <c r="B1848" s="105" t="s">
        <v>284</v>
      </c>
      <c r="C1848" s="105" t="s">
        <v>285</v>
      </c>
      <c r="D1848" s="106">
        <v>0</v>
      </c>
      <c r="E1848" s="106">
        <v>24309894.690000001</v>
      </c>
      <c r="F1848" s="67">
        <f t="shared" si="84"/>
        <v>24309894.690000001</v>
      </c>
      <c r="G1848" s="68" t="str">
        <f>+VLOOKUP(B1848,Mapping!A:C,3,0)</f>
        <v>Net Assets</v>
      </c>
      <c r="H1848" s="68" t="str">
        <f t="shared" si="85"/>
        <v>TMIPADVNet Assets</v>
      </c>
      <c r="I1848" s="69">
        <f t="shared" si="86"/>
        <v>2.430989469</v>
      </c>
      <c r="N1848" t="str">
        <f>+HLOOKUP(A1848,'HY Financials'!$4:$4,1,0)</f>
        <v>TMIPADV</v>
      </c>
    </row>
    <row r="1849" spans="1:14" s="108" customFormat="1" hidden="1">
      <c r="A1849" t="s">
        <v>274</v>
      </c>
      <c r="B1849" s="105" t="s">
        <v>627</v>
      </c>
      <c r="C1849" s="105" t="s">
        <v>628</v>
      </c>
      <c r="D1849" s="106">
        <v>0</v>
      </c>
      <c r="E1849" s="106">
        <v>6248436.4400000004</v>
      </c>
      <c r="F1849" s="67">
        <f t="shared" si="84"/>
        <v>6248436.4400000004</v>
      </c>
      <c r="G1849" s="68" t="str">
        <f>+VLOOKUP(B1849,Mapping!A:C,3,0)</f>
        <v>Net Assets</v>
      </c>
      <c r="H1849" s="68" t="str">
        <f t="shared" si="85"/>
        <v>TMIPADVNet Assets</v>
      </c>
      <c r="I1849" s="69">
        <f t="shared" si="86"/>
        <v>0.62484364400000003</v>
      </c>
      <c r="N1849" t="str">
        <f>+HLOOKUP(A1849,'HY Financials'!$4:$4,1,0)</f>
        <v>TMIPADV</v>
      </c>
    </row>
    <row r="1850" spans="1:14" s="108" customFormat="1" hidden="1">
      <c r="A1850" t="s">
        <v>274</v>
      </c>
      <c r="B1850" s="105" t="s">
        <v>742</v>
      </c>
      <c r="C1850" s="105" t="s">
        <v>743</v>
      </c>
      <c r="D1850" s="106">
        <v>1591250</v>
      </c>
      <c r="E1850" s="106">
        <v>0</v>
      </c>
      <c r="F1850" s="67">
        <f t="shared" si="84"/>
        <v>-1591250</v>
      </c>
      <c r="G1850" s="68" t="str">
        <f>+VLOOKUP(B1850,Mapping!A:C,3,0)</f>
        <v>Net Assets</v>
      </c>
      <c r="H1850" s="68" t="str">
        <f t="shared" si="85"/>
        <v>TMIPADVNet Assets</v>
      </c>
      <c r="I1850" s="69">
        <f t="shared" si="86"/>
        <v>-0.15912499999999999</v>
      </c>
      <c r="N1850" t="str">
        <f>+HLOOKUP(A1850,'HY Financials'!$4:$4,1,0)</f>
        <v>TMIPADV</v>
      </c>
    </row>
    <row r="1851" spans="1:14" s="108" customFormat="1" hidden="1">
      <c r="A1851" t="s">
        <v>274</v>
      </c>
      <c r="B1851" s="105" t="s">
        <v>471</v>
      </c>
      <c r="C1851" s="105" t="s">
        <v>472</v>
      </c>
      <c r="D1851" s="106">
        <v>0</v>
      </c>
      <c r="E1851" s="106">
        <v>1730992.7</v>
      </c>
      <c r="F1851" s="67">
        <f t="shared" si="84"/>
        <v>1730992.7</v>
      </c>
      <c r="G1851" s="68" t="str">
        <f>+VLOOKUP(B1851,Mapping!A:C,3,0)</f>
        <v>Net Assets</v>
      </c>
      <c r="H1851" s="68" t="str">
        <f t="shared" si="85"/>
        <v>TMIPADVNet Assets</v>
      </c>
      <c r="I1851" s="69">
        <f t="shared" si="86"/>
        <v>0.17309927</v>
      </c>
      <c r="N1851" t="str">
        <f>+HLOOKUP(A1851,'HY Financials'!$4:$4,1,0)</f>
        <v>TMIPADV</v>
      </c>
    </row>
    <row r="1852" spans="1:14" s="108" customFormat="1" hidden="1">
      <c r="A1852" t="s">
        <v>274</v>
      </c>
      <c r="B1852" s="105" t="s">
        <v>776</v>
      </c>
      <c r="C1852" s="105" t="s">
        <v>777</v>
      </c>
      <c r="D1852" s="106">
        <v>978.27</v>
      </c>
      <c r="E1852" s="106">
        <v>0</v>
      </c>
      <c r="F1852" s="67">
        <f t="shared" si="84"/>
        <v>-978.27</v>
      </c>
      <c r="G1852" s="68" t="str">
        <f>+VLOOKUP(B1852,Mapping!A:C,3,0)</f>
        <v>Net Assets</v>
      </c>
      <c r="H1852" s="68" t="str">
        <f t="shared" si="85"/>
        <v>TMIPADVNet Assets</v>
      </c>
      <c r="I1852" s="69">
        <f t="shared" si="86"/>
        <v>-9.7826999999999997E-5</v>
      </c>
      <c r="K1852"/>
      <c r="N1852" t="str">
        <f>+HLOOKUP(A1852,'HY Financials'!$4:$4,1,0)</f>
        <v>TMIPADV</v>
      </c>
    </row>
    <row r="1853" spans="1:14" s="108" customFormat="1" hidden="1">
      <c r="A1853" t="s">
        <v>274</v>
      </c>
      <c r="B1853" s="105">
        <v>110014</v>
      </c>
      <c r="C1853" s="105" t="s">
        <v>289</v>
      </c>
      <c r="D1853" s="106">
        <v>222975170.52000001</v>
      </c>
      <c r="E1853" s="106">
        <v>222975168.71000001</v>
      </c>
      <c r="F1853" s="67">
        <f t="shared" si="84"/>
        <v>-1.8100000023841858</v>
      </c>
      <c r="G1853" s="68" t="str">
        <f>+VLOOKUP(B1853,Mapping!A:C,3,0)</f>
        <v>Net Assets</v>
      </c>
      <c r="H1853" s="68" t="str">
        <f t="shared" si="85"/>
        <v>TMIPADVNet Assets</v>
      </c>
      <c r="I1853" s="69">
        <f t="shared" si="86"/>
        <v>-1.8100000023841859E-7</v>
      </c>
      <c r="K1853"/>
      <c r="N1853" t="str">
        <f>+HLOOKUP(A1853,'HY Financials'!$4:$4,1,0)</f>
        <v>TMIPADV</v>
      </c>
    </row>
    <row r="1854" spans="1:14" s="108" customFormat="1" hidden="1">
      <c r="A1854" t="s">
        <v>274</v>
      </c>
      <c r="B1854" s="105">
        <v>110031</v>
      </c>
      <c r="C1854" s="105" t="s">
        <v>291</v>
      </c>
      <c r="D1854" s="106">
        <v>39.340000000000003</v>
      </c>
      <c r="E1854" s="106">
        <v>84.3</v>
      </c>
      <c r="F1854" s="67">
        <f t="shared" si="84"/>
        <v>44.959999999999994</v>
      </c>
      <c r="G1854" s="68" t="str">
        <f>+VLOOKUP(B1854,Mapping!A:C,3,0)</f>
        <v>Net Assets</v>
      </c>
      <c r="H1854" s="68" t="str">
        <f t="shared" si="85"/>
        <v>TMIPADVNet Assets</v>
      </c>
      <c r="I1854" s="69">
        <f t="shared" si="86"/>
        <v>4.495999999999999E-6</v>
      </c>
      <c r="N1854" t="str">
        <f>+HLOOKUP(A1854,'HY Financials'!$4:$4,1,0)</f>
        <v>TMIPADV</v>
      </c>
    </row>
    <row r="1855" spans="1:14" s="108" customFormat="1" hidden="1">
      <c r="A1855" t="s">
        <v>274</v>
      </c>
      <c r="B1855" s="105">
        <v>110047</v>
      </c>
      <c r="C1855" s="105" t="s">
        <v>293</v>
      </c>
      <c r="D1855" s="106">
        <v>4301213216.9799995</v>
      </c>
      <c r="E1855" s="106">
        <v>4313237229.7700005</v>
      </c>
      <c r="F1855" s="67">
        <f t="shared" si="84"/>
        <v>12024012.790000916</v>
      </c>
      <c r="G1855" s="68" t="str">
        <f>+VLOOKUP(B1855,Mapping!A:C,3,0)</f>
        <v>Net Assets</v>
      </c>
      <c r="H1855" s="68" t="str">
        <f t="shared" si="85"/>
        <v>TMIPADVNet Assets</v>
      </c>
      <c r="I1855" s="69">
        <f t="shared" si="86"/>
        <v>1.2024012790000915</v>
      </c>
      <c r="N1855" t="str">
        <f>+HLOOKUP(A1855,'HY Financials'!$4:$4,1,0)</f>
        <v>TMIPADV</v>
      </c>
    </row>
    <row r="1856" spans="1:14" s="108" customFormat="1" hidden="1">
      <c r="A1856" t="s">
        <v>274</v>
      </c>
      <c r="B1856" s="105">
        <v>110049</v>
      </c>
      <c r="C1856" s="105" t="s">
        <v>295</v>
      </c>
      <c r="D1856" s="106">
        <v>0</v>
      </c>
      <c r="E1856" s="106">
        <v>0</v>
      </c>
      <c r="F1856" s="67">
        <f t="shared" si="84"/>
        <v>0</v>
      </c>
      <c r="G1856" s="68" t="str">
        <f>+VLOOKUP(B1856,Mapping!A:C,3,0)</f>
        <v>Net Assets</v>
      </c>
      <c r="H1856" s="68" t="str">
        <f t="shared" si="85"/>
        <v>TMIPADVNet Assets</v>
      </c>
      <c r="I1856" s="69">
        <f t="shared" si="86"/>
        <v>0</v>
      </c>
      <c r="N1856" t="str">
        <f>+HLOOKUP(A1856,'HY Financials'!$4:$4,1,0)</f>
        <v>TMIPADV</v>
      </c>
    </row>
    <row r="1857" spans="1:14" s="108" customFormat="1" hidden="1">
      <c r="A1857" t="s">
        <v>274</v>
      </c>
      <c r="B1857" s="105">
        <v>110052</v>
      </c>
      <c r="C1857" s="105" t="s">
        <v>297</v>
      </c>
      <c r="D1857" s="106">
        <v>1709714.82</v>
      </c>
      <c r="E1857" s="106">
        <v>1194226.95</v>
      </c>
      <c r="F1857" s="67">
        <f t="shared" si="84"/>
        <v>-515487.87000000011</v>
      </c>
      <c r="G1857" s="68" t="str">
        <f>+VLOOKUP(B1857,Mapping!A:C,3,0)</f>
        <v>Net Assets</v>
      </c>
      <c r="H1857" s="68" t="str">
        <f t="shared" si="85"/>
        <v>TMIPADVNet Assets</v>
      </c>
      <c r="I1857" s="69">
        <f t="shared" si="86"/>
        <v>-5.1548787000000013E-2</v>
      </c>
      <c r="N1857" t="str">
        <f>+HLOOKUP(A1857,'HY Financials'!$4:$4,1,0)</f>
        <v>TMIPADV</v>
      </c>
    </row>
    <row r="1858" spans="1:14" s="108" customFormat="1" hidden="1">
      <c r="A1858" t="s">
        <v>274</v>
      </c>
      <c r="B1858" s="105">
        <v>110074</v>
      </c>
      <c r="C1858" s="105" t="s">
        <v>301</v>
      </c>
      <c r="D1858" s="106">
        <v>223300200</v>
      </c>
      <c r="E1858" s="106">
        <v>223301200</v>
      </c>
      <c r="F1858" s="67">
        <f t="shared" si="84"/>
        <v>1000</v>
      </c>
      <c r="G1858" s="68" t="str">
        <f>+VLOOKUP(B1858,Mapping!A:C,3,0)</f>
        <v>Net Assets</v>
      </c>
      <c r="H1858" s="68" t="str">
        <f t="shared" si="85"/>
        <v>TMIPADVNet Assets</v>
      </c>
      <c r="I1858" s="69">
        <f t="shared" si="86"/>
        <v>1E-4</v>
      </c>
      <c r="N1858" t="str">
        <f>+HLOOKUP(A1858,'HY Financials'!$4:$4,1,0)</f>
        <v>TMIPADV</v>
      </c>
    </row>
    <row r="1859" spans="1:14" s="108" customFormat="1" hidden="1">
      <c r="A1859" t="s">
        <v>274</v>
      </c>
      <c r="B1859" s="105">
        <v>110079</v>
      </c>
      <c r="C1859" s="105" t="s">
        <v>303</v>
      </c>
      <c r="D1859" s="106">
        <v>338500</v>
      </c>
      <c r="E1859" s="106">
        <v>338500</v>
      </c>
      <c r="F1859" s="67">
        <f t="shared" si="84"/>
        <v>0</v>
      </c>
      <c r="G1859" s="68" t="str">
        <f>+VLOOKUP(B1859,Mapping!A:C,3,0)</f>
        <v>Net Assets</v>
      </c>
      <c r="H1859" s="68" t="str">
        <f t="shared" si="85"/>
        <v>TMIPADVNet Assets</v>
      </c>
      <c r="I1859" s="69">
        <f t="shared" si="86"/>
        <v>0</v>
      </c>
      <c r="N1859" t="str">
        <f>+HLOOKUP(A1859,'HY Financials'!$4:$4,1,0)</f>
        <v>TMIPADV</v>
      </c>
    </row>
    <row r="1860" spans="1:14" s="108" customFormat="1" hidden="1">
      <c r="A1860" t="s">
        <v>274</v>
      </c>
      <c r="B1860" s="105">
        <v>110081</v>
      </c>
      <c r="C1860" s="105" t="s">
        <v>715</v>
      </c>
      <c r="D1860" s="106">
        <v>1000000</v>
      </c>
      <c r="E1860" s="106">
        <v>1000000</v>
      </c>
      <c r="F1860" s="67">
        <f t="shared" ref="F1860:F1923" si="87">+E1860-D1860</f>
        <v>0</v>
      </c>
      <c r="G1860" s="68" t="str">
        <f>+VLOOKUP(B1860,Mapping!A:C,3,0)</f>
        <v>Net Assets</v>
      </c>
      <c r="H1860" s="68" t="str">
        <f t="shared" ref="H1860:H1923" si="88">+A1860&amp;G1860</f>
        <v>TMIPADVNet Assets</v>
      </c>
      <c r="I1860" s="69">
        <f t="shared" ref="I1860:I1923" si="89">+F1860/10000000</f>
        <v>0</v>
      </c>
      <c r="N1860" t="str">
        <f>+HLOOKUP(A1860,'HY Financials'!$4:$4,1,0)</f>
        <v>TMIPADV</v>
      </c>
    </row>
    <row r="1861" spans="1:14" s="108" customFormat="1" hidden="1">
      <c r="A1861" t="s">
        <v>274</v>
      </c>
      <c r="B1861" s="105">
        <v>110120</v>
      </c>
      <c r="C1861" s="105" t="s">
        <v>304</v>
      </c>
      <c r="D1861" s="106">
        <v>1318924762.47</v>
      </c>
      <c r="E1861" s="106">
        <v>1319657210.24</v>
      </c>
      <c r="F1861" s="67">
        <f t="shared" si="87"/>
        <v>732447.76999998093</v>
      </c>
      <c r="G1861" s="68" t="str">
        <f>+VLOOKUP(B1861,Mapping!A:C,3,0)</f>
        <v>Net Assets</v>
      </c>
      <c r="H1861" s="68" t="str">
        <f t="shared" si="88"/>
        <v>TMIPADVNet Assets</v>
      </c>
      <c r="I1861" s="69">
        <f t="shared" si="89"/>
        <v>7.3244776999998096E-2</v>
      </c>
      <c r="N1861" t="str">
        <f>+HLOOKUP(A1861,'HY Financials'!$4:$4,1,0)</f>
        <v>TMIPADV</v>
      </c>
    </row>
    <row r="1862" spans="1:14" s="108" customFormat="1" hidden="1">
      <c r="A1862" t="s">
        <v>274</v>
      </c>
      <c r="B1862" s="105">
        <v>110156</v>
      </c>
      <c r="C1862" s="105" t="s">
        <v>685</v>
      </c>
      <c r="D1862" s="106">
        <v>2565545.36</v>
      </c>
      <c r="E1862" s="106">
        <v>2164928.7999999998</v>
      </c>
      <c r="F1862" s="67">
        <f t="shared" si="87"/>
        <v>-400616.56000000006</v>
      </c>
      <c r="G1862" s="68" t="str">
        <f>+VLOOKUP(B1862,Mapping!A:C,3,0)</f>
        <v>Net Assets</v>
      </c>
      <c r="H1862" s="68" t="str">
        <f t="shared" si="88"/>
        <v>TMIPADVNet Assets</v>
      </c>
      <c r="I1862" s="69">
        <f t="shared" si="89"/>
        <v>-4.0061656000000008E-2</v>
      </c>
      <c r="N1862" t="str">
        <f>+HLOOKUP(A1862,'HY Financials'!$4:$4,1,0)</f>
        <v>TMIPADV</v>
      </c>
    </row>
    <row r="1863" spans="1:14" s="108" customFormat="1" hidden="1">
      <c r="A1863" t="s">
        <v>274</v>
      </c>
      <c r="B1863" s="105">
        <v>110200</v>
      </c>
      <c r="C1863" s="105" t="s">
        <v>305</v>
      </c>
      <c r="D1863" s="106">
        <v>1065638501.5</v>
      </c>
      <c r="E1863" s="106">
        <v>1070293131.9</v>
      </c>
      <c r="F1863" s="67">
        <f t="shared" si="87"/>
        <v>4654630.3999999762</v>
      </c>
      <c r="G1863" s="68" t="str">
        <f>+VLOOKUP(B1863,Mapping!A:C,3,0)</f>
        <v>Net Assets</v>
      </c>
      <c r="H1863" s="68" t="str">
        <f t="shared" si="88"/>
        <v>TMIPADVNet Assets</v>
      </c>
      <c r="I1863" s="69">
        <f t="shared" si="89"/>
        <v>0.46546303999999761</v>
      </c>
      <c r="N1863" t="str">
        <f>+HLOOKUP(A1863,'HY Financials'!$4:$4,1,0)</f>
        <v>TMIPADV</v>
      </c>
    </row>
    <row r="1864" spans="1:14" s="108" customFormat="1" hidden="1">
      <c r="A1864" t="s">
        <v>274</v>
      </c>
      <c r="B1864" s="105" t="s">
        <v>768</v>
      </c>
      <c r="C1864" s="105" t="s">
        <v>769</v>
      </c>
      <c r="D1864" s="106">
        <v>2995590749</v>
      </c>
      <c r="E1864" s="106">
        <v>2995590749</v>
      </c>
      <c r="F1864" s="67">
        <f t="shared" si="87"/>
        <v>0</v>
      </c>
      <c r="G1864" s="68" t="str">
        <f>+VLOOKUP(B1864,Mapping!A:C,3,0)</f>
        <v>Net Assets</v>
      </c>
      <c r="H1864" s="68" t="str">
        <f t="shared" si="88"/>
        <v>TMIPADVNet Assets</v>
      </c>
      <c r="I1864" s="69">
        <f t="shared" si="89"/>
        <v>0</v>
      </c>
      <c r="N1864" t="str">
        <f>+HLOOKUP(A1864,'HY Financials'!$4:$4,1,0)</f>
        <v>TMIPADV</v>
      </c>
    </row>
    <row r="1865" spans="1:14" s="108" customFormat="1" hidden="1">
      <c r="A1865" t="s">
        <v>274</v>
      </c>
      <c r="B1865" s="105" t="s">
        <v>698</v>
      </c>
      <c r="C1865" s="105" t="s">
        <v>699</v>
      </c>
      <c r="D1865" s="106">
        <v>50000000</v>
      </c>
      <c r="E1865" s="106">
        <v>50000000</v>
      </c>
      <c r="F1865" s="67">
        <f t="shared" si="87"/>
        <v>0</v>
      </c>
      <c r="G1865" s="68" t="str">
        <f>+VLOOKUP(B1865,Mapping!A:C,3,0)</f>
        <v>Net Assets</v>
      </c>
      <c r="H1865" s="68" t="str">
        <f t="shared" si="88"/>
        <v>TMIPADVNet Assets</v>
      </c>
      <c r="I1865" s="69">
        <f t="shared" si="89"/>
        <v>0</v>
      </c>
      <c r="N1865" t="str">
        <f>+HLOOKUP(A1865,'HY Financials'!$4:$4,1,0)</f>
        <v>TMIPADV</v>
      </c>
    </row>
    <row r="1866" spans="1:14" s="108" customFormat="1" hidden="1">
      <c r="A1866" t="s">
        <v>274</v>
      </c>
      <c r="B1866" s="105" t="s">
        <v>991</v>
      </c>
      <c r="C1866" s="105" t="s">
        <v>992</v>
      </c>
      <c r="D1866" s="106">
        <v>7500000</v>
      </c>
      <c r="E1866" s="106">
        <v>7500000</v>
      </c>
      <c r="F1866" s="67">
        <f t="shared" si="87"/>
        <v>0</v>
      </c>
      <c r="G1866" s="68" t="str">
        <f>+VLOOKUP(B1866,Mapping!A:C,3,0)</f>
        <v>Net Assets</v>
      </c>
      <c r="H1866" s="68" t="str">
        <f t="shared" si="88"/>
        <v>TMIPADVNet Assets</v>
      </c>
      <c r="I1866" s="69">
        <f t="shared" si="89"/>
        <v>0</v>
      </c>
      <c r="N1866" t="str">
        <f>+HLOOKUP(A1866,'HY Financials'!$4:$4,1,0)</f>
        <v>TMIPADV</v>
      </c>
    </row>
    <row r="1867" spans="1:14" s="108" customFormat="1" hidden="1">
      <c r="A1867" t="s">
        <v>274</v>
      </c>
      <c r="B1867" s="105">
        <v>110800</v>
      </c>
      <c r="C1867" s="105" t="s">
        <v>308</v>
      </c>
      <c r="D1867" s="106">
        <v>201556992.13</v>
      </c>
      <c r="E1867" s="106">
        <v>230955092.43000001</v>
      </c>
      <c r="F1867" s="67">
        <f t="shared" si="87"/>
        <v>29398100.300000012</v>
      </c>
      <c r="G1867" s="68" t="str">
        <f>+VLOOKUP(B1867,Mapping!A:C,3,0)</f>
        <v>Net Assets</v>
      </c>
      <c r="H1867" s="68" t="str">
        <f t="shared" si="88"/>
        <v>TMIPADVNet Assets</v>
      </c>
      <c r="I1867" s="69">
        <f t="shared" si="89"/>
        <v>2.9398100300000012</v>
      </c>
      <c r="N1867" t="str">
        <f>+HLOOKUP(A1867,'HY Financials'!$4:$4,1,0)</f>
        <v>TMIPADV</v>
      </c>
    </row>
    <row r="1868" spans="1:14" s="108" customFormat="1" hidden="1">
      <c r="A1868" t="s">
        <v>274</v>
      </c>
      <c r="B1868" s="105" t="s">
        <v>309</v>
      </c>
      <c r="C1868" s="105" t="s">
        <v>310</v>
      </c>
      <c r="D1868" s="106">
        <v>1778226.36</v>
      </c>
      <c r="E1868" s="106">
        <v>1920256.62</v>
      </c>
      <c r="F1868" s="67">
        <f t="shared" si="87"/>
        <v>142030.26</v>
      </c>
      <c r="G1868" s="68" t="str">
        <f>+VLOOKUP(B1868,Mapping!A:C,3,0)</f>
        <v>Net Assets</v>
      </c>
      <c r="H1868" s="68" t="str">
        <f t="shared" si="88"/>
        <v>TMIPADVNet Assets</v>
      </c>
      <c r="I1868" s="69">
        <f t="shared" si="89"/>
        <v>1.4203026000000001E-2</v>
      </c>
      <c r="N1868" t="str">
        <f>+HLOOKUP(A1868,'HY Financials'!$4:$4,1,0)</f>
        <v>TMIPADV</v>
      </c>
    </row>
    <row r="1869" spans="1:14" s="108" customFormat="1" ht="22.5" hidden="1">
      <c r="A1869" t="s">
        <v>274</v>
      </c>
      <c r="B1869" s="105" t="s">
        <v>420</v>
      </c>
      <c r="C1869" s="105" t="s">
        <v>421</v>
      </c>
      <c r="D1869" s="106">
        <v>735571930.54999995</v>
      </c>
      <c r="E1869" s="106">
        <v>733770111.11000001</v>
      </c>
      <c r="F1869" s="67">
        <f t="shared" si="87"/>
        <v>-1801819.439999938</v>
      </c>
      <c r="G1869" s="68" t="str">
        <f>+VLOOKUP(B1869,Mapping!A:C,3,0)</f>
        <v>Net Assets</v>
      </c>
      <c r="H1869" s="68" t="str">
        <f t="shared" si="88"/>
        <v>TMIPADVNet Assets</v>
      </c>
      <c r="I1869" s="69">
        <f t="shared" si="89"/>
        <v>-0.18018194399999379</v>
      </c>
      <c r="N1869" t="str">
        <f>+HLOOKUP(A1869,'HY Financials'!$4:$4,1,0)</f>
        <v>TMIPADV</v>
      </c>
    </row>
    <row r="1870" spans="1:14" s="108" customFormat="1" hidden="1">
      <c r="A1870" t="s">
        <v>274</v>
      </c>
      <c r="B1870" s="105" t="s">
        <v>311</v>
      </c>
      <c r="C1870" s="105" t="s">
        <v>312</v>
      </c>
      <c r="D1870" s="106">
        <v>2083544731.49</v>
      </c>
      <c r="E1870" s="106">
        <v>2079615978.05</v>
      </c>
      <c r="F1870" s="67">
        <f t="shared" si="87"/>
        <v>-3928753.4400000572</v>
      </c>
      <c r="G1870" s="68" t="str">
        <f>+VLOOKUP(B1870,Mapping!A:C,3,0)</f>
        <v>Net Assets</v>
      </c>
      <c r="H1870" s="68" t="str">
        <f t="shared" si="88"/>
        <v>TMIPADVNet Assets</v>
      </c>
      <c r="I1870" s="69">
        <f t="shared" si="89"/>
        <v>-0.39287534400000573</v>
      </c>
      <c r="K1870"/>
      <c r="N1870" t="str">
        <f>+HLOOKUP(A1870,'HY Financials'!$4:$4,1,0)</f>
        <v>TMIPADV</v>
      </c>
    </row>
    <row r="1871" spans="1:14" s="108" customFormat="1" ht="22.5" hidden="1">
      <c r="A1871" t="s">
        <v>274</v>
      </c>
      <c r="B1871" s="105" t="s">
        <v>746</v>
      </c>
      <c r="C1871" s="105" t="s">
        <v>747</v>
      </c>
      <c r="D1871" s="106">
        <v>7413750</v>
      </c>
      <c r="E1871" s="106">
        <v>7413750</v>
      </c>
      <c r="F1871" s="67">
        <f t="shared" si="87"/>
        <v>0</v>
      </c>
      <c r="G1871" s="68" t="str">
        <f>+VLOOKUP(B1871,Mapping!A:C,3,0)</f>
        <v>Net Assets</v>
      </c>
      <c r="H1871" s="68" t="str">
        <f t="shared" si="88"/>
        <v>TMIPADVNet Assets</v>
      </c>
      <c r="I1871" s="69">
        <f t="shared" si="89"/>
        <v>0</v>
      </c>
      <c r="N1871" t="str">
        <f>+HLOOKUP(A1871,'HY Financials'!$4:$4,1,0)</f>
        <v>TMIPADV</v>
      </c>
    </row>
    <row r="1872" spans="1:14" s="108" customFormat="1" hidden="1">
      <c r="A1872" t="s">
        <v>274</v>
      </c>
      <c r="B1872" s="105" t="s">
        <v>706</v>
      </c>
      <c r="C1872" s="105" t="s">
        <v>707</v>
      </c>
      <c r="D1872" s="106">
        <v>9550000</v>
      </c>
      <c r="E1872" s="106">
        <v>9550000</v>
      </c>
      <c r="F1872" s="67">
        <f t="shared" si="87"/>
        <v>0</v>
      </c>
      <c r="G1872" s="68" t="str">
        <f>+VLOOKUP(B1872,Mapping!A:C,3,0)</f>
        <v>Net Assets</v>
      </c>
      <c r="H1872" s="68" t="str">
        <f t="shared" si="88"/>
        <v>TMIPADVNet Assets</v>
      </c>
      <c r="I1872" s="69">
        <f t="shared" si="89"/>
        <v>0</v>
      </c>
      <c r="K1872"/>
      <c r="N1872" t="str">
        <f>+HLOOKUP(A1872,'HY Financials'!$4:$4,1,0)</f>
        <v>TMIPADV</v>
      </c>
    </row>
    <row r="1873" spans="1:14" s="108" customFormat="1" hidden="1">
      <c r="A1873" t="s">
        <v>274</v>
      </c>
      <c r="B1873" s="105">
        <v>111520</v>
      </c>
      <c r="C1873" s="105" t="s">
        <v>686</v>
      </c>
      <c r="D1873" s="106">
        <v>128855176.55</v>
      </c>
      <c r="E1873" s="106">
        <v>127721235.29000001</v>
      </c>
      <c r="F1873" s="67">
        <f t="shared" si="87"/>
        <v>-1133941.2599999905</v>
      </c>
      <c r="G1873" s="68" t="str">
        <f>+VLOOKUP(B1873,Mapping!A:C,3,0)</f>
        <v>Net Assets</v>
      </c>
      <c r="H1873" s="68" t="str">
        <f t="shared" si="88"/>
        <v>TMIPADVNet Assets</v>
      </c>
      <c r="I1873" s="69">
        <f t="shared" si="89"/>
        <v>-0.11339412599999904</v>
      </c>
      <c r="N1873" t="str">
        <f>+HLOOKUP(A1873,'HY Financials'!$4:$4,1,0)</f>
        <v>TMIPADV</v>
      </c>
    </row>
    <row r="1874" spans="1:14" s="108" customFormat="1" hidden="1">
      <c r="A1874" t="s">
        <v>274</v>
      </c>
      <c r="B1874" s="105" t="s">
        <v>770</v>
      </c>
      <c r="C1874" s="105" t="s">
        <v>771</v>
      </c>
      <c r="D1874" s="106">
        <v>1045192.57</v>
      </c>
      <c r="E1874" s="106">
        <v>978687.64</v>
      </c>
      <c r="F1874" s="67">
        <f t="shared" si="87"/>
        <v>-66504.929999999935</v>
      </c>
      <c r="G1874" s="68" t="str">
        <f>+VLOOKUP(B1874,Mapping!A:C,3,0)</f>
        <v>Net Assets</v>
      </c>
      <c r="H1874" s="68" t="str">
        <f t="shared" si="88"/>
        <v>TMIPADVNet Assets</v>
      </c>
      <c r="I1874" s="69">
        <f t="shared" si="89"/>
        <v>-6.6504929999999934E-3</v>
      </c>
      <c r="N1874" t="str">
        <f>+HLOOKUP(A1874,'HY Financials'!$4:$4,1,0)</f>
        <v>TMIPADV</v>
      </c>
    </row>
    <row r="1875" spans="1:14" s="108" customFormat="1" ht="22.5" hidden="1">
      <c r="A1875" t="s">
        <v>274</v>
      </c>
      <c r="B1875" s="105" t="s">
        <v>441</v>
      </c>
      <c r="C1875" s="105" t="s">
        <v>442</v>
      </c>
      <c r="D1875" s="106">
        <v>1964763.82</v>
      </c>
      <c r="E1875" s="106">
        <v>4977511.32</v>
      </c>
      <c r="F1875" s="67">
        <f t="shared" si="87"/>
        <v>3012747.5</v>
      </c>
      <c r="G1875" s="68" t="str">
        <f>+VLOOKUP(B1875,Mapping!A:C,3,0)</f>
        <v>Net Assets</v>
      </c>
      <c r="H1875" s="68" t="str">
        <f t="shared" si="88"/>
        <v>TMIPADVNet Assets</v>
      </c>
      <c r="I1875" s="69">
        <f t="shared" si="89"/>
        <v>0.30127474999999998</v>
      </c>
      <c r="N1875" s="108" t="str">
        <f>+HLOOKUP(A1875,'HY Financials'!$4:$4,1,0)</f>
        <v>TMIPADV</v>
      </c>
    </row>
    <row r="1876" spans="1:14" s="108" customFormat="1" hidden="1">
      <c r="A1876" t="s">
        <v>274</v>
      </c>
      <c r="B1876" s="105" t="s">
        <v>443</v>
      </c>
      <c r="C1876" s="105" t="s">
        <v>444</v>
      </c>
      <c r="D1876" s="106">
        <v>732776.53</v>
      </c>
      <c r="E1876" s="106">
        <v>1054076.5</v>
      </c>
      <c r="F1876" s="67">
        <f t="shared" si="87"/>
        <v>321299.96999999997</v>
      </c>
      <c r="G1876" s="68" t="str">
        <f>+VLOOKUP(B1876,Mapping!A:C,3,0)</f>
        <v>Net Assets</v>
      </c>
      <c r="H1876" s="68" t="str">
        <f t="shared" si="88"/>
        <v>TMIPADVNet Assets</v>
      </c>
      <c r="I1876" s="69">
        <f t="shared" si="89"/>
        <v>3.2129997E-2</v>
      </c>
      <c r="N1876" s="108" t="str">
        <f>+HLOOKUP(A1876,'HY Financials'!$4:$4,1,0)</f>
        <v>TMIPADV</v>
      </c>
    </row>
    <row r="1877" spans="1:14" s="108" customFormat="1" ht="22.5" hidden="1">
      <c r="A1877" t="s">
        <v>274</v>
      </c>
      <c r="B1877" s="105" t="s">
        <v>1072</v>
      </c>
      <c r="C1877" s="105" t="s">
        <v>1073</v>
      </c>
      <c r="D1877" s="106">
        <v>154190000</v>
      </c>
      <c r="E1877" s="106">
        <v>154190000</v>
      </c>
      <c r="F1877" s="67">
        <f t="shared" si="87"/>
        <v>0</v>
      </c>
      <c r="G1877" s="68" t="str">
        <f>+VLOOKUP(B1877,Mapping!A:C,3,0)</f>
        <v>Net Assets</v>
      </c>
      <c r="H1877" s="68" t="str">
        <f t="shared" si="88"/>
        <v>TMIPADVNet Assets</v>
      </c>
      <c r="I1877" s="69">
        <f t="shared" si="89"/>
        <v>0</v>
      </c>
      <c r="N1877" s="108" t="str">
        <f>+HLOOKUP(A1877,'HY Financials'!$4:$4,1,0)</f>
        <v>TMIPADV</v>
      </c>
    </row>
    <row r="1878" spans="1:14" s="108" customFormat="1" hidden="1">
      <c r="A1878" t="s">
        <v>274</v>
      </c>
      <c r="B1878" s="105" t="s">
        <v>1068</v>
      </c>
      <c r="C1878" s="105" t="s">
        <v>1069</v>
      </c>
      <c r="D1878" s="106">
        <v>209208030</v>
      </c>
      <c r="E1878" s="106">
        <v>209208030</v>
      </c>
      <c r="F1878" s="67">
        <f t="shared" si="87"/>
        <v>0</v>
      </c>
      <c r="G1878" s="68" t="str">
        <f>+VLOOKUP(B1878,Mapping!A:C,3,0)</f>
        <v>Net Assets</v>
      </c>
      <c r="H1878" s="68" t="str">
        <f t="shared" si="88"/>
        <v>TMIPADVNet Assets</v>
      </c>
      <c r="I1878" s="69">
        <f t="shared" si="89"/>
        <v>0</v>
      </c>
      <c r="K1878"/>
      <c r="N1878" s="108" t="str">
        <f>+HLOOKUP(A1878,'HY Financials'!$4:$4,1,0)</f>
        <v>TMIPADV</v>
      </c>
    </row>
    <row r="1879" spans="1:14" s="108" customFormat="1" hidden="1">
      <c r="A1879" t="s">
        <v>274</v>
      </c>
      <c r="B1879" s="105" t="s">
        <v>779</v>
      </c>
      <c r="C1879" s="105" t="s">
        <v>780</v>
      </c>
      <c r="D1879" s="106">
        <v>102612.68</v>
      </c>
      <c r="E1879" s="106">
        <v>98282.5</v>
      </c>
      <c r="F1879" s="67">
        <f t="shared" si="87"/>
        <v>-4330.179999999993</v>
      </c>
      <c r="G1879" s="68" t="str">
        <f>+VLOOKUP(B1879,Mapping!A:C,3,0)</f>
        <v>Net Assets</v>
      </c>
      <c r="H1879" s="68" t="str">
        <f t="shared" si="88"/>
        <v>TMIPADVNet Assets</v>
      </c>
      <c r="I1879" s="69">
        <f t="shared" si="89"/>
        <v>-4.3301799999999932E-4</v>
      </c>
      <c r="K1879"/>
      <c r="N1879" s="108" t="str">
        <f>+HLOOKUP(A1879,'HY Financials'!$4:$4,1,0)</f>
        <v>TMIPADV</v>
      </c>
    </row>
    <row r="1880" spans="1:14" s="108" customFormat="1" hidden="1">
      <c r="A1880" t="s">
        <v>274</v>
      </c>
      <c r="B1880" s="105">
        <v>112000</v>
      </c>
      <c r="C1880" s="105" t="s">
        <v>314</v>
      </c>
      <c r="D1880" s="106">
        <v>2462.0100000000002</v>
      </c>
      <c r="E1880" s="106">
        <v>5012.3599999999997</v>
      </c>
      <c r="F1880" s="67">
        <f t="shared" si="87"/>
        <v>2550.3499999999995</v>
      </c>
      <c r="G1880" s="68" t="str">
        <f>+VLOOKUP(B1880,Mapping!A:C,3,0)</f>
        <v>Net Assets</v>
      </c>
      <c r="H1880" s="68" t="str">
        <f t="shared" si="88"/>
        <v>TMIPADVNet Assets</v>
      </c>
      <c r="I1880" s="69">
        <f t="shared" si="89"/>
        <v>2.5503499999999992E-4</v>
      </c>
      <c r="N1880" s="108" t="str">
        <f>+HLOOKUP(A1880,'HY Financials'!$4:$4,1,0)</f>
        <v>TMIPADV</v>
      </c>
    </row>
    <row r="1881" spans="1:14" s="108" customFormat="1" hidden="1">
      <c r="A1881" t="s">
        <v>274</v>
      </c>
      <c r="B1881" s="105">
        <v>112011</v>
      </c>
      <c r="C1881" s="105" t="s">
        <v>529</v>
      </c>
      <c r="D1881" s="106">
        <v>1741.3</v>
      </c>
      <c r="E1881" s="106">
        <v>1741.3</v>
      </c>
      <c r="F1881" s="67">
        <f t="shared" si="87"/>
        <v>0</v>
      </c>
      <c r="G1881" s="68" t="str">
        <f>+VLOOKUP(B1881,Mapping!A:C,3,0)</f>
        <v>Net Assets</v>
      </c>
      <c r="H1881" s="68" t="str">
        <f t="shared" si="88"/>
        <v>TMIPADVNet Assets</v>
      </c>
      <c r="I1881" s="69">
        <f t="shared" si="89"/>
        <v>0</v>
      </c>
      <c r="N1881" s="108" t="str">
        <f>+HLOOKUP(A1881,'HY Financials'!$4:$4,1,0)</f>
        <v>TMIPADV</v>
      </c>
    </row>
    <row r="1882" spans="1:14" s="108" customFormat="1" hidden="1">
      <c r="A1882" t="s">
        <v>274</v>
      </c>
      <c r="B1882" s="105">
        <v>112020</v>
      </c>
      <c r="C1882" s="105" t="s">
        <v>316</v>
      </c>
      <c r="D1882" s="106">
        <v>6000000</v>
      </c>
      <c r="E1882" s="106">
        <v>7141000</v>
      </c>
      <c r="F1882" s="67">
        <f t="shared" si="87"/>
        <v>1141000</v>
      </c>
      <c r="G1882" s="68" t="str">
        <f>+VLOOKUP(B1882,Mapping!A:C,3,0)</f>
        <v>Net Assets</v>
      </c>
      <c r="H1882" s="68" t="str">
        <f t="shared" si="88"/>
        <v>TMIPADVNet Assets</v>
      </c>
      <c r="I1882" s="69">
        <f t="shared" si="89"/>
        <v>0.11409999999999999</v>
      </c>
      <c r="N1882" s="108" t="str">
        <f>+HLOOKUP(A1882,'HY Financials'!$4:$4,1,0)</f>
        <v>TMIPADV</v>
      </c>
    </row>
    <row r="1883" spans="1:14" s="108" customFormat="1" hidden="1">
      <c r="A1883" t="s">
        <v>274</v>
      </c>
      <c r="B1883" s="105">
        <v>112021</v>
      </c>
      <c r="C1883" s="105" t="s">
        <v>478</v>
      </c>
      <c r="D1883" s="106">
        <v>320677.07</v>
      </c>
      <c r="E1883" s="106">
        <v>832.16</v>
      </c>
      <c r="F1883" s="67">
        <f t="shared" si="87"/>
        <v>-319844.91000000003</v>
      </c>
      <c r="G1883" s="68" t="str">
        <f>+VLOOKUP(B1883,Mapping!A:C,3,0)</f>
        <v>Net Assets</v>
      </c>
      <c r="H1883" s="68" t="str">
        <f t="shared" si="88"/>
        <v>TMIPADVNet Assets</v>
      </c>
      <c r="I1883" s="69">
        <f t="shared" si="89"/>
        <v>-3.1984491000000004E-2</v>
      </c>
      <c r="N1883" s="108" t="str">
        <f>+HLOOKUP(A1883,'HY Financials'!$4:$4,1,0)</f>
        <v>TMIPADV</v>
      </c>
    </row>
    <row r="1884" spans="1:14" s="108" customFormat="1" hidden="1">
      <c r="A1884" t="s">
        <v>274</v>
      </c>
      <c r="B1884" s="105">
        <v>112062</v>
      </c>
      <c r="C1884" s="105" t="s">
        <v>988</v>
      </c>
      <c r="D1884" s="106">
        <v>7813</v>
      </c>
      <c r="E1884" s="106">
        <v>10816</v>
      </c>
      <c r="F1884" s="67">
        <f t="shared" si="87"/>
        <v>3003</v>
      </c>
      <c r="G1884" s="68" t="str">
        <f>+VLOOKUP(B1884,Mapping!A:C,3,0)</f>
        <v>Net Assets</v>
      </c>
      <c r="H1884" s="68" t="str">
        <f t="shared" si="88"/>
        <v>TMIPADVNet Assets</v>
      </c>
      <c r="I1884" s="69">
        <f t="shared" si="89"/>
        <v>3.0029999999999998E-4</v>
      </c>
      <c r="N1884" s="108" t="str">
        <f>+HLOOKUP(A1884,'HY Financials'!$4:$4,1,0)</f>
        <v>TMIPADV</v>
      </c>
    </row>
    <row r="1885" spans="1:14" hidden="1">
      <c r="A1885" t="s">
        <v>274</v>
      </c>
      <c r="B1885" s="105" t="s">
        <v>689</v>
      </c>
      <c r="C1885" s="105" t="s">
        <v>690</v>
      </c>
      <c r="D1885" s="106">
        <v>133599647.81999999</v>
      </c>
      <c r="E1885" s="106">
        <v>134733597.72</v>
      </c>
      <c r="F1885" s="67">
        <f t="shared" si="87"/>
        <v>1133949.900000006</v>
      </c>
      <c r="G1885" s="68" t="str">
        <f>+VLOOKUP(B1885,Mapping!A:C,3,0)</f>
        <v>Net Assets</v>
      </c>
      <c r="H1885" s="68" t="str">
        <f t="shared" si="88"/>
        <v>TMIPADVNet Assets</v>
      </c>
      <c r="I1885" s="69">
        <f t="shared" si="89"/>
        <v>0.1133949900000006</v>
      </c>
      <c r="N1885" t="str">
        <f>+HLOOKUP(A1885,'HY Financials'!$4:$4,1,0)</f>
        <v>TMIPADV</v>
      </c>
    </row>
    <row r="1886" spans="1:14" hidden="1">
      <c r="A1886" t="s">
        <v>274</v>
      </c>
      <c r="B1886" s="105">
        <v>210100</v>
      </c>
      <c r="C1886" s="105" t="s">
        <v>424</v>
      </c>
      <c r="D1886" s="106">
        <v>4244372960.7800002</v>
      </c>
      <c r="E1886" s="106">
        <v>4237835202.1900001</v>
      </c>
      <c r="F1886" s="67">
        <f t="shared" si="87"/>
        <v>-6537758.5900001526</v>
      </c>
      <c r="G1886" s="68" t="str">
        <f>+VLOOKUP(B1886,Mapping!A:C,3,0)</f>
        <v>Net Assets</v>
      </c>
      <c r="H1886" s="68" t="str">
        <f t="shared" si="88"/>
        <v>TMIPADVNet Assets</v>
      </c>
      <c r="I1886" s="69">
        <f t="shared" si="89"/>
        <v>-0.65377585900001522</v>
      </c>
      <c r="N1886" t="str">
        <f>+HLOOKUP(A1886,'HY Financials'!$4:$4,1,0)</f>
        <v>TMIPADV</v>
      </c>
    </row>
    <row r="1887" spans="1:14" hidden="1">
      <c r="A1887" t="s">
        <v>274</v>
      </c>
      <c r="B1887" s="105">
        <v>210800</v>
      </c>
      <c r="C1887" s="105" t="s">
        <v>317</v>
      </c>
      <c r="D1887" s="106">
        <v>227699686.44999999</v>
      </c>
      <c r="E1887" s="106">
        <v>227805964.21000001</v>
      </c>
      <c r="F1887" s="67">
        <f t="shared" si="87"/>
        <v>106277.76000002027</v>
      </c>
      <c r="G1887" s="68" t="str">
        <f>+VLOOKUP(B1887,Mapping!A:C,3,0)</f>
        <v>Net Assets</v>
      </c>
      <c r="H1887" s="68" t="str">
        <f t="shared" si="88"/>
        <v>TMIPADVNet Assets</v>
      </c>
      <c r="I1887" s="69">
        <f t="shared" si="89"/>
        <v>1.0627776000002026E-2</v>
      </c>
      <c r="N1887" t="str">
        <f>+HLOOKUP(A1887,'HY Financials'!$4:$4,1,0)</f>
        <v>TMIPADV</v>
      </c>
    </row>
    <row r="1888" spans="1:14" hidden="1">
      <c r="A1888" t="s">
        <v>274</v>
      </c>
      <c r="B1888" s="105">
        <v>211002</v>
      </c>
      <c r="C1888" s="105" t="s">
        <v>460</v>
      </c>
      <c r="D1888" s="106">
        <v>4206976.53</v>
      </c>
      <c r="E1888" s="106">
        <v>135504.57999999999</v>
      </c>
      <c r="F1888" s="67">
        <f t="shared" si="87"/>
        <v>-4071471.95</v>
      </c>
      <c r="G1888" s="68" t="str">
        <f>+VLOOKUP(B1888,Mapping!A:C,3,0)</f>
        <v>Net Assets</v>
      </c>
      <c r="H1888" s="68" t="str">
        <f t="shared" si="88"/>
        <v>TMIPADVNet Assets</v>
      </c>
      <c r="I1888" s="69">
        <f t="shared" si="89"/>
        <v>-0.40714719500000002</v>
      </c>
      <c r="N1888" t="str">
        <f>+HLOOKUP(A1888,'HY Financials'!$4:$4,1,0)</f>
        <v>TMIPADV</v>
      </c>
    </row>
    <row r="1889" spans="1:14" hidden="1">
      <c r="A1889" t="s">
        <v>274</v>
      </c>
      <c r="B1889" s="105">
        <v>211014</v>
      </c>
      <c r="C1889" s="105" t="s">
        <v>498</v>
      </c>
      <c r="D1889" s="106">
        <v>2049619</v>
      </c>
      <c r="E1889" s="106">
        <v>2052178</v>
      </c>
      <c r="F1889" s="67">
        <f t="shared" si="87"/>
        <v>2559</v>
      </c>
      <c r="G1889" s="68" t="str">
        <f>+VLOOKUP(B1889,Mapping!A:C,3,0)</f>
        <v>Net Assets</v>
      </c>
      <c r="H1889" s="68" t="str">
        <f t="shared" si="88"/>
        <v>TMIPADVNet Assets</v>
      </c>
      <c r="I1889" s="69">
        <f t="shared" si="89"/>
        <v>2.5589999999999999E-4</v>
      </c>
      <c r="N1889" t="str">
        <f>+HLOOKUP(A1889,'HY Financials'!$4:$4,1,0)</f>
        <v>TMIPADV</v>
      </c>
    </row>
    <row r="1890" spans="1:14" hidden="1">
      <c r="A1890" t="s">
        <v>274</v>
      </c>
      <c r="B1890" s="105">
        <v>211024</v>
      </c>
      <c r="C1890" s="105" t="s">
        <v>325</v>
      </c>
      <c r="D1890" s="106">
        <v>1485806.96</v>
      </c>
      <c r="E1890" s="106">
        <v>1485806.96</v>
      </c>
      <c r="F1890" s="67">
        <f t="shared" si="87"/>
        <v>0</v>
      </c>
      <c r="G1890" s="68" t="str">
        <f>+VLOOKUP(B1890,Mapping!A:C,3,0)</f>
        <v>Net Assets</v>
      </c>
      <c r="H1890" s="68" t="str">
        <f t="shared" si="88"/>
        <v>TMIPADVNet Assets</v>
      </c>
      <c r="I1890" s="69">
        <f t="shared" si="89"/>
        <v>0</v>
      </c>
      <c r="N1890" t="str">
        <f>+HLOOKUP(A1890,'HY Financials'!$4:$4,1,0)</f>
        <v>TMIPADV</v>
      </c>
    </row>
    <row r="1891" spans="1:14" hidden="1">
      <c r="A1891" t="s">
        <v>274</v>
      </c>
      <c r="B1891" s="105">
        <v>211028</v>
      </c>
      <c r="C1891" s="105" t="s">
        <v>329</v>
      </c>
      <c r="D1891" s="106">
        <v>0</v>
      </c>
      <c r="E1891" s="106">
        <v>0</v>
      </c>
      <c r="F1891" s="67">
        <f t="shared" si="87"/>
        <v>0</v>
      </c>
      <c r="G1891" s="68" t="str">
        <f>+VLOOKUP(B1891,Mapping!A:C,3,0)</f>
        <v>Net Assets</v>
      </c>
      <c r="H1891" s="68" t="str">
        <f t="shared" si="88"/>
        <v>TMIPADVNet Assets</v>
      </c>
      <c r="I1891" s="69">
        <f t="shared" si="89"/>
        <v>0</v>
      </c>
      <c r="N1891" t="str">
        <f>+HLOOKUP(A1891,'HY Financials'!$4:$4,1,0)</f>
        <v>TMIPADV</v>
      </c>
    </row>
    <row r="1892" spans="1:14" hidden="1">
      <c r="A1892" t="s">
        <v>274</v>
      </c>
      <c r="B1892" s="105">
        <v>211032</v>
      </c>
      <c r="C1892" s="105" t="s">
        <v>331</v>
      </c>
      <c r="D1892" s="106">
        <v>108051.31</v>
      </c>
      <c r="E1892" s="106">
        <v>36.29</v>
      </c>
      <c r="F1892" s="67">
        <f t="shared" si="87"/>
        <v>-108015.02</v>
      </c>
      <c r="G1892" s="68" t="str">
        <f>+VLOOKUP(B1892,Mapping!A:C,3,0)</f>
        <v>Net Assets</v>
      </c>
      <c r="H1892" s="68" t="str">
        <f t="shared" si="88"/>
        <v>TMIPADVNet Assets</v>
      </c>
      <c r="I1892" s="69">
        <f t="shared" si="89"/>
        <v>-1.0801502000000001E-2</v>
      </c>
      <c r="N1892" t="str">
        <f>+HLOOKUP(A1892,'HY Financials'!$4:$4,1,0)</f>
        <v>TMIPADV</v>
      </c>
    </row>
    <row r="1893" spans="1:14" hidden="1">
      <c r="A1893" t="s">
        <v>274</v>
      </c>
      <c r="B1893" s="105">
        <v>211035</v>
      </c>
      <c r="C1893" s="105" t="s">
        <v>333</v>
      </c>
      <c r="D1893" s="106">
        <v>111703</v>
      </c>
      <c r="E1893" s="106">
        <v>131316</v>
      </c>
      <c r="F1893" s="67">
        <f t="shared" si="87"/>
        <v>19613</v>
      </c>
      <c r="G1893" s="68" t="str">
        <f>+VLOOKUP(B1893,Mapping!A:C,3,0)</f>
        <v>Net Assets</v>
      </c>
      <c r="H1893" s="68" t="str">
        <f t="shared" si="88"/>
        <v>TMIPADVNet Assets</v>
      </c>
      <c r="I1893" s="69">
        <f t="shared" si="89"/>
        <v>1.9613E-3</v>
      </c>
      <c r="N1893" t="str">
        <f>+HLOOKUP(A1893,'HY Financials'!$4:$4,1,0)</f>
        <v>TMIPADV</v>
      </c>
    </row>
    <row r="1894" spans="1:14" hidden="1">
      <c r="A1894" t="s">
        <v>274</v>
      </c>
      <c r="B1894" s="105">
        <v>211037</v>
      </c>
      <c r="C1894" s="105" t="s">
        <v>901</v>
      </c>
      <c r="D1894" s="106">
        <v>1194226.95</v>
      </c>
      <c r="E1894" s="106">
        <v>2009637.81</v>
      </c>
      <c r="F1894" s="67">
        <f t="shared" si="87"/>
        <v>815410.8600000001</v>
      </c>
      <c r="G1894" s="68" t="str">
        <f>+VLOOKUP(B1894,Mapping!A:C,3,0)</f>
        <v>Net Assets</v>
      </c>
      <c r="H1894" s="68" t="str">
        <f t="shared" si="88"/>
        <v>TMIPADVNet Assets</v>
      </c>
      <c r="I1894" s="69">
        <f t="shared" si="89"/>
        <v>8.1541086000000013E-2</v>
      </c>
      <c r="N1894" t="str">
        <f>+HLOOKUP(A1894,'HY Financials'!$4:$4,1,0)</f>
        <v>TMIPADV</v>
      </c>
    </row>
    <row r="1895" spans="1:14" hidden="1">
      <c r="A1895" t="s">
        <v>274</v>
      </c>
      <c r="B1895" s="105">
        <v>211040</v>
      </c>
      <c r="C1895" s="105" t="s">
        <v>1046</v>
      </c>
      <c r="D1895" s="106">
        <v>8089.3</v>
      </c>
      <c r="E1895" s="106">
        <v>8089.3</v>
      </c>
      <c r="F1895" s="67">
        <f t="shared" si="87"/>
        <v>0</v>
      </c>
      <c r="G1895" s="68" t="str">
        <f>+VLOOKUP(B1895,Mapping!A:C,3,0)</f>
        <v>Dummy</v>
      </c>
      <c r="H1895" s="68" t="str">
        <f t="shared" si="88"/>
        <v>TMIPADVDummy</v>
      </c>
      <c r="I1895" s="69">
        <f t="shared" si="89"/>
        <v>0</v>
      </c>
      <c r="N1895" t="str">
        <f>+HLOOKUP(A1895,'HY Financials'!$4:$4,1,0)</f>
        <v>TMIPADV</v>
      </c>
    </row>
    <row r="1896" spans="1:14" hidden="1">
      <c r="A1896" t="s">
        <v>274</v>
      </c>
      <c r="B1896" s="105">
        <v>211070</v>
      </c>
      <c r="C1896" s="105" t="s">
        <v>902</v>
      </c>
      <c r="D1896" s="106">
        <v>11837.5</v>
      </c>
      <c r="E1896" s="106">
        <v>7987.5</v>
      </c>
      <c r="F1896" s="67">
        <f t="shared" si="87"/>
        <v>-3850</v>
      </c>
      <c r="G1896" s="68" t="str">
        <f>+VLOOKUP(B1896,Mapping!A:C,3,0)</f>
        <v>Net Assets</v>
      </c>
      <c r="H1896" s="68" t="str">
        <f t="shared" si="88"/>
        <v>TMIPADVNet Assets</v>
      </c>
      <c r="I1896" s="69">
        <f t="shared" si="89"/>
        <v>-3.8499999999999998E-4</v>
      </c>
      <c r="N1896" t="str">
        <f>+HLOOKUP(A1896,'HY Financials'!$4:$4,1,0)</f>
        <v>TMIPADV</v>
      </c>
    </row>
    <row r="1897" spans="1:14" hidden="1">
      <c r="A1897" t="s">
        <v>274</v>
      </c>
      <c r="B1897" s="105">
        <v>211078</v>
      </c>
      <c r="C1897" s="105" t="s">
        <v>1047</v>
      </c>
      <c r="D1897" s="106">
        <v>152029.43</v>
      </c>
      <c r="E1897" s="106">
        <v>152029.43</v>
      </c>
      <c r="F1897" s="67">
        <f t="shared" si="87"/>
        <v>0</v>
      </c>
      <c r="G1897" s="68" t="str">
        <f>+VLOOKUP(B1897,Mapping!A:C,3,0)</f>
        <v>Dummy</v>
      </c>
      <c r="H1897" s="68" t="str">
        <f t="shared" si="88"/>
        <v>TMIPADVDummy</v>
      </c>
      <c r="I1897" s="69">
        <f t="shared" si="89"/>
        <v>0</v>
      </c>
      <c r="N1897" t="str">
        <f>+HLOOKUP(A1897,'HY Financials'!$4:$4,1,0)</f>
        <v>TMIPADV</v>
      </c>
    </row>
    <row r="1898" spans="1:14" hidden="1">
      <c r="A1898" t="s">
        <v>274</v>
      </c>
      <c r="B1898" s="105">
        <v>212010</v>
      </c>
      <c r="C1898" s="105" t="s">
        <v>336</v>
      </c>
      <c r="D1898" s="106">
        <v>7013003.6500000004</v>
      </c>
      <c r="E1898" s="106">
        <v>7194702.8799999999</v>
      </c>
      <c r="F1898" s="67">
        <f t="shared" si="87"/>
        <v>181699.22999999952</v>
      </c>
      <c r="G1898" s="68" t="str">
        <f>+VLOOKUP(B1898,Mapping!A:C,3,0)</f>
        <v>Net Assets</v>
      </c>
      <c r="H1898" s="68" t="str">
        <f t="shared" si="88"/>
        <v>TMIPADVNet Assets</v>
      </c>
      <c r="I1898" s="69">
        <f t="shared" si="89"/>
        <v>1.8169922999999952E-2</v>
      </c>
      <c r="N1898" t="str">
        <f>+HLOOKUP(A1898,'HY Financials'!$4:$4,1,0)</f>
        <v>TMIPADV</v>
      </c>
    </row>
    <row r="1899" spans="1:14" hidden="1">
      <c r="A1899" t="s">
        <v>274</v>
      </c>
      <c r="B1899" s="105">
        <v>212021</v>
      </c>
      <c r="C1899" s="105" t="s">
        <v>337</v>
      </c>
      <c r="D1899" s="106">
        <v>6397864.3200000003</v>
      </c>
      <c r="E1899" s="106">
        <v>6375716.7699999996</v>
      </c>
      <c r="F1899" s="67">
        <f t="shared" si="87"/>
        <v>-22147.550000000745</v>
      </c>
      <c r="G1899" s="68" t="str">
        <f>+VLOOKUP(B1899,Mapping!A:C,3,0)</f>
        <v>Net Assets</v>
      </c>
      <c r="H1899" s="68" t="str">
        <f t="shared" si="88"/>
        <v>TMIPADVNet Assets</v>
      </c>
      <c r="I1899" s="69">
        <f t="shared" si="89"/>
        <v>-2.2147550000000747E-3</v>
      </c>
      <c r="N1899" t="str">
        <f>+HLOOKUP(A1899,'HY Financials'!$4:$4,1,0)</f>
        <v>TMIPADV</v>
      </c>
    </row>
    <row r="1900" spans="1:14" hidden="1">
      <c r="A1900" t="s">
        <v>274</v>
      </c>
      <c r="B1900" s="105">
        <v>212026</v>
      </c>
      <c r="C1900" s="105" t="s">
        <v>339</v>
      </c>
      <c r="D1900" s="106">
        <v>351469.2</v>
      </c>
      <c r="E1900" s="106">
        <v>4604680.84</v>
      </c>
      <c r="F1900" s="67">
        <f t="shared" si="87"/>
        <v>4253211.6399999997</v>
      </c>
      <c r="G1900" s="68" t="str">
        <f>+VLOOKUP(B1900,Mapping!A:C,3,0)</f>
        <v>Net Assets</v>
      </c>
      <c r="H1900" s="68" t="str">
        <f t="shared" si="88"/>
        <v>TMIPADVNet Assets</v>
      </c>
      <c r="I1900" s="69">
        <f t="shared" si="89"/>
        <v>0.42532116399999997</v>
      </c>
      <c r="N1900" t="str">
        <f>+HLOOKUP(A1900,'HY Financials'!$4:$4,1,0)</f>
        <v>TMIPADV</v>
      </c>
    </row>
    <row r="1901" spans="1:14" hidden="1">
      <c r="A1901" t="s">
        <v>274</v>
      </c>
      <c r="B1901" s="105">
        <v>212027</v>
      </c>
      <c r="C1901" s="105" t="s">
        <v>340</v>
      </c>
      <c r="D1901" s="106">
        <v>109677</v>
      </c>
      <c r="E1901" s="106">
        <v>109677</v>
      </c>
      <c r="F1901" s="67">
        <f t="shared" si="87"/>
        <v>0</v>
      </c>
      <c r="G1901" s="68" t="str">
        <f>+VLOOKUP(B1901,Mapping!A:C,3,0)</f>
        <v>Net Assets</v>
      </c>
      <c r="H1901" s="68" t="str">
        <f t="shared" si="88"/>
        <v>TMIPADVNet Assets</v>
      </c>
      <c r="I1901" s="69">
        <f t="shared" si="89"/>
        <v>0</v>
      </c>
      <c r="N1901" t="str">
        <f>+HLOOKUP(A1901,'HY Financials'!$4:$4,1,0)</f>
        <v>TMIPADV</v>
      </c>
    </row>
    <row r="1902" spans="1:14" hidden="1">
      <c r="A1902" t="s">
        <v>274</v>
      </c>
      <c r="B1902" s="105">
        <v>212029</v>
      </c>
      <c r="C1902" s="105" t="s">
        <v>341</v>
      </c>
      <c r="D1902" s="106">
        <v>38843.65</v>
      </c>
      <c r="E1902" s="106">
        <v>38843.65</v>
      </c>
      <c r="F1902" s="67">
        <f t="shared" si="87"/>
        <v>0</v>
      </c>
      <c r="G1902" s="68" t="str">
        <f>+VLOOKUP(B1902,Mapping!A:C,3,0)</f>
        <v>Net Assets</v>
      </c>
      <c r="H1902" s="68" t="str">
        <f t="shared" si="88"/>
        <v>TMIPADVNet Assets</v>
      </c>
      <c r="I1902" s="69">
        <f t="shared" si="89"/>
        <v>0</v>
      </c>
      <c r="N1902" t="str">
        <f>+HLOOKUP(A1902,'HY Financials'!$4:$4,1,0)</f>
        <v>TMIPADV</v>
      </c>
    </row>
    <row r="1903" spans="1:14" hidden="1">
      <c r="A1903" t="s">
        <v>274</v>
      </c>
      <c r="B1903" s="105">
        <v>212030</v>
      </c>
      <c r="C1903" s="105" t="s">
        <v>1048</v>
      </c>
      <c r="D1903" s="106">
        <v>14363.09</v>
      </c>
      <c r="E1903" s="106">
        <v>14363.09</v>
      </c>
      <c r="F1903" s="67">
        <f t="shared" si="87"/>
        <v>0</v>
      </c>
      <c r="G1903" s="68" t="str">
        <f>+VLOOKUP(B1903,Mapping!A:C,3,0)</f>
        <v>Dummy</v>
      </c>
      <c r="H1903" s="68" t="str">
        <f t="shared" si="88"/>
        <v>TMIPADVDummy</v>
      </c>
      <c r="I1903" s="69">
        <f t="shared" si="89"/>
        <v>0</v>
      </c>
      <c r="N1903" t="str">
        <f>+HLOOKUP(A1903,'HY Financials'!$4:$4,1,0)</f>
        <v>TMIPADV</v>
      </c>
    </row>
    <row r="1904" spans="1:14" hidden="1">
      <c r="A1904" t="s">
        <v>274</v>
      </c>
      <c r="B1904" s="105">
        <v>212080</v>
      </c>
      <c r="C1904" s="105" t="s">
        <v>1049</v>
      </c>
      <c r="D1904" s="106">
        <v>6077.64</v>
      </c>
      <c r="E1904" s="106">
        <v>91173.71</v>
      </c>
      <c r="F1904" s="67">
        <f t="shared" si="87"/>
        <v>85096.07</v>
      </c>
      <c r="G1904" s="68" t="str">
        <f>+VLOOKUP(B1904,Mapping!A:C,3,0)</f>
        <v>Dummy</v>
      </c>
      <c r="H1904" s="68" t="str">
        <f t="shared" si="88"/>
        <v>TMIPADVDummy</v>
      </c>
      <c r="I1904" s="69">
        <f t="shared" si="89"/>
        <v>8.5096070000000006E-3</v>
      </c>
      <c r="N1904" t="str">
        <f>+HLOOKUP(A1904,'HY Financials'!$4:$4,1,0)</f>
        <v>TMIPADV</v>
      </c>
    </row>
    <row r="1905" spans="1:14" s="108" customFormat="1" hidden="1">
      <c r="A1905" t="s">
        <v>274</v>
      </c>
      <c r="B1905" s="105">
        <v>212085</v>
      </c>
      <c r="C1905" s="105" t="s">
        <v>342</v>
      </c>
      <c r="D1905" s="106">
        <v>149704961.06</v>
      </c>
      <c r="E1905" s="106">
        <v>152805021.28</v>
      </c>
      <c r="F1905" s="67">
        <f t="shared" si="87"/>
        <v>3100060.2199999988</v>
      </c>
      <c r="G1905" s="68" t="str">
        <f>+VLOOKUP(B1905,Mapping!A:C,3,0)</f>
        <v>Net Assets</v>
      </c>
      <c r="H1905" s="68" t="str">
        <f t="shared" si="88"/>
        <v>TMIPADVNet Assets</v>
      </c>
      <c r="I1905" s="69">
        <f t="shared" si="89"/>
        <v>0.31000602199999988</v>
      </c>
      <c r="N1905" s="108" t="str">
        <f>+HLOOKUP(A1905,'HY Financials'!$4:$4,1,0)</f>
        <v>TMIPADV</v>
      </c>
    </row>
    <row r="1906" spans="1:14" hidden="1">
      <c r="A1906" t="s">
        <v>274</v>
      </c>
      <c r="B1906" s="105">
        <v>212086</v>
      </c>
      <c r="C1906" s="105" t="s">
        <v>343</v>
      </c>
      <c r="D1906" s="106">
        <v>116949648.72</v>
      </c>
      <c r="E1906" s="106">
        <v>110869230.59999999</v>
      </c>
      <c r="F1906" s="67">
        <f t="shared" si="87"/>
        <v>-6080418.1200000048</v>
      </c>
      <c r="G1906" s="68" t="str">
        <f>+VLOOKUP(B1906,Mapping!A:C,3,0)</f>
        <v>Net Assets</v>
      </c>
      <c r="H1906" s="68" t="str">
        <f t="shared" si="88"/>
        <v>TMIPADVNet Assets</v>
      </c>
      <c r="I1906" s="69">
        <f t="shared" si="89"/>
        <v>-0.60804181200000051</v>
      </c>
      <c r="N1906" t="str">
        <f>+HLOOKUP(A1906,'HY Financials'!$4:$4,1,0)</f>
        <v>TMIPADV</v>
      </c>
    </row>
    <row r="1907" spans="1:14" hidden="1">
      <c r="A1907" t="s">
        <v>274</v>
      </c>
      <c r="B1907" s="105">
        <v>213100</v>
      </c>
      <c r="C1907" s="105" t="s">
        <v>499</v>
      </c>
      <c r="D1907" s="106">
        <v>12098537</v>
      </c>
      <c r="E1907" s="106">
        <v>12282912.460000001</v>
      </c>
      <c r="F1907" s="67">
        <f t="shared" si="87"/>
        <v>184375.46000000089</v>
      </c>
      <c r="G1907" s="68" t="str">
        <f>+VLOOKUP(B1907,Mapping!A:C,3,0)</f>
        <v>Net Assets</v>
      </c>
      <c r="H1907" s="68" t="str">
        <f t="shared" si="88"/>
        <v>TMIPADVNet Assets</v>
      </c>
      <c r="I1907" s="69">
        <f t="shared" si="89"/>
        <v>1.8437546000000089E-2</v>
      </c>
      <c r="N1907" t="str">
        <f>+HLOOKUP(A1907,'HY Financials'!$4:$4,1,0)</f>
        <v>TMIPADV</v>
      </c>
    </row>
    <row r="1908" spans="1:14" hidden="1">
      <c r="A1908" t="s">
        <v>274</v>
      </c>
      <c r="B1908" s="105" t="s">
        <v>344</v>
      </c>
      <c r="C1908" s="105" t="s">
        <v>345</v>
      </c>
      <c r="D1908" s="106">
        <v>241164107.97</v>
      </c>
      <c r="E1908" s="106">
        <v>230121340.53</v>
      </c>
      <c r="F1908" s="67">
        <f t="shared" si="87"/>
        <v>-11042767.439999998</v>
      </c>
      <c r="G1908" s="68" t="str">
        <f>+VLOOKUP(B1908,Mapping!A:C,3,0)</f>
        <v>Unit Capital at the end of the period</v>
      </c>
      <c r="H1908" s="68" t="str">
        <f t="shared" si="88"/>
        <v>TMIPADVUnit Capital at the end of the period</v>
      </c>
      <c r="I1908" s="69">
        <f t="shared" si="89"/>
        <v>-1.1042767439999999</v>
      </c>
      <c r="N1908" t="str">
        <f>+HLOOKUP(A1908,'HY Financials'!$4:$4,1,0)</f>
        <v>TMIPADV</v>
      </c>
    </row>
    <row r="1909" spans="1:14" hidden="1">
      <c r="A1909" t="s">
        <v>274</v>
      </c>
      <c r="B1909" s="105" t="s">
        <v>346</v>
      </c>
      <c r="C1909" s="105" t="s">
        <v>347</v>
      </c>
      <c r="D1909" s="106">
        <v>150058470.41</v>
      </c>
      <c r="E1909" s="106">
        <v>164304394.78</v>
      </c>
      <c r="F1909" s="67">
        <f t="shared" si="87"/>
        <v>14245924.370000005</v>
      </c>
      <c r="G1909" s="68" t="str">
        <f>+VLOOKUP(B1909,Mapping!A:C,3,0)</f>
        <v>Unit Capital at the end of the period</v>
      </c>
      <c r="H1909" s="68" t="str">
        <f t="shared" si="88"/>
        <v>TMIPADVUnit Capital at the end of the period</v>
      </c>
      <c r="I1909" s="69">
        <f t="shared" si="89"/>
        <v>1.4245924370000005</v>
      </c>
      <c r="N1909" t="str">
        <f>+HLOOKUP(A1909,'HY Financials'!$4:$4,1,0)</f>
        <v>TMIPADV</v>
      </c>
    </row>
    <row r="1910" spans="1:14" hidden="1">
      <c r="A1910" t="s">
        <v>274</v>
      </c>
      <c r="B1910" s="105" t="s">
        <v>1050</v>
      </c>
      <c r="C1910" s="105" t="s">
        <v>1051</v>
      </c>
      <c r="D1910" s="106">
        <v>1960008.69</v>
      </c>
      <c r="E1910" s="106">
        <v>2164342.3199999998</v>
      </c>
      <c r="F1910" s="67">
        <f t="shared" si="87"/>
        <v>204333.62999999989</v>
      </c>
      <c r="G1910" s="68" t="str">
        <f>+VLOOKUP(B1910,Mapping!A:C,3,0)</f>
        <v>Unit Capital at the end of the period</v>
      </c>
      <c r="H1910" s="68" t="str">
        <f t="shared" si="88"/>
        <v>TMIPADVUnit Capital at the end of the period</v>
      </c>
      <c r="I1910" s="69">
        <f t="shared" si="89"/>
        <v>2.0433362999999989E-2</v>
      </c>
      <c r="N1910" t="str">
        <f>+HLOOKUP(A1910,'HY Financials'!$4:$4,1,0)</f>
        <v>TMIPADV</v>
      </c>
    </row>
    <row r="1911" spans="1:14" hidden="1">
      <c r="A1911" t="s">
        <v>274</v>
      </c>
      <c r="B1911" s="105" t="s">
        <v>1052</v>
      </c>
      <c r="C1911" s="105" t="s">
        <v>1053</v>
      </c>
      <c r="D1911" s="106">
        <v>732933.33</v>
      </c>
      <c r="E1911" s="106">
        <v>1021967.07</v>
      </c>
      <c r="F1911" s="67">
        <f t="shared" si="87"/>
        <v>289033.74</v>
      </c>
      <c r="G1911" s="68" t="str">
        <f>+VLOOKUP(B1911,Mapping!A:C,3,0)</f>
        <v>Unit Capital at the end of the period</v>
      </c>
      <c r="H1911" s="68" t="str">
        <f t="shared" si="88"/>
        <v>TMIPADVUnit Capital at the end of the period</v>
      </c>
      <c r="I1911" s="69">
        <f t="shared" si="89"/>
        <v>2.8903373999999999E-2</v>
      </c>
      <c r="N1911" t="str">
        <f>+HLOOKUP(A1911,'HY Financials'!$4:$4,1,0)</f>
        <v>TMIPADV</v>
      </c>
    </row>
    <row r="1912" spans="1:14" hidden="1">
      <c r="A1912" t="s">
        <v>274</v>
      </c>
      <c r="B1912" s="105" t="s">
        <v>348</v>
      </c>
      <c r="C1912" s="105" t="s">
        <v>349</v>
      </c>
      <c r="D1912" s="106">
        <v>25295933.780000001</v>
      </c>
      <c r="E1912" s="106">
        <v>23065279.91</v>
      </c>
      <c r="F1912" s="67">
        <f t="shared" si="87"/>
        <v>-2230653.870000001</v>
      </c>
      <c r="G1912" s="68" t="str">
        <f>+VLOOKUP(B1912,Mapping!A:C,3,0)</f>
        <v>Dummy</v>
      </c>
      <c r="H1912" s="68" t="str">
        <f t="shared" si="88"/>
        <v>TMIPADVDummy</v>
      </c>
      <c r="I1912" s="69">
        <f t="shared" si="89"/>
        <v>-0.22306538700000011</v>
      </c>
      <c r="N1912" t="str">
        <f>+HLOOKUP(A1912,'HY Financials'!$4:$4,1,0)</f>
        <v>TMIPADV</v>
      </c>
    </row>
    <row r="1913" spans="1:14" hidden="1">
      <c r="A1913" t="s">
        <v>274</v>
      </c>
      <c r="B1913" s="105" t="s">
        <v>350</v>
      </c>
      <c r="C1913" s="105" t="s">
        <v>351</v>
      </c>
      <c r="D1913" s="106">
        <v>59596096.909999996</v>
      </c>
      <c r="E1913" s="106">
        <v>36697358.030000001</v>
      </c>
      <c r="F1913" s="67">
        <f t="shared" si="87"/>
        <v>-22898738.879999995</v>
      </c>
      <c r="G1913" s="68" t="str">
        <f>+VLOOKUP(B1913,Mapping!A:C,3,0)</f>
        <v>Dummy</v>
      </c>
      <c r="H1913" s="68" t="str">
        <f t="shared" si="88"/>
        <v>TMIPADVDummy</v>
      </c>
      <c r="I1913" s="69">
        <f t="shared" si="89"/>
        <v>-2.2898738879999994</v>
      </c>
      <c r="N1913" t="str">
        <f>+HLOOKUP(A1913,'HY Financials'!$4:$4,1,0)</f>
        <v>TMIPADV</v>
      </c>
    </row>
    <row r="1914" spans="1:14" hidden="1">
      <c r="A1914" t="s">
        <v>274</v>
      </c>
      <c r="B1914" s="105" t="s">
        <v>1054</v>
      </c>
      <c r="C1914" s="105" t="s">
        <v>1055</v>
      </c>
      <c r="D1914" s="106">
        <v>199957.18</v>
      </c>
      <c r="E1914" s="106">
        <v>192006.11</v>
      </c>
      <c r="F1914" s="67">
        <f t="shared" si="87"/>
        <v>-7951.070000000007</v>
      </c>
      <c r="G1914" s="68" t="str">
        <f>+VLOOKUP(B1914,Mapping!A:C,3,0)</f>
        <v>Dummy</v>
      </c>
      <c r="H1914" s="68" t="str">
        <f t="shared" si="88"/>
        <v>TMIPADVDummy</v>
      </c>
      <c r="I1914" s="69">
        <f t="shared" si="89"/>
        <v>-7.9510700000000073E-4</v>
      </c>
      <c r="N1914" t="str">
        <f>+HLOOKUP(A1914,'HY Financials'!$4:$4,1,0)</f>
        <v>TMIPADV</v>
      </c>
    </row>
    <row r="1915" spans="1:14" hidden="1">
      <c r="A1915" t="s">
        <v>274</v>
      </c>
      <c r="B1915" s="105" t="s">
        <v>1056</v>
      </c>
      <c r="C1915" s="105" t="s">
        <v>1057</v>
      </c>
      <c r="D1915" s="106">
        <v>193319.75</v>
      </c>
      <c r="E1915" s="106">
        <v>224815.98</v>
      </c>
      <c r="F1915" s="67">
        <f t="shared" si="87"/>
        <v>31496.23000000001</v>
      </c>
      <c r="G1915" s="68" t="str">
        <f>+VLOOKUP(B1915,Mapping!A:C,3,0)</f>
        <v>Dummy</v>
      </c>
      <c r="H1915" s="68" t="str">
        <f t="shared" si="88"/>
        <v>TMIPADVDummy</v>
      </c>
      <c r="I1915" s="69">
        <f t="shared" si="89"/>
        <v>3.1496230000000011E-3</v>
      </c>
      <c r="N1915" t="str">
        <f>+HLOOKUP(A1915,'HY Financials'!$4:$4,1,0)</f>
        <v>TMIPADV</v>
      </c>
    </row>
    <row r="1916" spans="1:14" hidden="1">
      <c r="A1916" t="s">
        <v>274</v>
      </c>
      <c r="B1916" s="105" t="s">
        <v>352</v>
      </c>
      <c r="C1916" s="105" t="s">
        <v>353</v>
      </c>
      <c r="D1916" s="106">
        <v>6864356.9299999997</v>
      </c>
      <c r="E1916" s="106">
        <v>8988368.4399999995</v>
      </c>
      <c r="F1916" s="67">
        <f t="shared" si="87"/>
        <v>2124011.5099999998</v>
      </c>
      <c r="G1916" s="68" t="str">
        <f>+VLOOKUP(B1916,Mapping!A:C,3,0)</f>
        <v>Dummy</v>
      </c>
      <c r="H1916" s="68" t="str">
        <f t="shared" si="88"/>
        <v>TMIPADVDummy</v>
      </c>
      <c r="I1916" s="69">
        <f t="shared" si="89"/>
        <v>0.21240115099999998</v>
      </c>
      <c r="N1916" t="str">
        <f>+HLOOKUP(A1916,'HY Financials'!$4:$4,1,0)</f>
        <v>TMIPADV</v>
      </c>
    </row>
    <row r="1917" spans="1:14" hidden="1">
      <c r="A1917" t="s">
        <v>274</v>
      </c>
      <c r="B1917" s="105" t="s">
        <v>354</v>
      </c>
      <c r="C1917" s="105" t="s">
        <v>355</v>
      </c>
      <c r="D1917" s="106">
        <v>11796051.210000001</v>
      </c>
      <c r="E1917" s="106">
        <v>37227047.689999998</v>
      </c>
      <c r="F1917" s="67">
        <f t="shared" si="87"/>
        <v>25430996.479999997</v>
      </c>
      <c r="G1917" s="68" t="str">
        <f>+VLOOKUP(B1917,Mapping!A:C,3,0)</f>
        <v>Dummy</v>
      </c>
      <c r="H1917" s="68" t="str">
        <f t="shared" si="88"/>
        <v>TMIPADVDummy</v>
      </c>
      <c r="I1917" s="69">
        <f t="shared" si="89"/>
        <v>2.5430996479999997</v>
      </c>
      <c r="N1917" t="str">
        <f>+HLOOKUP(A1917,'HY Financials'!$4:$4,1,0)</f>
        <v>TMIPADV</v>
      </c>
    </row>
    <row r="1918" spans="1:14" hidden="1">
      <c r="A1918" t="s">
        <v>274</v>
      </c>
      <c r="B1918" s="105" t="s">
        <v>1058</v>
      </c>
      <c r="C1918" s="105" t="s">
        <v>1059</v>
      </c>
      <c r="D1918" s="106">
        <v>31997.42</v>
      </c>
      <c r="E1918" s="106">
        <v>59172.74</v>
      </c>
      <c r="F1918" s="67">
        <f t="shared" si="87"/>
        <v>27175.32</v>
      </c>
      <c r="G1918" s="68" t="str">
        <f>+VLOOKUP(B1918,Mapping!A:C,3,0)</f>
        <v>Dummy</v>
      </c>
      <c r="H1918" s="68" t="str">
        <f t="shared" si="88"/>
        <v>TMIPADVDummy</v>
      </c>
      <c r="I1918" s="69">
        <f t="shared" si="89"/>
        <v>2.7175319999999999E-3</v>
      </c>
      <c r="N1918" t="str">
        <f>+HLOOKUP(A1918,'HY Financials'!$4:$4,1,0)</f>
        <v>TMIPADV</v>
      </c>
    </row>
    <row r="1919" spans="1:14" hidden="1">
      <c r="A1919" t="s">
        <v>274</v>
      </c>
      <c r="B1919" s="105" t="s">
        <v>1060</v>
      </c>
      <c r="C1919" s="105" t="s">
        <v>1061</v>
      </c>
      <c r="D1919" s="106">
        <v>44357.61</v>
      </c>
      <c r="E1919" s="106">
        <v>92347.41</v>
      </c>
      <c r="F1919" s="67">
        <f t="shared" si="87"/>
        <v>47989.8</v>
      </c>
      <c r="G1919" s="68" t="str">
        <f>+VLOOKUP(B1919,Mapping!A:C,3,0)</f>
        <v>Dummy</v>
      </c>
      <c r="H1919" s="68" t="str">
        <f t="shared" si="88"/>
        <v>TMIPADVDummy</v>
      </c>
      <c r="I1919" s="69">
        <f t="shared" si="89"/>
        <v>4.7989800000000004E-3</v>
      </c>
      <c r="N1919" t="str">
        <f>+HLOOKUP(A1919,'HY Financials'!$4:$4,1,0)</f>
        <v>TMIPADV</v>
      </c>
    </row>
    <row r="1920" spans="1:14" hidden="1">
      <c r="A1920" t="s">
        <v>274</v>
      </c>
      <c r="B1920" s="105">
        <v>310200</v>
      </c>
      <c r="C1920" s="105" t="s">
        <v>356</v>
      </c>
      <c r="D1920" s="106">
        <v>0</v>
      </c>
      <c r="E1920" s="106">
        <v>0</v>
      </c>
      <c r="F1920" s="67">
        <f t="shared" si="87"/>
        <v>0</v>
      </c>
      <c r="G1920" s="68" t="str">
        <f>+VLOOKUP(B1920,Mapping!A:C,3,0)</f>
        <v>Dummy</v>
      </c>
      <c r="H1920" s="68" t="str">
        <f t="shared" si="88"/>
        <v>TMIPADVDummy</v>
      </c>
      <c r="I1920" s="69">
        <f t="shared" si="89"/>
        <v>0</v>
      </c>
      <c r="N1920" t="str">
        <f>+HLOOKUP(A1920,'HY Financials'!$4:$4,1,0)</f>
        <v>TMIPADV</v>
      </c>
    </row>
    <row r="1921" spans="1:14" hidden="1">
      <c r="A1921" t="s">
        <v>274</v>
      </c>
      <c r="B1921" s="105" t="s">
        <v>500</v>
      </c>
      <c r="C1921" s="105" t="s">
        <v>501</v>
      </c>
      <c r="D1921" s="106">
        <v>12280613.470000001</v>
      </c>
      <c r="E1921" s="106">
        <v>0</v>
      </c>
      <c r="F1921" s="67">
        <f t="shared" si="87"/>
        <v>-12280613.470000001</v>
      </c>
      <c r="G1921" s="68" t="str">
        <f>+VLOOKUP(B1921,Mapping!A:C,3,0)</f>
        <v>Dummy</v>
      </c>
      <c r="H1921" s="68" t="str">
        <f t="shared" si="88"/>
        <v>TMIPADVDummy</v>
      </c>
      <c r="I1921" s="69">
        <f t="shared" si="89"/>
        <v>-1.2280613470000001</v>
      </c>
      <c r="N1921" t="str">
        <f>+HLOOKUP(A1921,'HY Financials'!$4:$4,1,0)</f>
        <v>TMIPADV</v>
      </c>
    </row>
    <row r="1922" spans="1:14" hidden="1">
      <c r="A1922" t="s">
        <v>274</v>
      </c>
      <c r="B1922" s="105" t="s">
        <v>1064</v>
      </c>
      <c r="C1922" s="105" t="s">
        <v>1065</v>
      </c>
      <c r="D1922" s="106">
        <v>2298.9899999999998</v>
      </c>
      <c r="E1922" s="106">
        <v>0</v>
      </c>
      <c r="F1922" s="67">
        <f t="shared" si="87"/>
        <v>-2298.9899999999998</v>
      </c>
      <c r="G1922" s="68" t="str">
        <f>+VLOOKUP(B1922,Mapping!A:C,3,0)</f>
        <v>Dummy</v>
      </c>
      <c r="H1922" s="68" t="str">
        <f t="shared" si="88"/>
        <v>TMIPADVDummy</v>
      </c>
      <c r="I1922" s="69">
        <f t="shared" si="89"/>
        <v>-2.2989899999999999E-4</v>
      </c>
      <c r="N1922" t="str">
        <f>+HLOOKUP(A1922,'HY Financials'!$4:$4,1,0)</f>
        <v>TMIPADV</v>
      </c>
    </row>
    <row r="1923" spans="1:14" hidden="1">
      <c r="A1923" t="s">
        <v>274</v>
      </c>
      <c r="B1923" s="105" t="s">
        <v>502</v>
      </c>
      <c r="C1923" s="105" t="s">
        <v>503</v>
      </c>
      <c r="D1923" s="106">
        <v>2051822</v>
      </c>
      <c r="E1923" s="106">
        <v>0</v>
      </c>
      <c r="F1923" s="67">
        <f t="shared" si="87"/>
        <v>-2051822</v>
      </c>
      <c r="G1923" s="68" t="str">
        <f>+VLOOKUP(B1923,Mapping!A:C,3,0)</f>
        <v>Dummy</v>
      </c>
      <c r="H1923" s="68" t="str">
        <f t="shared" si="88"/>
        <v>TMIPADVDummy</v>
      </c>
      <c r="I1923" s="69">
        <f t="shared" si="89"/>
        <v>-0.20518220000000001</v>
      </c>
      <c r="N1923" t="str">
        <f>+HLOOKUP(A1923,'HY Financials'!$4:$4,1,0)</f>
        <v>TMIPADV</v>
      </c>
    </row>
    <row r="1924" spans="1:14" hidden="1">
      <c r="A1924" t="s">
        <v>274</v>
      </c>
      <c r="B1924" s="105" t="s">
        <v>1066</v>
      </c>
      <c r="C1924" s="105" t="s">
        <v>1067</v>
      </c>
      <c r="D1924" s="106">
        <v>356</v>
      </c>
      <c r="E1924" s="106">
        <v>0</v>
      </c>
      <c r="F1924" s="67">
        <f t="shared" ref="F1924:F1987" si="90">+E1924-D1924</f>
        <v>-356</v>
      </c>
      <c r="G1924" s="68" t="str">
        <f>+VLOOKUP(B1924,Mapping!A:C,3,0)</f>
        <v>Dummy</v>
      </c>
      <c r="H1924" s="68" t="str">
        <f t="shared" ref="H1924:H1987" si="91">+A1924&amp;G1924</f>
        <v>TMIPADVDummy</v>
      </c>
      <c r="I1924" s="69">
        <f t="shared" ref="I1924:I1987" si="92">+F1924/10000000</f>
        <v>-3.5599999999999998E-5</v>
      </c>
      <c r="N1924" t="str">
        <f>+HLOOKUP(A1924,'HY Financials'!$4:$4,1,0)</f>
        <v>TMIPADV</v>
      </c>
    </row>
    <row r="1925" spans="1:14" hidden="1">
      <c r="A1925" t="s">
        <v>274</v>
      </c>
      <c r="B1925" s="105" t="s">
        <v>445</v>
      </c>
      <c r="C1925" s="105" t="s">
        <v>446</v>
      </c>
      <c r="D1925" s="106">
        <v>397960.21</v>
      </c>
      <c r="E1925" s="106">
        <v>0</v>
      </c>
      <c r="F1925" s="67">
        <f t="shared" si="90"/>
        <v>-397960.21</v>
      </c>
      <c r="G1925" s="68" t="str">
        <f>+VLOOKUP(B1925,Mapping!A:C,3,0)</f>
        <v>Dummy</v>
      </c>
      <c r="H1925" s="68" t="str">
        <f t="shared" si="91"/>
        <v>TMIPADVDummy</v>
      </c>
      <c r="I1925" s="69">
        <f t="shared" si="92"/>
        <v>-3.9796021000000001E-2</v>
      </c>
      <c r="N1925" t="str">
        <f>+HLOOKUP(A1925,'HY Financials'!$4:$4,1,0)</f>
        <v>TMIPADV</v>
      </c>
    </row>
    <row r="1926" spans="1:14" hidden="1">
      <c r="A1926" t="s">
        <v>274</v>
      </c>
      <c r="B1926" s="105" t="s">
        <v>447</v>
      </c>
      <c r="C1926" s="105" t="s">
        <v>448</v>
      </c>
      <c r="D1926" s="106">
        <v>0.03</v>
      </c>
      <c r="E1926" s="106">
        <v>0</v>
      </c>
      <c r="F1926" s="67">
        <f t="shared" si="90"/>
        <v>-0.03</v>
      </c>
      <c r="G1926" s="68" t="str">
        <f>+VLOOKUP(B1926,Mapping!A:C,3,0)</f>
        <v>Dummy</v>
      </c>
      <c r="H1926" s="68" t="str">
        <f t="shared" si="91"/>
        <v>TMIPADVDummy</v>
      </c>
      <c r="I1926" s="69">
        <f t="shared" si="92"/>
        <v>-3E-9</v>
      </c>
      <c r="N1926" t="str">
        <f>+HLOOKUP(A1926,'HY Financials'!$4:$4,1,0)</f>
        <v>TMIPADV</v>
      </c>
    </row>
    <row r="1927" spans="1:14" hidden="1">
      <c r="A1927" t="s">
        <v>274</v>
      </c>
      <c r="B1927" s="105" t="s">
        <v>357</v>
      </c>
      <c r="C1927" s="105" t="s">
        <v>358</v>
      </c>
      <c r="D1927" s="106">
        <v>24309894.690000001</v>
      </c>
      <c r="E1927" s="106">
        <v>0</v>
      </c>
      <c r="F1927" s="67">
        <f t="shared" si="90"/>
        <v>-24309894.690000001</v>
      </c>
      <c r="G1927" s="68" t="str">
        <f>+VLOOKUP(B1927,Mapping!A:C,3,0)</f>
        <v>Dummy</v>
      </c>
      <c r="H1927" s="68" t="str">
        <f t="shared" si="91"/>
        <v>TMIPADVDummy</v>
      </c>
      <c r="I1927" s="69">
        <f t="shared" si="92"/>
        <v>-2.430989469</v>
      </c>
      <c r="N1927" t="str">
        <f>+HLOOKUP(A1927,'HY Financials'!$4:$4,1,0)</f>
        <v>TMIPADV</v>
      </c>
    </row>
    <row r="1928" spans="1:14" hidden="1">
      <c r="A1928" t="s">
        <v>274</v>
      </c>
      <c r="B1928" s="105" t="s">
        <v>633</v>
      </c>
      <c r="C1928" s="105" t="s">
        <v>634</v>
      </c>
      <c r="D1928" s="106">
        <v>6248436.4400000004</v>
      </c>
      <c r="E1928" s="106">
        <v>0</v>
      </c>
      <c r="F1928" s="67">
        <f t="shared" si="90"/>
        <v>-6248436.4400000004</v>
      </c>
      <c r="G1928" s="68" t="str">
        <f>+VLOOKUP(B1928,Mapping!A:C,3,0)</f>
        <v>Dummy</v>
      </c>
      <c r="H1928" s="68" t="str">
        <f t="shared" si="91"/>
        <v>TMIPADVDummy</v>
      </c>
      <c r="I1928" s="69">
        <f t="shared" si="92"/>
        <v>-0.62484364400000003</v>
      </c>
      <c r="N1928" t="str">
        <f>+HLOOKUP(A1928,'HY Financials'!$4:$4,1,0)</f>
        <v>TMIPADV</v>
      </c>
    </row>
    <row r="1929" spans="1:14" hidden="1">
      <c r="A1929" t="s">
        <v>274</v>
      </c>
      <c r="B1929" s="105" t="s">
        <v>748</v>
      </c>
      <c r="C1929" s="105" t="s">
        <v>749</v>
      </c>
      <c r="D1929" s="106">
        <v>0</v>
      </c>
      <c r="E1929" s="106">
        <v>1591250</v>
      </c>
      <c r="F1929" s="67">
        <f t="shared" si="90"/>
        <v>1591250</v>
      </c>
      <c r="G1929" s="68" t="str">
        <f>+VLOOKUP(B1929,Mapping!A:C,3,0)</f>
        <v>Net Assets</v>
      </c>
      <c r="H1929" s="68" t="str">
        <f t="shared" si="91"/>
        <v>TMIPADVNet Assets</v>
      </c>
      <c r="I1929" s="69">
        <f t="shared" si="92"/>
        <v>0.15912499999999999</v>
      </c>
      <c r="N1929" t="str">
        <f>+HLOOKUP(A1929,'HY Financials'!$4:$4,1,0)</f>
        <v>TMIPADV</v>
      </c>
    </row>
    <row r="1930" spans="1:14" hidden="1">
      <c r="A1930" t="s">
        <v>274</v>
      </c>
      <c r="B1930" s="105" t="s">
        <v>481</v>
      </c>
      <c r="C1930" s="105" t="s">
        <v>482</v>
      </c>
      <c r="D1930" s="106">
        <v>1730992.7</v>
      </c>
      <c r="E1930" s="106">
        <v>0</v>
      </c>
      <c r="F1930" s="67">
        <f t="shared" si="90"/>
        <v>-1730992.7</v>
      </c>
      <c r="G1930" s="68" t="str">
        <f>+VLOOKUP(B1930,Mapping!A:C,3,0)</f>
        <v>Dummy</v>
      </c>
      <c r="H1930" s="68" t="str">
        <f t="shared" si="91"/>
        <v>TMIPADVDummy</v>
      </c>
      <c r="I1930" s="69">
        <f t="shared" si="92"/>
        <v>-0.17309927</v>
      </c>
      <c r="N1930" t="str">
        <f>+HLOOKUP(A1930,'HY Financials'!$4:$4,1,0)</f>
        <v>TMIPADV</v>
      </c>
    </row>
    <row r="1931" spans="1:14" hidden="1">
      <c r="A1931" t="s">
        <v>274</v>
      </c>
      <c r="B1931" s="105" t="s">
        <v>781</v>
      </c>
      <c r="C1931" s="105" t="s">
        <v>782</v>
      </c>
      <c r="D1931" s="106">
        <v>0</v>
      </c>
      <c r="E1931" s="106">
        <v>978.27</v>
      </c>
      <c r="F1931" s="67">
        <f t="shared" si="90"/>
        <v>978.27</v>
      </c>
      <c r="G1931" s="68" t="str">
        <f>+VLOOKUP(B1931,Mapping!A:C,3,0)</f>
        <v>Net Assets</v>
      </c>
      <c r="H1931" s="68" t="str">
        <f t="shared" si="91"/>
        <v>TMIPADVNet Assets</v>
      </c>
      <c r="I1931" s="69">
        <f t="shared" si="92"/>
        <v>9.7826999999999997E-5</v>
      </c>
      <c r="N1931" t="str">
        <f>+HLOOKUP(A1931,'HY Financials'!$4:$4,1,0)</f>
        <v>TMIPADV</v>
      </c>
    </row>
    <row r="1932" spans="1:14" hidden="1">
      <c r="A1932" t="s">
        <v>274</v>
      </c>
      <c r="B1932" s="105" t="s">
        <v>359</v>
      </c>
      <c r="C1932" s="105" t="s">
        <v>360</v>
      </c>
      <c r="D1932" s="106">
        <v>885115</v>
      </c>
      <c r="E1932" s="106">
        <v>1464059.36</v>
      </c>
      <c r="F1932" s="67">
        <f t="shared" si="90"/>
        <v>578944.3600000001</v>
      </c>
      <c r="G1932" s="68" t="str">
        <f>+VLOOKUP(B1932,Mapping!A:C,3,0)</f>
        <v>Dividend</v>
      </c>
      <c r="H1932" s="68" t="str">
        <f t="shared" si="91"/>
        <v>TMIPADVDividend</v>
      </c>
      <c r="I1932" s="69">
        <f t="shared" si="92"/>
        <v>5.7894436000000007E-2</v>
      </c>
      <c r="N1932" t="str">
        <f>+HLOOKUP(A1932,'HY Financials'!$4:$4,1,0)</f>
        <v>TMIPADV</v>
      </c>
    </row>
    <row r="1933" spans="1:14" hidden="1">
      <c r="A1933" t="s">
        <v>274</v>
      </c>
      <c r="B1933" s="105" t="s">
        <v>637</v>
      </c>
      <c r="C1933" s="105" t="s">
        <v>638</v>
      </c>
      <c r="D1933" s="106">
        <v>736971729.15999997</v>
      </c>
      <c r="E1933" s="106">
        <v>745896145.82000005</v>
      </c>
      <c r="F1933" s="67">
        <f t="shared" si="90"/>
        <v>8924416.6600000858</v>
      </c>
      <c r="G1933" s="68" t="str">
        <f>+VLOOKUP(B1933,Mapping!A:C,3,0)</f>
        <v>Interest</v>
      </c>
      <c r="H1933" s="68" t="str">
        <f t="shared" si="91"/>
        <v>TMIPADVInterest</v>
      </c>
      <c r="I1933" s="69">
        <f t="shared" si="92"/>
        <v>0.89244166600000863</v>
      </c>
      <c r="N1933" t="str">
        <f>+HLOOKUP(A1933,'HY Financials'!$4:$4,1,0)</f>
        <v>TMIPADV</v>
      </c>
    </row>
    <row r="1934" spans="1:14" hidden="1">
      <c r="A1934" t="s">
        <v>274</v>
      </c>
      <c r="B1934" s="105" t="s">
        <v>361</v>
      </c>
      <c r="C1934" s="105" t="s">
        <v>362</v>
      </c>
      <c r="D1934" s="106">
        <v>2088747941.0599999</v>
      </c>
      <c r="E1934" s="106">
        <v>2101721306.8299999</v>
      </c>
      <c r="F1934" s="67">
        <f t="shared" si="90"/>
        <v>12973365.769999981</v>
      </c>
      <c r="G1934" s="68" t="str">
        <f>+VLOOKUP(B1934,Mapping!A:C,3,0)</f>
        <v>Interest</v>
      </c>
      <c r="H1934" s="68" t="str">
        <f t="shared" si="91"/>
        <v>TMIPADVInterest</v>
      </c>
      <c r="I1934" s="69">
        <f t="shared" si="92"/>
        <v>1.297336576999998</v>
      </c>
      <c r="N1934" t="str">
        <f>+HLOOKUP(A1934,'HY Financials'!$4:$4,1,0)</f>
        <v>TMIPADV</v>
      </c>
    </row>
    <row r="1935" spans="1:14" hidden="1">
      <c r="A1935" t="s">
        <v>274</v>
      </c>
      <c r="B1935" s="105">
        <v>610520</v>
      </c>
      <c r="C1935" s="105" t="s">
        <v>691</v>
      </c>
      <c r="D1935" s="106">
        <v>14600.1</v>
      </c>
      <c r="E1935" s="106">
        <v>0</v>
      </c>
      <c r="F1935" s="67">
        <f t="shared" si="90"/>
        <v>-14600.1</v>
      </c>
      <c r="G1935" s="68" t="str">
        <f>+VLOOKUP(B1935,Mapping!A:C,3,0)</f>
        <v>Dummy</v>
      </c>
      <c r="H1935" s="68" t="str">
        <f t="shared" si="91"/>
        <v>TMIPADVDummy</v>
      </c>
      <c r="I1935" s="69">
        <f t="shared" si="92"/>
        <v>-1.4600100000000001E-3</v>
      </c>
      <c r="N1935" t="str">
        <f>+HLOOKUP(A1935,'HY Financials'!$4:$4,1,0)</f>
        <v>TMIPADV</v>
      </c>
    </row>
    <row r="1936" spans="1:14" hidden="1">
      <c r="A1936" t="s">
        <v>274</v>
      </c>
      <c r="B1936" s="105" t="s">
        <v>569</v>
      </c>
      <c r="C1936" s="105" t="s">
        <v>570</v>
      </c>
      <c r="D1936" s="106">
        <v>0</v>
      </c>
      <c r="E1936" s="106">
        <v>0</v>
      </c>
      <c r="F1936" s="67">
        <f t="shared" si="90"/>
        <v>0</v>
      </c>
      <c r="G1936" s="68" t="str">
        <f>+VLOOKUP(B1936,Mapping!A:C,3,0)</f>
        <v>Profit/(Loss) on sale /redemption of investments (other than inter scheme transfer/sale)</v>
      </c>
      <c r="H1936" s="68" t="str">
        <f t="shared" si="91"/>
        <v>TMIPADVProfit/(Loss) on sale /redemption of investments (other than inter scheme transfer/sale)</v>
      </c>
      <c r="I1936" s="69">
        <f t="shared" si="92"/>
        <v>0</v>
      </c>
      <c r="N1936" t="str">
        <f>+HLOOKUP(A1936,'HY Financials'!$4:$4,1,0)</f>
        <v>TMIPADV</v>
      </c>
    </row>
    <row r="1937" spans="1:14" hidden="1">
      <c r="A1937" t="s">
        <v>274</v>
      </c>
      <c r="B1937" s="105" t="s">
        <v>485</v>
      </c>
      <c r="C1937" s="105" t="s">
        <v>486</v>
      </c>
      <c r="D1937" s="106">
        <v>0</v>
      </c>
      <c r="E1937" s="106">
        <v>0</v>
      </c>
      <c r="F1937" s="67">
        <f t="shared" si="90"/>
        <v>0</v>
      </c>
      <c r="G1937" s="68" t="str">
        <f>+VLOOKUP(B1937,Mapping!A:C,3,0)</f>
        <v>Profit/(Loss) on sale /redemption of investments (other than inter scheme transfer/sale)</v>
      </c>
      <c r="H1937" s="68" t="str">
        <f t="shared" si="91"/>
        <v>TMIPADVProfit/(Loss) on sale /redemption of investments (other than inter scheme transfer/sale)</v>
      </c>
      <c r="I1937" s="69">
        <f t="shared" si="92"/>
        <v>0</v>
      </c>
      <c r="N1937" t="str">
        <f>+HLOOKUP(A1937,'HY Financials'!$4:$4,1,0)</f>
        <v>TMIPADV</v>
      </c>
    </row>
    <row r="1938" spans="1:14" hidden="1">
      <c r="A1938" t="s">
        <v>274</v>
      </c>
      <c r="B1938" s="105" t="s">
        <v>365</v>
      </c>
      <c r="C1938" s="105" t="s">
        <v>366</v>
      </c>
      <c r="D1938" s="106">
        <v>0</v>
      </c>
      <c r="E1938" s="106">
        <v>23154543.039999999</v>
      </c>
      <c r="F1938" s="67">
        <f t="shared" si="90"/>
        <v>23154543.039999999</v>
      </c>
      <c r="G1938" s="68" t="str">
        <f>+VLOOKUP(B1938,Mapping!A:C,3,0)</f>
        <v>Profit/(Loss) on sale /redemption of investments (other than inter scheme transfer/sale)</v>
      </c>
      <c r="H1938" s="68" t="str">
        <f t="shared" si="91"/>
        <v>TMIPADVProfit/(Loss) on sale /redemption of investments (other than inter scheme transfer/sale)</v>
      </c>
      <c r="I1938" s="69">
        <f t="shared" si="92"/>
        <v>2.3154543039999997</v>
      </c>
      <c r="N1938" t="str">
        <f>+HLOOKUP(A1938,'HY Financials'!$4:$4,1,0)</f>
        <v>TMIPADV</v>
      </c>
    </row>
    <row r="1939" spans="1:14" hidden="1">
      <c r="A1939" t="s">
        <v>274</v>
      </c>
      <c r="B1939" s="105" t="s">
        <v>750</v>
      </c>
      <c r="C1939" s="105" t="s">
        <v>751</v>
      </c>
      <c r="D1939" s="106">
        <v>0</v>
      </c>
      <c r="E1939" s="106">
        <v>1642736.9</v>
      </c>
      <c r="F1939" s="67">
        <f t="shared" si="90"/>
        <v>1642736.9</v>
      </c>
      <c r="G1939" s="68" t="str">
        <f>+VLOOKUP(B1939,Mapping!A:C,3,0)</f>
        <v>Profit/(Loss) on sale /redemption of investments (other than inter scheme transfer/sale)</v>
      </c>
      <c r="H1939" s="68" t="str">
        <f t="shared" si="91"/>
        <v>TMIPADVProfit/(Loss) on sale /redemption of investments (other than inter scheme transfer/sale)</v>
      </c>
      <c r="I1939" s="69">
        <f t="shared" si="92"/>
        <v>0.16427369</v>
      </c>
      <c r="N1939" t="str">
        <f>+HLOOKUP(A1939,'HY Financials'!$4:$4,1,0)</f>
        <v>TMIPADV</v>
      </c>
    </row>
    <row r="1940" spans="1:14" hidden="1">
      <c r="A1940" t="s">
        <v>274</v>
      </c>
      <c r="B1940" s="105" t="s">
        <v>639</v>
      </c>
      <c r="C1940" s="105" t="s">
        <v>640</v>
      </c>
      <c r="D1940" s="106">
        <v>0</v>
      </c>
      <c r="E1940" s="106">
        <v>1463750</v>
      </c>
      <c r="F1940" s="67">
        <f t="shared" si="90"/>
        <v>1463750</v>
      </c>
      <c r="G1940" s="68" t="str">
        <f>+VLOOKUP(B1940,Mapping!A:C,3,0)</f>
        <v>Profit/(Loss) on sale /redemption of investments (other than inter scheme transfer/sale)</v>
      </c>
      <c r="H1940" s="68" t="str">
        <f t="shared" si="91"/>
        <v>TMIPADVProfit/(Loss) on sale /redemption of investments (other than inter scheme transfer/sale)</v>
      </c>
      <c r="I1940" s="69">
        <f t="shared" si="92"/>
        <v>0.14637500000000001</v>
      </c>
      <c r="N1940" t="str">
        <f>+HLOOKUP(A1940,'HY Financials'!$4:$4,1,0)</f>
        <v>TMIPADV</v>
      </c>
    </row>
    <row r="1941" spans="1:14" hidden="1">
      <c r="A1941" t="s">
        <v>274</v>
      </c>
      <c r="B1941" s="105" t="s">
        <v>571</v>
      </c>
      <c r="C1941" s="105" t="s">
        <v>572</v>
      </c>
      <c r="D1941" s="106">
        <v>0</v>
      </c>
      <c r="E1941" s="106">
        <v>2490800</v>
      </c>
      <c r="F1941" s="67">
        <f t="shared" si="90"/>
        <v>2490800</v>
      </c>
      <c r="G1941" s="68" t="str">
        <f>+VLOOKUP(B1941,Mapping!A:C,3,0)</f>
        <v>Profit/(Loss) on sale /redemption of investments (other than inter scheme transfer/sale)</v>
      </c>
      <c r="H1941" s="68" t="str">
        <f t="shared" si="91"/>
        <v>TMIPADVProfit/(Loss) on sale /redemption of investments (other than inter scheme transfer/sale)</v>
      </c>
      <c r="I1941" s="69">
        <f t="shared" si="92"/>
        <v>0.24908</v>
      </c>
      <c r="N1941" t="str">
        <f>+HLOOKUP(A1941,'HY Financials'!$4:$4,1,0)</f>
        <v>TMIPADV</v>
      </c>
    </row>
    <row r="1942" spans="1:14" hidden="1">
      <c r="A1942" t="s">
        <v>274</v>
      </c>
      <c r="B1942" s="105" t="s">
        <v>487</v>
      </c>
      <c r="C1942" s="105" t="s">
        <v>488</v>
      </c>
      <c r="D1942" s="106">
        <v>0</v>
      </c>
      <c r="E1942" s="106">
        <v>203986.85</v>
      </c>
      <c r="F1942" s="67">
        <f t="shared" si="90"/>
        <v>203986.85</v>
      </c>
      <c r="G1942" s="68" t="str">
        <f>+VLOOKUP(B1942,Mapping!A:C,3,0)</f>
        <v>Profit/(Loss) on inter scheme transfer/sale of investments</v>
      </c>
      <c r="H1942" s="68" t="str">
        <f t="shared" si="91"/>
        <v>TMIPADVProfit/(Loss) on inter scheme transfer/sale of investments</v>
      </c>
      <c r="I1942" s="69">
        <f t="shared" si="92"/>
        <v>2.0398685E-2</v>
      </c>
      <c r="N1942" t="str">
        <f>+HLOOKUP(A1942,'HY Financials'!$4:$4,1,0)</f>
        <v>TMIPADV</v>
      </c>
    </row>
    <row r="1943" spans="1:14" hidden="1">
      <c r="A1943" t="s">
        <v>274</v>
      </c>
      <c r="B1943" s="105" t="s">
        <v>461</v>
      </c>
      <c r="C1943" s="105" t="s">
        <v>462</v>
      </c>
      <c r="D1943" s="106">
        <v>0</v>
      </c>
      <c r="E1943" s="106">
        <v>5007.13</v>
      </c>
      <c r="F1943" s="67">
        <f t="shared" si="90"/>
        <v>5007.13</v>
      </c>
      <c r="G1943" s="68" t="str">
        <f>+VLOOKUP(B1943,Mapping!A:C,3,0)</f>
        <v>Profit/(Loss) on inter scheme transfer/sale of investments</v>
      </c>
      <c r="H1943" s="68" t="str">
        <f t="shared" si="91"/>
        <v>TMIPADVProfit/(Loss) on inter scheme transfer/sale of investments</v>
      </c>
      <c r="I1943" s="69">
        <f t="shared" si="92"/>
        <v>5.0071299999999996E-4</v>
      </c>
      <c r="N1943" t="str">
        <f>+HLOOKUP(A1943,'HY Financials'!$4:$4,1,0)</f>
        <v>TMIPADV</v>
      </c>
    </row>
    <row r="1944" spans="1:14" hidden="1">
      <c r="A1944" t="s">
        <v>274</v>
      </c>
      <c r="B1944" s="105" t="s">
        <v>613</v>
      </c>
      <c r="C1944" s="105" t="s">
        <v>614</v>
      </c>
      <c r="D1944" s="106">
        <v>0</v>
      </c>
      <c r="E1944" s="106">
        <v>680340</v>
      </c>
      <c r="F1944" s="67">
        <f t="shared" si="90"/>
        <v>680340</v>
      </c>
      <c r="G1944" s="68" t="str">
        <f>+VLOOKUP(B1944,Mapping!A:C,3,0)</f>
        <v>Profit/(Loss) on inter scheme transfer/sale of investments</v>
      </c>
      <c r="H1944" s="68" t="str">
        <f t="shared" si="91"/>
        <v>TMIPADVProfit/(Loss) on inter scheme transfer/sale of investments</v>
      </c>
      <c r="I1944" s="69">
        <f t="shared" si="92"/>
        <v>6.8033999999999997E-2</v>
      </c>
      <c r="N1944" t="str">
        <f>+HLOOKUP(A1944,'HY Financials'!$4:$4,1,0)</f>
        <v>TMIPADV</v>
      </c>
    </row>
    <row r="1945" spans="1:14" hidden="1">
      <c r="A1945" t="s">
        <v>274</v>
      </c>
      <c r="B1945" s="105">
        <v>611100</v>
      </c>
      <c r="C1945" s="105" t="s">
        <v>367</v>
      </c>
      <c r="D1945" s="106">
        <v>1820199</v>
      </c>
      <c r="E1945" s="106">
        <v>2131215.46</v>
      </c>
      <c r="F1945" s="67">
        <f t="shared" si="90"/>
        <v>311016.45999999996</v>
      </c>
      <c r="G1945" s="68" t="str">
        <f>+VLOOKUP(B1945,Mapping!A:C,3,0)</f>
        <v>Profit/(Loss) on sale /redemption of investments (other than inter scheme transfer/sale)</v>
      </c>
      <c r="H1945" s="68" t="str">
        <f t="shared" si="91"/>
        <v>TMIPADVProfit/(Loss) on sale /redemption of investments (other than inter scheme transfer/sale)</v>
      </c>
      <c r="I1945" s="69">
        <f t="shared" si="92"/>
        <v>3.1101645999999997E-2</v>
      </c>
      <c r="N1945" t="str">
        <f>+HLOOKUP(A1945,'HY Financials'!$4:$4,1,0)</f>
        <v>TMIPADV</v>
      </c>
    </row>
    <row r="1946" spans="1:14" hidden="1">
      <c r="A1946" t="s">
        <v>274</v>
      </c>
      <c r="B1946" s="105" t="s">
        <v>724</v>
      </c>
      <c r="C1946" s="105" t="s">
        <v>725</v>
      </c>
      <c r="D1946" s="106">
        <v>12690.22</v>
      </c>
      <c r="E1946" s="106">
        <v>1045192.57</v>
      </c>
      <c r="F1946" s="67">
        <f t="shared" si="90"/>
        <v>1032502.35</v>
      </c>
      <c r="G1946" s="68" t="str">
        <f>+VLOOKUP(B1946,Mapping!A:C,3,0)</f>
        <v>Interest</v>
      </c>
      <c r="H1946" s="68" t="str">
        <f t="shared" si="91"/>
        <v>TMIPADVInterest</v>
      </c>
      <c r="I1946" s="69">
        <f t="shared" si="92"/>
        <v>0.103250235</v>
      </c>
      <c r="N1946" t="str">
        <f>+HLOOKUP(A1946,'HY Financials'!$4:$4,1,0)</f>
        <v>TMIPADV</v>
      </c>
    </row>
    <row r="1947" spans="1:14" hidden="1">
      <c r="A1947" t="s">
        <v>274</v>
      </c>
      <c r="B1947" s="105" t="s">
        <v>368</v>
      </c>
      <c r="C1947" s="105" t="s">
        <v>369</v>
      </c>
      <c r="D1947" s="106">
        <v>0</v>
      </c>
      <c r="E1947" s="106">
        <v>1964763.82</v>
      </c>
      <c r="F1947" s="67">
        <f t="shared" si="90"/>
        <v>1964763.82</v>
      </c>
      <c r="G1947" s="68" t="str">
        <f>+VLOOKUP(B1947,Mapping!A:C,3,0)</f>
        <v>Interest</v>
      </c>
      <c r="H1947" s="68" t="str">
        <f t="shared" si="91"/>
        <v>TMIPADVInterest</v>
      </c>
      <c r="I1947" s="69">
        <f t="shared" si="92"/>
        <v>0.196476382</v>
      </c>
      <c r="N1947" t="str">
        <f>+HLOOKUP(A1947,'HY Financials'!$4:$4,1,0)</f>
        <v>TMIPADV</v>
      </c>
    </row>
    <row r="1948" spans="1:14" hidden="1">
      <c r="A1948" t="s">
        <v>274</v>
      </c>
      <c r="B1948" s="105" t="s">
        <v>449</v>
      </c>
      <c r="C1948" s="105" t="s">
        <v>450</v>
      </c>
      <c r="D1948" s="106">
        <v>0</v>
      </c>
      <c r="E1948" s="106">
        <v>732776.53</v>
      </c>
      <c r="F1948" s="67">
        <f t="shared" si="90"/>
        <v>732776.53</v>
      </c>
      <c r="G1948" s="68" t="str">
        <f>+VLOOKUP(B1948,Mapping!A:C,3,0)</f>
        <v>Interest</v>
      </c>
      <c r="H1948" s="68" t="str">
        <f t="shared" si="91"/>
        <v>TMIPADVInterest</v>
      </c>
      <c r="I1948" s="69">
        <f t="shared" si="92"/>
        <v>7.3277652999999998E-2</v>
      </c>
      <c r="N1948" t="str">
        <f>+HLOOKUP(A1948,'HY Financials'!$4:$4,1,0)</f>
        <v>TMIPADV</v>
      </c>
    </row>
    <row r="1949" spans="1:14" hidden="1">
      <c r="A1949" t="s">
        <v>274</v>
      </c>
      <c r="B1949" s="105" t="s">
        <v>787</v>
      </c>
      <c r="C1949" s="105" t="s">
        <v>788</v>
      </c>
      <c r="D1949" s="106">
        <v>0</v>
      </c>
      <c r="E1949" s="106">
        <v>102612.68</v>
      </c>
      <c r="F1949" s="67">
        <f t="shared" si="90"/>
        <v>102612.68</v>
      </c>
      <c r="G1949" s="68" t="str">
        <f>+VLOOKUP(B1949,Mapping!A:C,3,0)</f>
        <v>Interest</v>
      </c>
      <c r="H1949" s="68" t="str">
        <f t="shared" si="91"/>
        <v>TMIPADVInterest</v>
      </c>
      <c r="I1949" s="69">
        <f t="shared" si="92"/>
        <v>1.0261267999999999E-2</v>
      </c>
      <c r="N1949" t="str">
        <f>+HLOOKUP(A1949,'HY Financials'!$4:$4,1,0)</f>
        <v>TMIPADV</v>
      </c>
    </row>
    <row r="1950" spans="1:14" hidden="1">
      <c r="A1950" t="s">
        <v>274</v>
      </c>
      <c r="B1950" s="105" t="s">
        <v>489</v>
      </c>
      <c r="C1950" s="105" t="s">
        <v>490</v>
      </c>
      <c r="D1950" s="106">
        <v>0</v>
      </c>
      <c r="E1950" s="106">
        <v>0</v>
      </c>
      <c r="F1950" s="67">
        <f t="shared" si="90"/>
        <v>0</v>
      </c>
      <c r="G1950" s="68" t="str">
        <f>+VLOOKUP(B1950,Mapping!A:C,3,0)</f>
        <v>Interest</v>
      </c>
      <c r="H1950" s="68" t="str">
        <f t="shared" si="91"/>
        <v>TMIPADVInterest</v>
      </c>
      <c r="I1950" s="69">
        <f t="shared" si="92"/>
        <v>0</v>
      </c>
      <c r="N1950" t="str">
        <f>+HLOOKUP(A1950,'HY Financials'!$4:$4,1,0)</f>
        <v>TMIPADV</v>
      </c>
    </row>
    <row r="1951" spans="1:14" hidden="1">
      <c r="A1951" t="s">
        <v>274</v>
      </c>
      <c r="B1951" s="105">
        <v>620002</v>
      </c>
      <c r="C1951" s="105" t="s">
        <v>753</v>
      </c>
      <c r="D1951" s="106">
        <v>21355.86</v>
      </c>
      <c r="E1951" s="106">
        <v>1425542.48</v>
      </c>
      <c r="F1951" s="67">
        <f t="shared" si="90"/>
        <v>1404186.6199999999</v>
      </c>
      <c r="G1951" s="68" t="str">
        <f>+VLOOKUP(B1951,Mapping!A:C,3,0)</f>
        <v>Other income  @</v>
      </c>
      <c r="H1951" s="68" t="str">
        <f t="shared" si="91"/>
        <v>TMIPADVOther income  @</v>
      </c>
      <c r="I1951" s="69">
        <f t="shared" si="92"/>
        <v>0.140418662</v>
      </c>
      <c r="N1951" t="str">
        <f>+HLOOKUP(A1951,'HY Financials'!$4:$4,1,0)</f>
        <v>TMIPADV</v>
      </c>
    </row>
    <row r="1952" spans="1:14" hidden="1">
      <c r="A1952" t="s">
        <v>274</v>
      </c>
      <c r="B1952" s="105">
        <v>620004</v>
      </c>
      <c r="C1952" s="105" t="s">
        <v>426</v>
      </c>
      <c r="D1952" s="106">
        <v>1741.3</v>
      </c>
      <c r="E1952" s="106">
        <v>1741.3</v>
      </c>
      <c r="F1952" s="67">
        <f t="shared" si="90"/>
        <v>0</v>
      </c>
      <c r="G1952" s="68" t="str">
        <f>+VLOOKUP(B1952,Mapping!A:C,3,0)</f>
        <v>Other income  @</v>
      </c>
      <c r="H1952" s="68" t="str">
        <f t="shared" si="91"/>
        <v>TMIPADVOther income  @</v>
      </c>
      <c r="I1952" s="69">
        <f t="shared" si="92"/>
        <v>0</v>
      </c>
      <c r="N1952" t="str">
        <f>+HLOOKUP(A1952,'HY Financials'!$4:$4,1,0)</f>
        <v>TMIPADV</v>
      </c>
    </row>
    <row r="1953" spans="1:14" hidden="1">
      <c r="A1953" t="s">
        <v>274</v>
      </c>
      <c r="B1953" s="105">
        <v>810000</v>
      </c>
      <c r="C1953" s="105" t="s">
        <v>371</v>
      </c>
      <c r="D1953" s="106">
        <v>6371966.7699999996</v>
      </c>
      <c r="E1953" s="106">
        <v>6282450.5199999996</v>
      </c>
      <c r="F1953" s="67">
        <f t="shared" si="90"/>
        <v>-89516.25</v>
      </c>
      <c r="G1953" s="68" t="str">
        <f>+VLOOKUP(B1953,Mapping!A:C,3,0)</f>
        <v>Profit/(Loss) on sale /redemption of investments (other than inter scheme transfer/sale)</v>
      </c>
      <c r="H1953" s="68" t="str">
        <f t="shared" si="91"/>
        <v>TMIPADVProfit/(Loss) on sale /redemption of investments (other than inter scheme transfer/sale)</v>
      </c>
      <c r="I1953" s="69">
        <f t="shared" si="92"/>
        <v>-8.9516249999999995E-3</v>
      </c>
      <c r="N1953" t="str">
        <f>+HLOOKUP(A1953,'HY Financials'!$4:$4,1,0)</f>
        <v>TMIPADV</v>
      </c>
    </row>
    <row r="1954" spans="1:14" hidden="1">
      <c r="A1954" t="s">
        <v>274</v>
      </c>
      <c r="B1954" s="105" t="s">
        <v>510</v>
      </c>
      <c r="C1954" s="105" t="s">
        <v>511</v>
      </c>
      <c r="D1954" s="106">
        <v>0</v>
      </c>
      <c r="E1954" s="106">
        <v>0</v>
      </c>
      <c r="F1954" s="67">
        <f t="shared" si="90"/>
        <v>0</v>
      </c>
      <c r="G1954" s="68" t="str">
        <f>+VLOOKUP(B1954,Mapping!A:C,3,0)</f>
        <v>Profit/(Loss) on sale /redemption of investments (other than inter scheme transfer/sale)</v>
      </c>
      <c r="H1954" s="68" t="str">
        <f t="shared" si="91"/>
        <v>TMIPADVProfit/(Loss) on sale /redemption of investments (other than inter scheme transfer/sale)</v>
      </c>
      <c r="I1954" s="69">
        <f t="shared" si="92"/>
        <v>0</v>
      </c>
      <c r="N1954" t="str">
        <f>+HLOOKUP(A1954,'HY Financials'!$4:$4,1,0)</f>
        <v>TMIPADV</v>
      </c>
    </row>
    <row r="1955" spans="1:14" hidden="1">
      <c r="A1955" t="s">
        <v>274</v>
      </c>
      <c r="B1955" s="105" t="s">
        <v>372</v>
      </c>
      <c r="C1955" s="105" t="s">
        <v>373</v>
      </c>
      <c r="D1955" s="106">
        <v>12959619.539999999</v>
      </c>
      <c r="E1955" s="106">
        <v>0</v>
      </c>
      <c r="F1955" s="67">
        <f t="shared" si="90"/>
        <v>-12959619.539999999</v>
      </c>
      <c r="G1955" s="68" t="str">
        <f>+VLOOKUP(B1955,Mapping!A:C,3,0)</f>
        <v>Profit/(Loss) on sale /redemption of investments (other than inter scheme transfer/sale)</v>
      </c>
      <c r="H1955" s="68" t="str">
        <f t="shared" si="91"/>
        <v>TMIPADVProfit/(Loss) on sale /redemption of investments (other than inter scheme transfer/sale)</v>
      </c>
      <c r="I1955" s="69">
        <f t="shared" si="92"/>
        <v>-1.2959619539999998</v>
      </c>
      <c r="N1955" t="str">
        <f>+HLOOKUP(A1955,'HY Financials'!$4:$4,1,0)</f>
        <v>TMIPADV</v>
      </c>
    </row>
    <row r="1956" spans="1:14" hidden="1">
      <c r="A1956" t="s">
        <v>274</v>
      </c>
      <c r="B1956" s="105" t="s">
        <v>641</v>
      </c>
      <c r="C1956" s="105" t="s">
        <v>642</v>
      </c>
      <c r="D1956" s="106">
        <v>136250</v>
      </c>
      <c r="E1956" s="106">
        <v>0</v>
      </c>
      <c r="F1956" s="67">
        <f t="shared" si="90"/>
        <v>-136250</v>
      </c>
      <c r="G1956" s="68" t="str">
        <f>+VLOOKUP(B1956,Mapping!A:C,3,0)</f>
        <v>Profit/(Loss) on sale /redemption of investments (other than inter scheme transfer/sale)</v>
      </c>
      <c r="H1956" s="68" t="str">
        <f t="shared" si="91"/>
        <v>TMIPADVProfit/(Loss) on sale /redemption of investments (other than inter scheme transfer/sale)</v>
      </c>
      <c r="I1956" s="69">
        <f t="shared" si="92"/>
        <v>-1.3625E-2</v>
      </c>
      <c r="N1956" t="str">
        <f>+HLOOKUP(A1956,'HY Financials'!$4:$4,1,0)</f>
        <v>TMIPADV</v>
      </c>
    </row>
    <row r="1957" spans="1:14" hidden="1">
      <c r="A1957" t="s">
        <v>274</v>
      </c>
      <c r="B1957" s="105" t="s">
        <v>573</v>
      </c>
      <c r="C1957" s="105" t="s">
        <v>574</v>
      </c>
      <c r="D1957" s="106">
        <v>0</v>
      </c>
      <c r="E1957" s="106">
        <v>0</v>
      </c>
      <c r="F1957" s="67">
        <f t="shared" si="90"/>
        <v>0</v>
      </c>
      <c r="G1957" s="68" t="str">
        <f>+VLOOKUP(B1957,Mapping!A:C,3,0)</f>
        <v>Profit/(Loss) on sale /redemption of investments (other than inter scheme transfer/sale)</v>
      </c>
      <c r="H1957" s="68" t="str">
        <f t="shared" si="91"/>
        <v>TMIPADVProfit/(Loss) on sale /redemption of investments (other than inter scheme transfer/sale)</v>
      </c>
      <c r="I1957" s="69">
        <f t="shared" si="92"/>
        <v>0</v>
      </c>
      <c r="N1957" t="str">
        <f>+HLOOKUP(A1957,'HY Financials'!$4:$4,1,0)</f>
        <v>TMIPADV</v>
      </c>
    </row>
    <row r="1958" spans="1:14" hidden="1">
      <c r="A1958" t="s">
        <v>274</v>
      </c>
      <c r="B1958" s="105" t="s">
        <v>463</v>
      </c>
      <c r="C1958" s="105" t="s">
        <v>464</v>
      </c>
      <c r="D1958" s="106">
        <v>8.6300000000000008</v>
      </c>
      <c r="E1958" s="106">
        <v>0</v>
      </c>
      <c r="F1958" s="67">
        <f t="shared" si="90"/>
        <v>-8.6300000000000008</v>
      </c>
      <c r="G1958" s="68" t="str">
        <f>+VLOOKUP(B1958,Mapping!A:C,3,0)</f>
        <v>Profit/(Loss) on inter scheme transfer/sale of investments</v>
      </c>
      <c r="H1958" s="68" t="str">
        <f t="shared" si="91"/>
        <v>TMIPADVProfit/(Loss) on inter scheme transfer/sale of investments</v>
      </c>
      <c r="I1958" s="69">
        <f t="shared" si="92"/>
        <v>-8.6300000000000004E-7</v>
      </c>
      <c r="N1958" t="str">
        <f>+HLOOKUP(A1958,'HY Financials'!$4:$4,1,0)</f>
        <v>TMIPADV</v>
      </c>
    </row>
    <row r="1959" spans="1:14" hidden="1">
      <c r="A1959" t="s">
        <v>274</v>
      </c>
      <c r="B1959" s="105" t="s">
        <v>708</v>
      </c>
      <c r="C1959" s="105" t="s">
        <v>709</v>
      </c>
      <c r="D1959" s="106">
        <v>0</v>
      </c>
      <c r="E1959" s="106">
        <v>0</v>
      </c>
      <c r="F1959" s="67">
        <f t="shared" si="90"/>
        <v>0</v>
      </c>
      <c r="G1959" s="68" t="str">
        <f>+VLOOKUP(B1959,Mapping!A:C,3,0)</f>
        <v>Profit/(Loss) on inter scheme transfer/sale of investments</v>
      </c>
      <c r="H1959" s="68" t="str">
        <f t="shared" si="91"/>
        <v>TMIPADVProfit/(Loss) on inter scheme transfer/sale of investments</v>
      </c>
      <c r="I1959" s="69">
        <f t="shared" si="92"/>
        <v>0</v>
      </c>
      <c r="N1959" t="str">
        <f>+HLOOKUP(A1959,'HY Financials'!$4:$4,1,0)</f>
        <v>TMIPADV</v>
      </c>
    </row>
    <row r="1960" spans="1:14" hidden="1">
      <c r="A1960" t="s">
        <v>274</v>
      </c>
      <c r="B1960" s="105">
        <v>810300</v>
      </c>
      <c r="C1960" s="105" t="s">
        <v>378</v>
      </c>
      <c r="D1960" s="106">
        <v>6182778.2699999996</v>
      </c>
      <c r="E1960" s="106">
        <v>476158.15</v>
      </c>
      <c r="F1960" s="67">
        <f t="shared" si="90"/>
        <v>-5706620.1199999992</v>
      </c>
      <c r="G1960" s="68" t="str">
        <f>+VLOOKUP(B1960,Mapping!A:C,3,0)</f>
        <v>Management Fees</v>
      </c>
      <c r="H1960" s="68" t="str">
        <f t="shared" si="91"/>
        <v>TMIPADVManagement Fees</v>
      </c>
      <c r="I1960" s="69">
        <f t="shared" si="92"/>
        <v>-0.57066201199999989</v>
      </c>
      <c r="N1960" t="str">
        <f>+HLOOKUP(A1960,'HY Financials'!$4:$4,1,0)</f>
        <v>TMIPADV</v>
      </c>
    </row>
    <row r="1961" spans="1:14">
      <c r="A1961" t="s">
        <v>274</v>
      </c>
      <c r="B1961" s="105">
        <v>810325</v>
      </c>
      <c r="C1961" s="105" t="s">
        <v>379</v>
      </c>
      <c r="D1961" s="106">
        <v>4604680.84</v>
      </c>
      <c r="E1961" s="106">
        <v>351469.2</v>
      </c>
      <c r="F1961" s="67">
        <f t="shared" si="90"/>
        <v>-4253211.6399999997</v>
      </c>
      <c r="G1961" s="68" t="str">
        <f>+VLOOKUP(B1961,Mapping!A:C,3,0)</f>
        <v>Total Recurring Expenses (including 6.1 and 6.2)</v>
      </c>
      <c r="H1961" s="68" t="str">
        <f t="shared" si="91"/>
        <v>TMIPADVTotal Recurring Expenses (including 6.1 and 6.2)</v>
      </c>
      <c r="I1961" s="69">
        <f t="shared" si="92"/>
        <v>-0.42532116399999997</v>
      </c>
      <c r="N1961" t="str">
        <f>+HLOOKUP(A1961,'HY Financials'!$4:$4,1,0)</f>
        <v>TMIPADV</v>
      </c>
    </row>
    <row r="1962" spans="1:14">
      <c r="A1962" t="s">
        <v>274</v>
      </c>
      <c r="B1962" s="105">
        <v>810701</v>
      </c>
      <c r="C1962" s="105" t="s">
        <v>381</v>
      </c>
      <c r="D1962" s="106">
        <v>764191.45</v>
      </c>
      <c r="E1962" s="106">
        <v>58853.15</v>
      </c>
      <c r="F1962" s="67">
        <f t="shared" si="90"/>
        <v>-705338.29999999993</v>
      </c>
      <c r="G1962" s="68" t="str">
        <f>+VLOOKUP(B1962,Mapping!A:C,3,0)</f>
        <v>Total Recurring Expenses (including 6.1 and 6.2)</v>
      </c>
      <c r="H1962" s="68" t="str">
        <f t="shared" si="91"/>
        <v>TMIPADVTotal Recurring Expenses (including 6.1 and 6.2)</v>
      </c>
      <c r="I1962" s="69">
        <f t="shared" si="92"/>
        <v>-7.0533829999999992E-2</v>
      </c>
      <c r="N1962" t="str">
        <f>+HLOOKUP(A1962,'HY Financials'!$4:$4,1,0)</f>
        <v>TMIPADV</v>
      </c>
    </row>
    <row r="1963" spans="1:14">
      <c r="A1963" t="s">
        <v>274</v>
      </c>
      <c r="B1963" s="105">
        <v>816000</v>
      </c>
      <c r="C1963" s="105" t="s">
        <v>466</v>
      </c>
      <c r="D1963" s="106">
        <v>138590.69</v>
      </c>
      <c r="E1963" s="106">
        <v>4210062.6399999997</v>
      </c>
      <c r="F1963" s="67">
        <f t="shared" si="90"/>
        <v>4071471.9499999997</v>
      </c>
      <c r="G1963" s="68" t="str">
        <f>+VLOOKUP(B1963,Mapping!A:C,3,0)</f>
        <v>Total Recurring Expenses (including 6.1 and 6.2)</v>
      </c>
      <c r="H1963" s="68" t="str">
        <f t="shared" si="91"/>
        <v>TMIPADVTotal Recurring Expenses (including 6.1 and 6.2)</v>
      </c>
      <c r="I1963" s="69">
        <f t="shared" si="92"/>
        <v>0.40714719499999996</v>
      </c>
      <c r="N1963" t="str">
        <f>+HLOOKUP(A1963,'HY Financials'!$4:$4,1,0)</f>
        <v>TMIPADV</v>
      </c>
    </row>
    <row r="1964" spans="1:14">
      <c r="A1964" t="s">
        <v>274</v>
      </c>
      <c r="B1964" s="105">
        <v>816001</v>
      </c>
      <c r="C1964" s="105" t="s">
        <v>428</v>
      </c>
      <c r="D1964" s="106">
        <v>1984328.31</v>
      </c>
      <c r="E1964" s="106">
        <v>0</v>
      </c>
      <c r="F1964" s="67">
        <f t="shared" si="90"/>
        <v>-1984328.31</v>
      </c>
      <c r="G1964" s="68" t="str">
        <f>+VLOOKUP(B1964,Mapping!A:C,3,0)</f>
        <v>Total Recurring Expenses (including 6.1 and 6.2)</v>
      </c>
      <c r="H1964" s="68" t="str">
        <f t="shared" si="91"/>
        <v>TMIPADVTotal Recurring Expenses (including 6.1 and 6.2)</v>
      </c>
      <c r="I1964" s="69">
        <f t="shared" si="92"/>
        <v>-0.198432831</v>
      </c>
      <c r="N1964" t="str">
        <f>+HLOOKUP(A1964,'HY Financials'!$4:$4,1,0)</f>
        <v>TMIPADV</v>
      </c>
    </row>
    <row r="1965" spans="1:14">
      <c r="A1965" t="s">
        <v>274</v>
      </c>
      <c r="B1965" s="105">
        <v>816003</v>
      </c>
      <c r="C1965" s="105" t="s">
        <v>383</v>
      </c>
      <c r="D1965" s="106">
        <v>469183.27</v>
      </c>
      <c r="E1965" s="106">
        <v>7813</v>
      </c>
      <c r="F1965" s="67">
        <f t="shared" si="90"/>
        <v>-461370.27</v>
      </c>
      <c r="G1965" s="68" t="str">
        <f>+VLOOKUP(B1965,Mapping!A:C,3,0)</f>
        <v>Total Recurring Expenses (including 6.1 and 6.2)</v>
      </c>
      <c r="H1965" s="68" t="str">
        <f t="shared" si="91"/>
        <v>TMIPADVTotal Recurring Expenses (including 6.1 and 6.2)</v>
      </c>
      <c r="I1965" s="69">
        <f t="shared" si="92"/>
        <v>-4.6137027000000004E-2</v>
      </c>
      <c r="N1965" t="str">
        <f>+HLOOKUP(A1965,'HY Financials'!$4:$4,1,0)</f>
        <v>TMIPADV</v>
      </c>
    </row>
    <row r="1966" spans="1:14">
      <c r="A1966" t="s">
        <v>274</v>
      </c>
      <c r="B1966" s="105">
        <v>816005</v>
      </c>
      <c r="C1966" s="105" t="s">
        <v>693</v>
      </c>
      <c r="D1966" s="106">
        <v>112360</v>
      </c>
      <c r="E1966" s="106">
        <v>0</v>
      </c>
      <c r="F1966" s="67">
        <f t="shared" si="90"/>
        <v>-112360</v>
      </c>
      <c r="G1966" s="68" t="str">
        <f>+VLOOKUP(B1966,Mapping!A:C,3,0)</f>
        <v>Total Recurring Expenses (including 6.1 and 6.2)</v>
      </c>
      <c r="H1966" s="68" t="str">
        <f t="shared" si="91"/>
        <v>TMIPADVTotal Recurring Expenses (including 6.1 and 6.2)</v>
      </c>
      <c r="I1966" s="69">
        <f t="shared" si="92"/>
        <v>-1.1235999999999999E-2</v>
      </c>
      <c r="N1966" t="str">
        <f>+HLOOKUP(A1966,'HY Financials'!$4:$4,1,0)</f>
        <v>TMIPADV</v>
      </c>
    </row>
    <row r="1967" spans="1:14">
      <c r="A1967" t="s">
        <v>274</v>
      </c>
      <c r="B1967" s="105">
        <v>816007</v>
      </c>
      <c r="C1967" s="105" t="s">
        <v>385</v>
      </c>
      <c r="D1967" s="106">
        <v>224340.3</v>
      </c>
      <c r="E1967" s="106">
        <v>0</v>
      </c>
      <c r="F1967" s="67">
        <f t="shared" si="90"/>
        <v>-224340.3</v>
      </c>
      <c r="G1967" s="68" t="str">
        <f>+VLOOKUP(B1967,Mapping!A:C,3,0)</f>
        <v>Total Recurring Expenses (including 6.1 and 6.2)</v>
      </c>
      <c r="H1967" s="68" t="str">
        <f t="shared" si="91"/>
        <v>TMIPADVTotal Recurring Expenses (including 6.1 and 6.2)</v>
      </c>
      <c r="I1967" s="69">
        <f t="shared" si="92"/>
        <v>-2.2434029999999997E-2</v>
      </c>
      <c r="N1967" t="str">
        <f>+HLOOKUP(A1967,'HY Financials'!$4:$4,1,0)</f>
        <v>TMIPADV</v>
      </c>
    </row>
    <row r="1968" spans="1:14">
      <c r="A1968" t="s">
        <v>274</v>
      </c>
      <c r="B1968" s="105">
        <v>816008</v>
      </c>
      <c r="C1968" s="105" t="s">
        <v>387</v>
      </c>
      <c r="D1968" s="106">
        <v>66862.83</v>
      </c>
      <c r="E1968" s="106">
        <v>0</v>
      </c>
      <c r="F1968" s="67">
        <f t="shared" si="90"/>
        <v>-66862.83</v>
      </c>
      <c r="G1968" s="68" t="str">
        <f>+VLOOKUP(B1968,Mapping!A:C,3,0)</f>
        <v>Total Recurring Expenses (including 6.1 and 6.2)</v>
      </c>
      <c r="H1968" s="68" t="str">
        <f t="shared" si="91"/>
        <v>TMIPADVTotal Recurring Expenses (including 6.1 and 6.2)</v>
      </c>
      <c r="I1968" s="69">
        <f t="shared" si="92"/>
        <v>-6.6862830000000003E-3</v>
      </c>
      <c r="N1968" t="str">
        <f>+HLOOKUP(A1968,'HY Financials'!$4:$4,1,0)</f>
        <v>TMIPADV</v>
      </c>
    </row>
    <row r="1969" spans="1:14">
      <c r="A1969" t="s">
        <v>274</v>
      </c>
      <c r="B1969" s="105">
        <v>816012</v>
      </c>
      <c r="C1969" s="105" t="s">
        <v>389</v>
      </c>
      <c r="D1969" s="106">
        <v>34514.69</v>
      </c>
      <c r="E1969" s="106">
        <v>661.9</v>
      </c>
      <c r="F1969" s="67">
        <f t="shared" si="90"/>
        <v>-33852.79</v>
      </c>
      <c r="G1969" s="68" t="str">
        <f>+VLOOKUP(B1969,Mapping!A:C,3,0)</f>
        <v>Total Recurring Expenses (including 6.1 and 6.2)</v>
      </c>
      <c r="H1969" s="68" t="str">
        <f t="shared" si="91"/>
        <v>TMIPADVTotal Recurring Expenses (including 6.1 and 6.2)</v>
      </c>
      <c r="I1969" s="69">
        <f t="shared" si="92"/>
        <v>-3.3852790000000002E-3</v>
      </c>
      <c r="N1969" t="str">
        <f>+HLOOKUP(A1969,'HY Financials'!$4:$4,1,0)</f>
        <v>TMIPADV</v>
      </c>
    </row>
    <row r="1970" spans="1:14">
      <c r="A1970" t="s">
        <v>274</v>
      </c>
      <c r="B1970" s="105">
        <v>816013</v>
      </c>
      <c r="C1970" s="105" t="s">
        <v>391</v>
      </c>
      <c r="D1970" s="106">
        <v>8440</v>
      </c>
      <c r="E1970" s="106">
        <v>2703.41</v>
      </c>
      <c r="F1970" s="67">
        <f t="shared" si="90"/>
        <v>-5736.59</v>
      </c>
      <c r="G1970" s="68" t="str">
        <f>+VLOOKUP(B1970,Mapping!A:C,3,0)</f>
        <v>Total Recurring Expenses (including 6.1 and 6.2)</v>
      </c>
      <c r="H1970" s="68" t="str">
        <f t="shared" si="91"/>
        <v>TMIPADVTotal Recurring Expenses (including 6.1 and 6.2)</v>
      </c>
      <c r="I1970" s="69">
        <f t="shared" si="92"/>
        <v>-5.7365900000000002E-4</v>
      </c>
      <c r="N1970" t="str">
        <f>+HLOOKUP(A1970,'HY Financials'!$4:$4,1,0)</f>
        <v>TMIPADV</v>
      </c>
    </row>
    <row r="1971" spans="1:14">
      <c r="A1971" t="s">
        <v>274</v>
      </c>
      <c r="B1971" s="105">
        <v>816015</v>
      </c>
      <c r="C1971" s="105" t="s">
        <v>393</v>
      </c>
      <c r="D1971" s="106">
        <v>23521.01</v>
      </c>
      <c r="E1971" s="106">
        <v>36.29</v>
      </c>
      <c r="F1971" s="67">
        <f t="shared" si="90"/>
        <v>-23484.719999999998</v>
      </c>
      <c r="G1971" s="68" t="str">
        <f>+VLOOKUP(B1971,Mapping!A:C,3,0)</f>
        <v>Total Recurring Expenses (including 6.1 and 6.2)</v>
      </c>
      <c r="H1971" s="68" t="str">
        <f t="shared" si="91"/>
        <v>TMIPADVTotal Recurring Expenses (including 6.1 and 6.2)</v>
      </c>
      <c r="I1971" s="69">
        <f t="shared" si="92"/>
        <v>-2.3484719999999999E-3</v>
      </c>
      <c r="N1971" t="str">
        <f>+HLOOKUP(A1971,'HY Financials'!$4:$4,1,0)</f>
        <v>TMIPADV</v>
      </c>
    </row>
    <row r="1972" spans="1:14">
      <c r="A1972" t="s">
        <v>274</v>
      </c>
      <c r="B1972" s="105">
        <v>816016</v>
      </c>
      <c r="C1972" s="105" t="s">
        <v>395</v>
      </c>
      <c r="D1972" s="106">
        <v>171316.38</v>
      </c>
      <c r="E1972" s="106">
        <v>0</v>
      </c>
      <c r="F1972" s="67">
        <f t="shared" si="90"/>
        <v>-171316.38</v>
      </c>
      <c r="G1972" s="68" t="str">
        <f>+VLOOKUP(B1972,Mapping!A:C,3,0)</f>
        <v>Total Recurring Expenses (including 6.1 and 6.2)</v>
      </c>
      <c r="H1972" s="68" t="str">
        <f t="shared" si="91"/>
        <v>TMIPADVTotal Recurring Expenses (including 6.1 and 6.2)</v>
      </c>
      <c r="I1972" s="69">
        <f t="shared" si="92"/>
        <v>-1.7131638000000001E-2</v>
      </c>
      <c r="N1972" t="str">
        <f>+HLOOKUP(A1972,'HY Financials'!$4:$4,1,0)</f>
        <v>TMIPADV</v>
      </c>
    </row>
    <row r="1973" spans="1:14">
      <c r="A1973" t="s">
        <v>274</v>
      </c>
      <c r="B1973" s="105">
        <v>816017</v>
      </c>
      <c r="C1973" s="105" t="s">
        <v>397</v>
      </c>
      <c r="D1973" s="106">
        <v>837174.46</v>
      </c>
      <c r="E1973" s="106">
        <v>0</v>
      </c>
      <c r="F1973" s="67">
        <f t="shared" si="90"/>
        <v>-837174.46</v>
      </c>
      <c r="G1973" s="68" t="str">
        <f>+VLOOKUP(B1973,Mapping!A:C,3,0)</f>
        <v>Total Recurring Expenses (including 6.1 and 6.2)</v>
      </c>
      <c r="H1973" s="68" t="str">
        <f t="shared" si="91"/>
        <v>TMIPADVTotal Recurring Expenses (including 6.1 and 6.2)</v>
      </c>
      <c r="I1973" s="69">
        <f t="shared" si="92"/>
        <v>-8.3717446000000001E-2</v>
      </c>
      <c r="N1973" t="str">
        <f>+HLOOKUP(A1973,'HY Financials'!$4:$4,1,0)</f>
        <v>TMIPADV</v>
      </c>
    </row>
    <row r="1974" spans="1:14" hidden="1">
      <c r="A1974" t="s">
        <v>274</v>
      </c>
      <c r="B1974" s="105">
        <v>816021</v>
      </c>
      <c r="C1974" s="105" t="s">
        <v>399</v>
      </c>
      <c r="D1974" s="106">
        <v>0</v>
      </c>
      <c r="E1974" s="106">
        <v>0</v>
      </c>
      <c r="F1974" s="67">
        <f t="shared" si="90"/>
        <v>0</v>
      </c>
      <c r="G1974" s="68" t="str">
        <f>+VLOOKUP(B1974,Mapping!A:C,3,0)</f>
        <v>Trustee Fees #</v>
      </c>
      <c r="H1974" s="68" t="str">
        <f t="shared" si="91"/>
        <v>TMIPADVTrustee Fees #</v>
      </c>
      <c r="I1974" s="69">
        <f t="shared" si="92"/>
        <v>0</v>
      </c>
      <c r="N1974" t="str">
        <f>+HLOOKUP(A1974,'HY Financials'!$4:$4,1,0)</f>
        <v>TMIPADV</v>
      </c>
    </row>
    <row r="1975" spans="1:14">
      <c r="A1975" t="s">
        <v>274</v>
      </c>
      <c r="B1975" s="105">
        <v>816033</v>
      </c>
      <c r="C1975" s="105" t="s">
        <v>405</v>
      </c>
      <c r="D1975" s="106">
        <v>0</v>
      </c>
      <c r="E1975" s="106">
        <v>0</v>
      </c>
      <c r="F1975" s="67">
        <f t="shared" si="90"/>
        <v>0</v>
      </c>
      <c r="G1975" s="68" t="str">
        <f>+VLOOKUP(B1975,Mapping!A:C,3,0)</f>
        <v>Total Recurring Expenses (including 6.1 and 6.2)</v>
      </c>
      <c r="H1975" s="68" t="str">
        <f t="shared" si="91"/>
        <v>TMIPADVTotal Recurring Expenses (including 6.1 and 6.2)</v>
      </c>
      <c r="I1975" s="69">
        <f t="shared" si="92"/>
        <v>0</v>
      </c>
      <c r="N1975" t="str">
        <f>+HLOOKUP(A1975,'HY Financials'!$4:$4,1,0)</f>
        <v>TMIPADV</v>
      </c>
    </row>
    <row r="1976" spans="1:14">
      <c r="A1976" t="s">
        <v>274</v>
      </c>
      <c r="B1976" s="105">
        <v>816034</v>
      </c>
      <c r="C1976" s="105" t="s">
        <v>407</v>
      </c>
      <c r="D1976" s="106">
        <v>35620.43</v>
      </c>
      <c r="E1976" s="106">
        <v>84.3</v>
      </c>
      <c r="F1976" s="67">
        <f t="shared" si="90"/>
        <v>-35536.129999999997</v>
      </c>
      <c r="G1976" s="68" t="str">
        <f>+VLOOKUP(B1976,Mapping!A:C,3,0)</f>
        <v>Total Recurring Expenses (including 6.1 and 6.2)</v>
      </c>
      <c r="H1976" s="68" t="str">
        <f t="shared" si="91"/>
        <v>TMIPADVTotal Recurring Expenses (including 6.1 and 6.2)</v>
      </c>
      <c r="I1976" s="69">
        <f t="shared" si="92"/>
        <v>-3.5536129999999997E-3</v>
      </c>
      <c r="N1976" t="str">
        <f>+HLOOKUP(A1976,'HY Financials'!$4:$4,1,0)</f>
        <v>TMIPADV</v>
      </c>
    </row>
    <row r="1977" spans="1:14">
      <c r="A1977" t="s">
        <v>274</v>
      </c>
      <c r="B1977" s="105">
        <v>816036</v>
      </c>
      <c r="C1977" s="105" t="s">
        <v>695</v>
      </c>
      <c r="D1977" s="106">
        <v>5428.75</v>
      </c>
      <c r="E1977" s="106">
        <v>79.37</v>
      </c>
      <c r="F1977" s="67">
        <f t="shared" si="90"/>
        <v>-5349.38</v>
      </c>
      <c r="G1977" s="68" t="str">
        <f>+VLOOKUP(B1977,Mapping!A:C,3,0)</f>
        <v>Total Recurring Expenses (including 6.1 and 6.2)</v>
      </c>
      <c r="H1977" s="68" t="str">
        <f t="shared" si="91"/>
        <v>TMIPADVTotal Recurring Expenses (including 6.1 and 6.2)</v>
      </c>
      <c r="I1977" s="69">
        <f t="shared" si="92"/>
        <v>-5.3493799999999999E-4</v>
      </c>
      <c r="N1977" t="str">
        <f>+HLOOKUP(A1977,'HY Financials'!$4:$4,1,0)</f>
        <v>TMIPADV</v>
      </c>
    </row>
    <row r="1978" spans="1:14">
      <c r="A1978" t="s">
        <v>274</v>
      </c>
      <c r="B1978" s="105">
        <v>816039</v>
      </c>
      <c r="C1978" s="105" t="s">
        <v>411</v>
      </c>
      <c r="D1978" s="106">
        <v>4788.9399999999996</v>
      </c>
      <c r="E1978" s="106">
        <v>1280.8800000000001</v>
      </c>
      <c r="F1978" s="67">
        <f t="shared" si="90"/>
        <v>-3508.0599999999995</v>
      </c>
      <c r="G1978" s="68" t="str">
        <f>+VLOOKUP(B1978,Mapping!A:C,3,0)</f>
        <v>Total Recurring Expenses (including 6.1 and 6.2)</v>
      </c>
      <c r="H1978" s="68" t="str">
        <f t="shared" si="91"/>
        <v>TMIPADVTotal Recurring Expenses (including 6.1 and 6.2)</v>
      </c>
      <c r="I1978" s="69">
        <f t="shared" si="92"/>
        <v>-3.5080599999999995E-4</v>
      </c>
      <c r="N1978" t="str">
        <f>+HLOOKUP(A1978,'HY Financials'!$4:$4,1,0)</f>
        <v>TMIPADV</v>
      </c>
    </row>
    <row r="1979" spans="1:14">
      <c r="A1979" t="s">
        <v>274</v>
      </c>
      <c r="B1979" s="105">
        <v>816042</v>
      </c>
      <c r="C1979" s="105" t="s">
        <v>697</v>
      </c>
      <c r="D1979" s="106">
        <v>21816.560000000001</v>
      </c>
      <c r="E1979" s="106">
        <v>660.9</v>
      </c>
      <c r="F1979" s="67">
        <f t="shared" si="90"/>
        <v>-21155.66</v>
      </c>
      <c r="G1979" s="68" t="str">
        <f>+VLOOKUP(B1979,Mapping!A:C,3,0)</f>
        <v>Total Recurring Expenses (including 6.1 and 6.2)</v>
      </c>
      <c r="H1979" s="68" t="str">
        <f t="shared" si="91"/>
        <v>TMIPADVTotal Recurring Expenses (including 6.1 and 6.2)</v>
      </c>
      <c r="I1979" s="69">
        <f t="shared" si="92"/>
        <v>-2.1155660000000001E-3</v>
      </c>
      <c r="N1979" t="str">
        <f>+HLOOKUP(A1979,'HY Financials'!$4:$4,1,0)</f>
        <v>TMIPADV</v>
      </c>
    </row>
    <row r="1980" spans="1:14">
      <c r="A1980" t="s">
        <v>274</v>
      </c>
      <c r="B1980" s="105">
        <v>816047</v>
      </c>
      <c r="C1980" s="105" t="s">
        <v>1062</v>
      </c>
      <c r="D1980" s="106">
        <v>14363.09</v>
      </c>
      <c r="E1980" s="106">
        <v>14363.09</v>
      </c>
      <c r="F1980" s="67">
        <f t="shared" si="90"/>
        <v>0</v>
      </c>
      <c r="G1980" s="68" t="str">
        <f>+VLOOKUP(B1980,Mapping!A:C,3,0)</f>
        <v>Total Recurring Expenses (including 6.1 and 6.2)</v>
      </c>
      <c r="H1980" s="68" t="str">
        <f t="shared" si="91"/>
        <v>TMIPADVTotal Recurring Expenses (including 6.1 and 6.2)</v>
      </c>
      <c r="I1980" s="69">
        <f t="shared" si="92"/>
        <v>0</v>
      </c>
      <c r="N1980" t="str">
        <f>+HLOOKUP(A1980,'HY Financials'!$4:$4,1,0)</f>
        <v>TMIPADV</v>
      </c>
    </row>
    <row r="1981" spans="1:14">
      <c r="A1981" t="s">
        <v>274</v>
      </c>
      <c r="B1981" s="105">
        <v>816061</v>
      </c>
      <c r="C1981" s="105" t="s">
        <v>903</v>
      </c>
      <c r="D1981" s="106">
        <v>119193</v>
      </c>
      <c r="E1981" s="106">
        <v>119193</v>
      </c>
      <c r="F1981" s="67">
        <f t="shared" si="90"/>
        <v>0</v>
      </c>
      <c r="G1981" s="68" t="str">
        <f>+VLOOKUP(B1981,Mapping!A:C,3,0)</f>
        <v>Total Recurring Expenses (including 6.1 and 6.2)</v>
      </c>
      <c r="H1981" s="68" t="str">
        <f t="shared" si="91"/>
        <v>TMIPADVTotal Recurring Expenses (including 6.1 and 6.2)</v>
      </c>
      <c r="I1981" s="69">
        <f t="shared" si="92"/>
        <v>0</v>
      </c>
      <c r="N1981" t="str">
        <f>+HLOOKUP(A1981,'HY Financials'!$4:$4,1,0)</f>
        <v>TMIPADV</v>
      </c>
    </row>
    <row r="1982" spans="1:14">
      <c r="A1982" t="s">
        <v>274</v>
      </c>
      <c r="B1982" s="105">
        <v>816080</v>
      </c>
      <c r="C1982" s="105" t="s">
        <v>1063</v>
      </c>
      <c r="D1982" s="106">
        <v>91173.71</v>
      </c>
      <c r="E1982" s="106">
        <v>6077.64</v>
      </c>
      <c r="F1982" s="67">
        <f t="shared" si="90"/>
        <v>-85096.07</v>
      </c>
      <c r="G1982" s="68" t="str">
        <f>+VLOOKUP(B1982,Mapping!A:C,3,0)</f>
        <v>Total Recurring Expenses (including 6.1 and 6.2)</v>
      </c>
      <c r="H1982" s="68" t="str">
        <f t="shared" si="91"/>
        <v>TMIPADVTotal Recurring Expenses (including 6.1 and 6.2)</v>
      </c>
      <c r="I1982" s="69">
        <f t="shared" si="92"/>
        <v>-8.5096070000000006E-3</v>
      </c>
      <c r="N1982" t="str">
        <f>+HLOOKUP(A1982,'HY Financials'!$4:$4,1,0)</f>
        <v>TMIPADV</v>
      </c>
    </row>
    <row r="1983" spans="1:14" hidden="1">
      <c r="A1983" t="s">
        <v>270</v>
      </c>
      <c r="B1983" s="105" t="s">
        <v>282</v>
      </c>
      <c r="C1983" s="105" t="s">
        <v>283</v>
      </c>
      <c r="D1983" s="106">
        <v>1299697.0900000001</v>
      </c>
      <c r="E1983" s="106">
        <v>1671186</v>
      </c>
      <c r="F1983" s="67">
        <f t="shared" si="90"/>
        <v>371488.90999999992</v>
      </c>
      <c r="G1983" s="68" t="str">
        <f>+VLOOKUP(B1983,Mapping!A:C,3,0)</f>
        <v>Net Assets</v>
      </c>
      <c r="H1983" s="68" t="str">
        <f t="shared" si="91"/>
        <v>TNIFNet Assets</v>
      </c>
      <c r="I1983" s="69">
        <f t="shared" si="92"/>
        <v>3.7148890999999989E-2</v>
      </c>
      <c r="N1983" t="str">
        <f>+HLOOKUP(A1983,'HY Financials'!$4:$4,1,0)</f>
        <v>TNIF</v>
      </c>
    </row>
    <row r="1984" spans="1:14" hidden="1">
      <c r="A1984" t="s">
        <v>270</v>
      </c>
      <c r="B1984" s="105" t="s">
        <v>284</v>
      </c>
      <c r="C1984" s="105" t="s">
        <v>285</v>
      </c>
      <c r="D1984" s="106">
        <v>0</v>
      </c>
      <c r="E1984" s="106">
        <v>187649.69</v>
      </c>
      <c r="F1984" s="67">
        <f t="shared" si="90"/>
        <v>187649.69</v>
      </c>
      <c r="G1984" s="68" t="str">
        <f>+VLOOKUP(B1984,Mapping!A:C,3,0)</f>
        <v>Net Assets</v>
      </c>
      <c r="H1984" s="68" t="str">
        <f t="shared" si="91"/>
        <v>TNIFNet Assets</v>
      </c>
      <c r="I1984" s="69">
        <f t="shared" si="92"/>
        <v>1.8764968999999999E-2</v>
      </c>
      <c r="N1984" t="str">
        <f>+HLOOKUP(A1984,'HY Financials'!$4:$4,1,0)</f>
        <v>TNIF</v>
      </c>
    </row>
    <row r="1985" spans="1:14" hidden="1">
      <c r="A1985" t="s">
        <v>270</v>
      </c>
      <c r="B1985" s="105">
        <v>110014</v>
      </c>
      <c r="C1985" s="105" t="s">
        <v>289</v>
      </c>
      <c r="D1985" s="106">
        <v>1820950.24</v>
      </c>
      <c r="E1985" s="106">
        <v>1820950.24</v>
      </c>
      <c r="F1985" s="67">
        <f t="shared" si="90"/>
        <v>0</v>
      </c>
      <c r="G1985" s="68" t="str">
        <f>+VLOOKUP(B1985,Mapping!A:C,3,0)</f>
        <v>Net Assets</v>
      </c>
      <c r="H1985" s="68" t="str">
        <f t="shared" si="91"/>
        <v>TNIFNet Assets</v>
      </c>
      <c r="I1985" s="69">
        <f t="shared" si="92"/>
        <v>0</v>
      </c>
      <c r="N1985" t="str">
        <f>+HLOOKUP(A1985,'HY Financials'!$4:$4,1,0)</f>
        <v>TNIF</v>
      </c>
    </row>
    <row r="1986" spans="1:14" hidden="1">
      <c r="A1986" t="s">
        <v>270</v>
      </c>
      <c r="B1986" s="105">
        <v>110047</v>
      </c>
      <c r="C1986" s="105" t="s">
        <v>293</v>
      </c>
      <c r="D1986" s="106">
        <v>3350645.05</v>
      </c>
      <c r="E1986" s="106">
        <v>3384536.4</v>
      </c>
      <c r="F1986" s="67">
        <f t="shared" si="90"/>
        <v>33891.350000000093</v>
      </c>
      <c r="G1986" s="68" t="str">
        <f>+VLOOKUP(B1986,Mapping!A:C,3,0)</f>
        <v>Net Assets</v>
      </c>
      <c r="H1986" s="68" t="str">
        <f t="shared" si="91"/>
        <v>TNIFNet Assets</v>
      </c>
      <c r="I1986" s="69">
        <f t="shared" si="92"/>
        <v>3.3891350000000093E-3</v>
      </c>
      <c r="N1986" t="str">
        <f>+HLOOKUP(A1986,'HY Financials'!$4:$4,1,0)</f>
        <v>TNIF</v>
      </c>
    </row>
    <row r="1987" spans="1:14" hidden="1">
      <c r="A1987" t="s">
        <v>270</v>
      </c>
      <c r="B1987" s="105">
        <v>110049</v>
      </c>
      <c r="C1987" s="105" t="s">
        <v>295</v>
      </c>
      <c r="D1987" s="106">
        <v>0</v>
      </c>
      <c r="E1987" s="106">
        <v>0</v>
      </c>
      <c r="F1987" s="67">
        <f t="shared" si="90"/>
        <v>0</v>
      </c>
      <c r="G1987" s="68" t="str">
        <f>+VLOOKUP(B1987,Mapping!A:C,3,0)</f>
        <v>Net Assets</v>
      </c>
      <c r="H1987" s="68" t="str">
        <f t="shared" si="91"/>
        <v>TNIFNet Assets</v>
      </c>
      <c r="I1987" s="69">
        <f t="shared" si="92"/>
        <v>0</v>
      </c>
      <c r="N1987" t="str">
        <f>+HLOOKUP(A1987,'HY Financials'!$4:$4,1,0)</f>
        <v>TNIF</v>
      </c>
    </row>
    <row r="1988" spans="1:14" hidden="1">
      <c r="A1988" t="s">
        <v>270</v>
      </c>
      <c r="B1988" s="105">
        <v>110052</v>
      </c>
      <c r="C1988" s="105" t="s">
        <v>297</v>
      </c>
      <c r="D1988" s="106">
        <v>16438.169999999998</v>
      </c>
      <c r="E1988" s="106">
        <v>11122.73</v>
      </c>
      <c r="F1988" s="67">
        <f t="shared" ref="F1988:F2051" si="93">+E1988-D1988</f>
        <v>-5315.4399999999987</v>
      </c>
      <c r="G1988" s="68" t="str">
        <f>+VLOOKUP(B1988,Mapping!A:C,3,0)</f>
        <v>Net Assets</v>
      </c>
      <c r="H1988" s="68" t="str">
        <f t="shared" ref="H1988:H2051" si="94">+A1988&amp;G1988</f>
        <v>TNIFNet Assets</v>
      </c>
      <c r="I1988" s="69">
        <f t="shared" ref="I1988:I2051" si="95">+F1988/10000000</f>
        <v>-5.315439999999999E-4</v>
      </c>
      <c r="N1988" t="str">
        <f>+HLOOKUP(A1988,'HY Financials'!$4:$4,1,0)</f>
        <v>TNIF</v>
      </c>
    </row>
    <row r="1989" spans="1:14" hidden="1">
      <c r="A1989" t="s">
        <v>270</v>
      </c>
      <c r="B1989" s="105">
        <v>110074</v>
      </c>
      <c r="C1989" s="105" t="s">
        <v>301</v>
      </c>
      <c r="D1989" s="106">
        <v>1597500</v>
      </c>
      <c r="E1989" s="106">
        <v>1598500</v>
      </c>
      <c r="F1989" s="67">
        <f t="shared" si="93"/>
        <v>1000</v>
      </c>
      <c r="G1989" s="68" t="str">
        <f>+VLOOKUP(B1989,Mapping!A:C,3,0)</f>
        <v>Net Assets</v>
      </c>
      <c r="H1989" s="68" t="str">
        <f t="shared" si="94"/>
        <v>TNIFNet Assets</v>
      </c>
      <c r="I1989" s="69">
        <f t="shared" si="95"/>
        <v>1E-4</v>
      </c>
      <c r="N1989" t="str">
        <f>+HLOOKUP(A1989,'HY Financials'!$4:$4,1,0)</f>
        <v>TNIF</v>
      </c>
    </row>
    <row r="1990" spans="1:14" hidden="1">
      <c r="A1990" t="s">
        <v>270</v>
      </c>
      <c r="B1990" s="105">
        <v>110079</v>
      </c>
      <c r="C1990" s="105" t="s">
        <v>303</v>
      </c>
      <c r="D1990" s="106">
        <v>17000</v>
      </c>
      <c r="E1990" s="106">
        <v>17000</v>
      </c>
      <c r="F1990" s="67">
        <f t="shared" si="93"/>
        <v>0</v>
      </c>
      <c r="G1990" s="68" t="str">
        <f>+VLOOKUP(B1990,Mapping!A:C,3,0)</f>
        <v>Net Assets</v>
      </c>
      <c r="H1990" s="68" t="str">
        <f t="shared" si="94"/>
        <v>TNIFNet Assets</v>
      </c>
      <c r="I1990" s="69">
        <f t="shared" si="95"/>
        <v>0</v>
      </c>
      <c r="N1990" t="str">
        <f>+HLOOKUP(A1990,'HY Financials'!$4:$4,1,0)</f>
        <v>TNIF</v>
      </c>
    </row>
    <row r="1991" spans="1:14" hidden="1">
      <c r="A1991" t="s">
        <v>270</v>
      </c>
      <c r="B1991" s="105">
        <v>110120</v>
      </c>
      <c r="C1991" s="105" t="s">
        <v>304</v>
      </c>
      <c r="D1991" s="106">
        <v>3207842.54</v>
      </c>
      <c r="E1991" s="106">
        <v>3211682.6</v>
      </c>
      <c r="F1991" s="67">
        <f t="shared" si="93"/>
        <v>3840.0600000000559</v>
      </c>
      <c r="G1991" s="68" t="str">
        <f>+VLOOKUP(B1991,Mapping!A:C,3,0)</f>
        <v>Net Assets</v>
      </c>
      <c r="H1991" s="68" t="str">
        <f t="shared" si="94"/>
        <v>TNIFNet Assets</v>
      </c>
      <c r="I1991" s="69">
        <f t="shared" si="95"/>
        <v>3.8400600000000558E-4</v>
      </c>
      <c r="N1991" t="str">
        <f>+HLOOKUP(A1991,'HY Financials'!$4:$4,1,0)</f>
        <v>TNIF</v>
      </c>
    </row>
    <row r="1992" spans="1:14" s="108" customFormat="1" hidden="1">
      <c r="A1992" t="s">
        <v>270</v>
      </c>
      <c r="B1992" s="105">
        <v>110156</v>
      </c>
      <c r="C1992" s="105" t="s">
        <v>685</v>
      </c>
      <c r="D1992" s="106">
        <v>37287.81</v>
      </c>
      <c r="E1992" s="106">
        <v>48384.49</v>
      </c>
      <c r="F1992" s="67">
        <f t="shared" si="93"/>
        <v>11096.68</v>
      </c>
      <c r="G1992" s="68" t="str">
        <f>+VLOOKUP(B1992,Mapping!A:C,3,0)</f>
        <v>Net Assets</v>
      </c>
      <c r="H1992" s="68" t="str">
        <f t="shared" si="94"/>
        <v>TNIFNet Assets</v>
      </c>
      <c r="I1992" s="69">
        <f t="shared" si="95"/>
        <v>1.1096680000000001E-3</v>
      </c>
      <c r="N1992" t="str">
        <f>+HLOOKUP(A1992,'HY Financials'!$4:$4,1,0)</f>
        <v>TNIF</v>
      </c>
    </row>
    <row r="1993" spans="1:14" s="108" customFormat="1" hidden="1">
      <c r="A1993" t="s">
        <v>270</v>
      </c>
      <c r="B1993" s="105">
        <v>110200</v>
      </c>
      <c r="C1993" s="105" t="s">
        <v>305</v>
      </c>
      <c r="D1993" s="106">
        <v>1853548.29</v>
      </c>
      <c r="E1993" s="106">
        <v>1907604.5</v>
      </c>
      <c r="F1993" s="67">
        <f t="shared" si="93"/>
        <v>54056.209999999963</v>
      </c>
      <c r="G1993" s="68" t="str">
        <f>+VLOOKUP(B1993,Mapping!A:C,3,0)</f>
        <v>Net Assets</v>
      </c>
      <c r="H1993" s="68" t="str">
        <f t="shared" si="94"/>
        <v>TNIFNet Assets</v>
      </c>
      <c r="I1993" s="69">
        <f t="shared" si="95"/>
        <v>5.4056209999999959E-3</v>
      </c>
      <c r="N1993" t="str">
        <f>+HLOOKUP(A1993,'HY Financials'!$4:$4,1,0)</f>
        <v>TNIF</v>
      </c>
    </row>
    <row r="1994" spans="1:14" s="108" customFormat="1" hidden="1">
      <c r="A1994" t="s">
        <v>270</v>
      </c>
      <c r="B1994" s="105">
        <v>110800</v>
      </c>
      <c r="C1994" s="105" t="s">
        <v>308</v>
      </c>
      <c r="D1994" s="106">
        <v>1497499.93</v>
      </c>
      <c r="E1994" s="106">
        <v>1530000</v>
      </c>
      <c r="F1994" s="67">
        <f t="shared" si="93"/>
        <v>32500.070000000065</v>
      </c>
      <c r="G1994" s="68" t="str">
        <f>+VLOOKUP(B1994,Mapping!A:C,3,0)</f>
        <v>Net Assets</v>
      </c>
      <c r="H1994" s="68" t="str">
        <f t="shared" si="94"/>
        <v>TNIFNet Assets</v>
      </c>
      <c r="I1994" s="69">
        <f t="shared" si="95"/>
        <v>3.2500070000000066E-3</v>
      </c>
      <c r="N1994" t="str">
        <f>+HLOOKUP(A1994,'HY Financials'!$4:$4,1,0)</f>
        <v>TNIF</v>
      </c>
    </row>
    <row r="1995" spans="1:14" s="108" customFormat="1" hidden="1">
      <c r="A1995" t="s">
        <v>270</v>
      </c>
      <c r="B1995" s="105" t="s">
        <v>309</v>
      </c>
      <c r="C1995" s="105" t="s">
        <v>310</v>
      </c>
      <c r="D1995" s="106">
        <v>59793.15</v>
      </c>
      <c r="E1995" s="106">
        <v>60030.64</v>
      </c>
      <c r="F1995" s="67">
        <f t="shared" si="93"/>
        <v>237.48999999999796</v>
      </c>
      <c r="G1995" s="68" t="str">
        <f>+VLOOKUP(B1995,Mapping!A:C,3,0)</f>
        <v>Net Assets</v>
      </c>
      <c r="H1995" s="68" t="str">
        <f t="shared" si="94"/>
        <v>TNIFNet Assets</v>
      </c>
      <c r="I1995" s="69">
        <f t="shared" si="95"/>
        <v>2.3748999999999796E-5</v>
      </c>
      <c r="K1995"/>
      <c r="N1995" t="str">
        <f>+HLOOKUP(A1995,'HY Financials'!$4:$4,1,0)</f>
        <v>TNIF</v>
      </c>
    </row>
    <row r="1996" spans="1:14" s="108" customFormat="1" hidden="1">
      <c r="A1996" t="s">
        <v>270</v>
      </c>
      <c r="B1996" s="105">
        <v>112000</v>
      </c>
      <c r="C1996" s="105" t="s">
        <v>314</v>
      </c>
      <c r="D1996" s="106">
        <v>39432.82</v>
      </c>
      <c r="E1996" s="106">
        <v>37933.279999999999</v>
      </c>
      <c r="F1996" s="67">
        <f t="shared" si="93"/>
        <v>-1499.5400000000009</v>
      </c>
      <c r="G1996" s="68" t="str">
        <f>+VLOOKUP(B1996,Mapping!A:C,3,0)</f>
        <v>Net Assets</v>
      </c>
      <c r="H1996" s="68" t="str">
        <f t="shared" si="94"/>
        <v>TNIFNet Assets</v>
      </c>
      <c r="I1996" s="69">
        <f t="shared" si="95"/>
        <v>-1.4995400000000008E-4</v>
      </c>
      <c r="K1996"/>
      <c r="N1996" t="str">
        <f>+HLOOKUP(A1996,'HY Financials'!$4:$4,1,0)</f>
        <v>TNIF</v>
      </c>
    </row>
    <row r="1997" spans="1:14" hidden="1">
      <c r="A1997" t="s">
        <v>270</v>
      </c>
      <c r="B1997" s="105">
        <v>112011</v>
      </c>
      <c r="C1997" s="105" t="s">
        <v>529</v>
      </c>
      <c r="D1997" s="106">
        <v>3.9</v>
      </c>
      <c r="E1997" s="106">
        <v>3.9</v>
      </c>
      <c r="F1997" s="67">
        <f t="shared" si="93"/>
        <v>0</v>
      </c>
      <c r="G1997" s="68" t="str">
        <f>+VLOOKUP(B1997,Mapping!A:C,3,0)</f>
        <v>Net Assets</v>
      </c>
      <c r="H1997" s="68" t="str">
        <f t="shared" si="94"/>
        <v>TNIFNet Assets</v>
      </c>
      <c r="I1997" s="69">
        <f t="shared" si="95"/>
        <v>0</v>
      </c>
      <c r="N1997" t="str">
        <f>+HLOOKUP(A1997,'HY Financials'!$4:$4,1,0)</f>
        <v>TNIF</v>
      </c>
    </row>
    <row r="1998" spans="1:14" s="108" customFormat="1" hidden="1">
      <c r="A1998" t="s">
        <v>270</v>
      </c>
      <c r="B1998" s="105">
        <v>112021</v>
      </c>
      <c r="C1998" s="105" t="s">
        <v>478</v>
      </c>
      <c r="D1998" s="106">
        <v>98.17</v>
      </c>
      <c r="E1998" s="106">
        <v>120.86</v>
      </c>
      <c r="F1998" s="67">
        <f t="shared" si="93"/>
        <v>22.689999999999998</v>
      </c>
      <c r="G1998" s="68" t="str">
        <f>+VLOOKUP(B1998,Mapping!A:C,3,0)</f>
        <v>Net Assets</v>
      </c>
      <c r="H1998" s="68" t="str">
        <f t="shared" si="94"/>
        <v>TNIFNet Assets</v>
      </c>
      <c r="I1998" s="69">
        <f t="shared" si="95"/>
        <v>2.2689999999999998E-6</v>
      </c>
      <c r="N1998" t="str">
        <f>+HLOOKUP(A1998,'HY Financials'!$4:$4,1,0)</f>
        <v>TNIF</v>
      </c>
    </row>
    <row r="1999" spans="1:14" s="108" customFormat="1" hidden="1">
      <c r="A1999" t="s">
        <v>270</v>
      </c>
      <c r="B1999" s="105">
        <v>112062</v>
      </c>
      <c r="C1999" s="105" t="s">
        <v>988</v>
      </c>
      <c r="D1999" s="106">
        <v>0</v>
      </c>
      <c r="E1999" s="106">
        <v>100.22</v>
      </c>
      <c r="F1999" s="67">
        <f t="shared" si="93"/>
        <v>100.22</v>
      </c>
      <c r="G1999" s="68" t="str">
        <f>+VLOOKUP(B1999,Mapping!A:C,3,0)</f>
        <v>Net Assets</v>
      </c>
      <c r="H1999" s="68" t="str">
        <f t="shared" si="94"/>
        <v>TNIFNet Assets</v>
      </c>
      <c r="I1999" s="69">
        <f t="shared" si="95"/>
        <v>1.0022E-5</v>
      </c>
      <c r="K1999"/>
      <c r="N1999" t="str">
        <f>+HLOOKUP(A1999,'HY Financials'!$4:$4,1,0)</f>
        <v>TNIF</v>
      </c>
    </row>
    <row r="2000" spans="1:14" s="108" customFormat="1" hidden="1">
      <c r="A2000" t="s">
        <v>270</v>
      </c>
      <c r="B2000" s="105">
        <v>210100</v>
      </c>
      <c r="C2000" s="105" t="s">
        <v>424</v>
      </c>
      <c r="D2000" s="106">
        <v>1434349.6</v>
      </c>
      <c r="E2000" s="106">
        <v>1299697.0900000001</v>
      </c>
      <c r="F2000" s="67">
        <f t="shared" si="93"/>
        <v>-134652.51</v>
      </c>
      <c r="G2000" s="68" t="str">
        <f>+VLOOKUP(B2000,Mapping!A:C,3,0)</f>
        <v>Net Assets</v>
      </c>
      <c r="H2000" s="68" t="str">
        <f t="shared" si="94"/>
        <v>TNIFNet Assets</v>
      </c>
      <c r="I2000" s="69">
        <f t="shared" si="95"/>
        <v>-1.3465251000000001E-2</v>
      </c>
      <c r="K2000"/>
      <c r="N2000" t="str">
        <f>+HLOOKUP(A2000,'HY Financials'!$4:$4,1,0)</f>
        <v>TNIF</v>
      </c>
    </row>
    <row r="2001" spans="1:14" s="108" customFormat="1" hidden="1">
      <c r="A2001" t="s">
        <v>270</v>
      </c>
      <c r="B2001" s="105">
        <v>210800</v>
      </c>
      <c r="C2001" s="105" t="s">
        <v>317</v>
      </c>
      <c r="D2001" s="106">
        <v>1956436.29</v>
      </c>
      <c r="E2001" s="106">
        <v>1945744.7</v>
      </c>
      <c r="F2001" s="67">
        <f t="shared" si="93"/>
        <v>-10691.590000000084</v>
      </c>
      <c r="G2001" s="68" t="str">
        <f>+VLOOKUP(B2001,Mapping!A:C,3,0)</f>
        <v>Net Assets</v>
      </c>
      <c r="H2001" s="68" t="str">
        <f t="shared" si="94"/>
        <v>TNIFNet Assets</v>
      </c>
      <c r="I2001" s="69">
        <f t="shared" si="95"/>
        <v>-1.0691590000000083E-3</v>
      </c>
      <c r="N2001" t="str">
        <f>+HLOOKUP(A2001,'HY Financials'!$4:$4,1,0)</f>
        <v>TNIF</v>
      </c>
    </row>
    <row r="2002" spans="1:14" s="108" customFormat="1" hidden="1">
      <c r="A2002" t="s">
        <v>270</v>
      </c>
      <c r="B2002" s="105">
        <v>211002</v>
      </c>
      <c r="C2002" s="105" t="s">
        <v>460</v>
      </c>
      <c r="D2002" s="106">
        <v>58588.93</v>
      </c>
      <c r="E2002" s="106">
        <v>47160.82</v>
      </c>
      <c r="F2002" s="67">
        <f t="shared" si="93"/>
        <v>-11428.11</v>
      </c>
      <c r="G2002" s="68" t="str">
        <f>+VLOOKUP(B2002,Mapping!A:C,3,0)</f>
        <v>Net Assets</v>
      </c>
      <c r="H2002" s="68" t="str">
        <f t="shared" si="94"/>
        <v>TNIFNet Assets</v>
      </c>
      <c r="I2002" s="69">
        <f t="shared" si="95"/>
        <v>-1.1428110000000001E-3</v>
      </c>
      <c r="N2002" t="str">
        <f>+HLOOKUP(A2002,'HY Financials'!$4:$4,1,0)</f>
        <v>TNIF</v>
      </c>
    </row>
    <row r="2003" spans="1:14" s="108" customFormat="1" hidden="1">
      <c r="A2003" t="s">
        <v>270</v>
      </c>
      <c r="B2003" s="105">
        <v>211024</v>
      </c>
      <c r="C2003" s="105" t="s">
        <v>325</v>
      </c>
      <c r="D2003" s="106">
        <v>15318.18</v>
      </c>
      <c r="E2003" s="106">
        <v>831.81</v>
      </c>
      <c r="F2003" s="67">
        <f t="shared" si="93"/>
        <v>-14486.37</v>
      </c>
      <c r="G2003" s="68" t="str">
        <f>+VLOOKUP(B2003,Mapping!A:C,3,0)</f>
        <v>Net Assets</v>
      </c>
      <c r="H2003" s="68" t="str">
        <f t="shared" si="94"/>
        <v>TNIFNet Assets</v>
      </c>
      <c r="I2003" s="69">
        <f t="shared" si="95"/>
        <v>-1.448637E-3</v>
      </c>
      <c r="K2003"/>
      <c r="N2003" t="str">
        <f>+HLOOKUP(A2003,'HY Financials'!$4:$4,1,0)</f>
        <v>TNIF</v>
      </c>
    </row>
    <row r="2004" spans="1:14" s="108" customFormat="1" hidden="1">
      <c r="A2004" t="s">
        <v>270</v>
      </c>
      <c r="B2004" s="105">
        <v>211028</v>
      </c>
      <c r="C2004" s="105" t="s">
        <v>329</v>
      </c>
      <c r="D2004" s="106">
        <v>0</v>
      </c>
      <c r="E2004" s="106">
        <v>0</v>
      </c>
      <c r="F2004" s="67">
        <f t="shared" si="93"/>
        <v>0</v>
      </c>
      <c r="G2004" s="68" t="str">
        <f>+VLOOKUP(B2004,Mapping!A:C,3,0)</f>
        <v>Net Assets</v>
      </c>
      <c r="H2004" s="68" t="str">
        <f t="shared" si="94"/>
        <v>TNIFNet Assets</v>
      </c>
      <c r="I2004" s="69">
        <f t="shared" si="95"/>
        <v>0</v>
      </c>
      <c r="K2004"/>
      <c r="N2004" t="str">
        <f>+HLOOKUP(A2004,'HY Financials'!$4:$4,1,0)</f>
        <v>TNIF</v>
      </c>
    </row>
    <row r="2005" spans="1:14" s="108" customFormat="1" hidden="1">
      <c r="A2005" t="s">
        <v>270</v>
      </c>
      <c r="B2005" s="105">
        <v>211032</v>
      </c>
      <c r="C2005" s="105" t="s">
        <v>331</v>
      </c>
      <c r="D2005" s="106">
        <v>11384.78</v>
      </c>
      <c r="E2005" s="106">
        <v>2434.59</v>
      </c>
      <c r="F2005" s="67">
        <f t="shared" si="93"/>
        <v>-8950.19</v>
      </c>
      <c r="G2005" s="68" t="str">
        <f>+VLOOKUP(B2005,Mapping!A:C,3,0)</f>
        <v>Net Assets</v>
      </c>
      <c r="H2005" s="68" t="str">
        <f t="shared" si="94"/>
        <v>TNIFNet Assets</v>
      </c>
      <c r="I2005" s="69">
        <f t="shared" si="95"/>
        <v>-8.9501900000000004E-4</v>
      </c>
      <c r="N2005" t="str">
        <f>+HLOOKUP(A2005,'HY Financials'!$4:$4,1,0)</f>
        <v>TNIF</v>
      </c>
    </row>
    <row r="2006" spans="1:14" s="108" customFormat="1" hidden="1">
      <c r="A2006" t="s">
        <v>270</v>
      </c>
      <c r="B2006" s="105">
        <v>211035</v>
      </c>
      <c r="C2006" s="105" t="s">
        <v>333</v>
      </c>
      <c r="D2006" s="106">
        <v>1516</v>
      </c>
      <c r="E2006" s="106">
        <v>2832</v>
      </c>
      <c r="F2006" s="67">
        <f t="shared" si="93"/>
        <v>1316</v>
      </c>
      <c r="G2006" s="68" t="str">
        <f>+VLOOKUP(B2006,Mapping!A:C,3,0)</f>
        <v>Net Assets</v>
      </c>
      <c r="H2006" s="68" t="str">
        <f t="shared" si="94"/>
        <v>TNIFNet Assets</v>
      </c>
      <c r="I2006" s="69">
        <f t="shared" si="95"/>
        <v>1.316E-4</v>
      </c>
      <c r="N2006" t="str">
        <f>+HLOOKUP(A2006,'HY Financials'!$4:$4,1,0)</f>
        <v>TNIF</v>
      </c>
    </row>
    <row r="2007" spans="1:14" s="108" customFormat="1" hidden="1">
      <c r="A2007" t="s">
        <v>270</v>
      </c>
      <c r="B2007" s="105">
        <v>211037</v>
      </c>
      <c r="C2007" s="105" t="s">
        <v>901</v>
      </c>
      <c r="D2007" s="106">
        <v>11122.73</v>
      </c>
      <c r="E2007" s="106">
        <v>21511.63</v>
      </c>
      <c r="F2007" s="67">
        <f t="shared" si="93"/>
        <v>10388.900000000001</v>
      </c>
      <c r="G2007" s="68" t="str">
        <f>+VLOOKUP(B2007,Mapping!A:C,3,0)</f>
        <v>Net Assets</v>
      </c>
      <c r="H2007" s="68" t="str">
        <f t="shared" si="94"/>
        <v>TNIFNet Assets</v>
      </c>
      <c r="I2007" s="69">
        <f t="shared" si="95"/>
        <v>1.0388900000000002E-3</v>
      </c>
      <c r="N2007" t="str">
        <f>+HLOOKUP(A2007,'HY Financials'!$4:$4,1,0)</f>
        <v>TNIF</v>
      </c>
    </row>
    <row r="2008" spans="1:14" s="108" customFormat="1" hidden="1">
      <c r="A2008" t="s">
        <v>270</v>
      </c>
      <c r="B2008" s="105">
        <v>211040</v>
      </c>
      <c r="C2008" s="105" t="s">
        <v>1046</v>
      </c>
      <c r="D2008" s="106">
        <v>44.44</v>
      </c>
      <c r="E2008" s="106">
        <v>44.44</v>
      </c>
      <c r="F2008" s="67">
        <f t="shared" si="93"/>
        <v>0</v>
      </c>
      <c r="G2008" s="68" t="str">
        <f>+VLOOKUP(B2008,Mapping!A:C,3,0)</f>
        <v>Dummy</v>
      </c>
      <c r="H2008" s="68" t="str">
        <f t="shared" si="94"/>
        <v>TNIFDummy</v>
      </c>
      <c r="I2008" s="69">
        <f t="shared" si="95"/>
        <v>0</v>
      </c>
      <c r="N2008" t="str">
        <f>+HLOOKUP(A2008,'HY Financials'!$4:$4,1,0)</f>
        <v>TNIF</v>
      </c>
    </row>
    <row r="2009" spans="1:14" s="108" customFormat="1" hidden="1">
      <c r="A2009" t="s">
        <v>270</v>
      </c>
      <c r="B2009" s="105">
        <v>211070</v>
      </c>
      <c r="C2009" s="105" t="s">
        <v>902</v>
      </c>
      <c r="D2009" s="106">
        <v>75</v>
      </c>
      <c r="E2009" s="106">
        <v>100</v>
      </c>
      <c r="F2009" s="67">
        <f t="shared" si="93"/>
        <v>25</v>
      </c>
      <c r="G2009" s="68" t="str">
        <f>+VLOOKUP(B2009,Mapping!A:C,3,0)</f>
        <v>Net Assets</v>
      </c>
      <c r="H2009" s="68" t="str">
        <f t="shared" si="94"/>
        <v>TNIFNet Assets</v>
      </c>
      <c r="I2009" s="69">
        <f t="shared" si="95"/>
        <v>2.5000000000000002E-6</v>
      </c>
      <c r="N2009" t="str">
        <f>+HLOOKUP(A2009,'HY Financials'!$4:$4,1,0)</f>
        <v>TNIF</v>
      </c>
    </row>
    <row r="2010" spans="1:14" s="108" customFormat="1" hidden="1">
      <c r="A2010" t="s">
        <v>270</v>
      </c>
      <c r="B2010" s="105">
        <v>211078</v>
      </c>
      <c r="C2010" s="105" t="s">
        <v>1047</v>
      </c>
      <c r="D2010" s="106">
        <v>94.28</v>
      </c>
      <c r="E2010" s="106">
        <v>94.28</v>
      </c>
      <c r="F2010" s="67">
        <f t="shared" si="93"/>
        <v>0</v>
      </c>
      <c r="G2010" s="68" t="str">
        <f>+VLOOKUP(B2010,Mapping!A:C,3,0)</f>
        <v>Dummy</v>
      </c>
      <c r="H2010" s="68" t="str">
        <f t="shared" si="94"/>
        <v>TNIFDummy</v>
      </c>
      <c r="I2010" s="69">
        <f t="shared" si="95"/>
        <v>0</v>
      </c>
      <c r="N2010" t="str">
        <f>+HLOOKUP(A2010,'HY Financials'!$4:$4,1,0)</f>
        <v>TNIF</v>
      </c>
    </row>
    <row r="2011" spans="1:14" s="108" customFormat="1" hidden="1">
      <c r="A2011" t="s">
        <v>270</v>
      </c>
      <c r="B2011" s="105">
        <v>212010</v>
      </c>
      <c r="C2011" s="105" t="s">
        <v>336</v>
      </c>
      <c r="D2011" s="106">
        <v>37365.51</v>
      </c>
      <c r="E2011" s="106">
        <v>37458.76</v>
      </c>
      <c r="F2011" s="67">
        <f t="shared" si="93"/>
        <v>93.25</v>
      </c>
      <c r="G2011" s="68" t="str">
        <f>+VLOOKUP(B2011,Mapping!A:C,3,0)</f>
        <v>Net Assets</v>
      </c>
      <c r="H2011" s="68" t="str">
        <f t="shared" si="94"/>
        <v>TNIFNet Assets</v>
      </c>
      <c r="I2011" s="69">
        <f t="shared" si="95"/>
        <v>9.3249999999999997E-6</v>
      </c>
      <c r="N2011" t="str">
        <f>+HLOOKUP(A2011,'HY Financials'!$4:$4,1,0)</f>
        <v>TNIF</v>
      </c>
    </row>
    <row r="2012" spans="1:14" s="108" customFormat="1" hidden="1">
      <c r="A2012" t="s">
        <v>270</v>
      </c>
      <c r="B2012" s="105">
        <v>212024</v>
      </c>
      <c r="C2012" s="105" t="s">
        <v>338</v>
      </c>
      <c r="D2012" s="106">
        <v>5413</v>
      </c>
      <c r="E2012" s="106">
        <v>5287</v>
      </c>
      <c r="F2012" s="67">
        <f t="shared" si="93"/>
        <v>-126</v>
      </c>
      <c r="G2012" s="68" t="str">
        <f>+VLOOKUP(B2012,Mapping!A:C,3,0)</f>
        <v>Net Assets</v>
      </c>
      <c r="H2012" s="68" t="str">
        <f t="shared" si="94"/>
        <v>TNIFNet Assets</v>
      </c>
      <c r="I2012" s="69">
        <f t="shared" si="95"/>
        <v>-1.26E-5</v>
      </c>
      <c r="N2012" t="str">
        <f>+HLOOKUP(A2012,'HY Financials'!$4:$4,1,0)</f>
        <v>TNIF</v>
      </c>
    </row>
    <row r="2013" spans="1:14" s="108" customFormat="1" hidden="1">
      <c r="A2013" t="s">
        <v>270</v>
      </c>
      <c r="B2013" s="105">
        <v>212026</v>
      </c>
      <c r="C2013" s="105" t="s">
        <v>339</v>
      </c>
      <c r="D2013" s="106">
        <v>1496.33</v>
      </c>
      <c r="E2013" s="106">
        <v>31889.97</v>
      </c>
      <c r="F2013" s="67">
        <f t="shared" si="93"/>
        <v>30393.64</v>
      </c>
      <c r="G2013" s="68" t="str">
        <f>+VLOOKUP(B2013,Mapping!A:C,3,0)</f>
        <v>Net Assets</v>
      </c>
      <c r="H2013" s="68" t="str">
        <f t="shared" si="94"/>
        <v>TNIFNet Assets</v>
      </c>
      <c r="I2013" s="69">
        <f t="shared" si="95"/>
        <v>3.0393640000000001E-3</v>
      </c>
      <c r="N2013" t="str">
        <f>+HLOOKUP(A2013,'HY Financials'!$4:$4,1,0)</f>
        <v>TNIF</v>
      </c>
    </row>
    <row r="2014" spans="1:14" s="108" customFormat="1" hidden="1">
      <c r="A2014" t="s">
        <v>270</v>
      </c>
      <c r="B2014" s="105">
        <v>212029</v>
      </c>
      <c r="C2014" s="105" t="s">
        <v>341</v>
      </c>
      <c r="D2014" s="106">
        <v>10.7</v>
      </c>
      <c r="E2014" s="106">
        <v>10.7</v>
      </c>
      <c r="F2014" s="67">
        <f t="shared" si="93"/>
        <v>0</v>
      </c>
      <c r="G2014" s="68" t="str">
        <f>+VLOOKUP(B2014,Mapping!A:C,3,0)</f>
        <v>Net Assets</v>
      </c>
      <c r="H2014" s="68" t="str">
        <f t="shared" si="94"/>
        <v>TNIFNet Assets</v>
      </c>
      <c r="I2014" s="69">
        <f t="shared" si="95"/>
        <v>0</v>
      </c>
      <c r="N2014" t="str">
        <f>+HLOOKUP(A2014,'HY Financials'!$4:$4,1,0)</f>
        <v>TNIF</v>
      </c>
    </row>
    <row r="2015" spans="1:14" s="108" customFormat="1" hidden="1">
      <c r="A2015" t="s">
        <v>270</v>
      </c>
      <c r="B2015" s="105">
        <v>212030</v>
      </c>
      <c r="C2015" s="105" t="s">
        <v>1048</v>
      </c>
      <c r="D2015" s="106">
        <v>144.72</v>
      </c>
      <c r="E2015" s="106">
        <v>144.72</v>
      </c>
      <c r="F2015" s="67">
        <f t="shared" si="93"/>
        <v>0</v>
      </c>
      <c r="G2015" s="68" t="str">
        <f>+VLOOKUP(B2015,Mapping!A:C,3,0)</f>
        <v>Dummy</v>
      </c>
      <c r="H2015" s="68" t="str">
        <f t="shared" si="94"/>
        <v>TNIFDummy</v>
      </c>
      <c r="I2015" s="69">
        <f t="shared" si="95"/>
        <v>0</v>
      </c>
      <c r="N2015" t="str">
        <f>+HLOOKUP(A2015,'HY Financials'!$4:$4,1,0)</f>
        <v>TNIF</v>
      </c>
    </row>
    <row r="2016" spans="1:14" s="108" customFormat="1" hidden="1">
      <c r="A2016" t="s">
        <v>270</v>
      </c>
      <c r="B2016" s="105">
        <v>212080</v>
      </c>
      <c r="C2016" s="105" t="s">
        <v>1049</v>
      </c>
      <c r="D2016" s="106">
        <v>30.47</v>
      </c>
      <c r="E2016" s="106">
        <v>846.3</v>
      </c>
      <c r="F2016" s="67">
        <f t="shared" si="93"/>
        <v>815.82999999999993</v>
      </c>
      <c r="G2016" s="68" t="str">
        <f>+VLOOKUP(B2016,Mapping!A:C,3,0)</f>
        <v>Dummy</v>
      </c>
      <c r="H2016" s="68" t="str">
        <f t="shared" si="94"/>
        <v>TNIFDummy</v>
      </c>
      <c r="I2016" s="69">
        <f t="shared" si="95"/>
        <v>8.1582999999999995E-5</v>
      </c>
      <c r="N2016" t="str">
        <f>+HLOOKUP(A2016,'HY Financials'!$4:$4,1,0)</f>
        <v>TNIF</v>
      </c>
    </row>
    <row r="2017" spans="1:14" s="108" customFormat="1" hidden="1">
      <c r="A2017" t="s">
        <v>270</v>
      </c>
      <c r="B2017" s="105">
        <v>212085</v>
      </c>
      <c r="C2017" s="105" t="s">
        <v>342</v>
      </c>
      <c r="D2017" s="106">
        <v>49041.24</v>
      </c>
      <c r="E2017" s="106">
        <v>49041.25</v>
      </c>
      <c r="F2017" s="67">
        <f t="shared" si="93"/>
        <v>1.0000000002037268E-2</v>
      </c>
      <c r="G2017" s="68" t="str">
        <f>+VLOOKUP(B2017,Mapping!A:C,3,0)</f>
        <v>Net Assets</v>
      </c>
      <c r="H2017" s="68" t="str">
        <f t="shared" si="94"/>
        <v>TNIFNet Assets</v>
      </c>
      <c r="I2017" s="69">
        <f t="shared" si="95"/>
        <v>1.0000000002037268E-9</v>
      </c>
      <c r="N2017" t="str">
        <f>+HLOOKUP(A2017,'HY Financials'!$4:$4,1,0)</f>
        <v>TNIF</v>
      </c>
    </row>
    <row r="2018" spans="1:14" s="108" customFormat="1" hidden="1">
      <c r="A2018" t="s">
        <v>270</v>
      </c>
      <c r="B2018" s="105">
        <v>212086</v>
      </c>
      <c r="C2018" s="105" t="s">
        <v>343</v>
      </c>
      <c r="D2018" s="106">
        <v>151226</v>
      </c>
      <c r="E2018" s="106">
        <v>141649.03</v>
      </c>
      <c r="F2018" s="67">
        <f t="shared" si="93"/>
        <v>-9576.9700000000012</v>
      </c>
      <c r="G2018" s="68" t="str">
        <f>+VLOOKUP(B2018,Mapping!A:C,3,0)</f>
        <v>Net Assets</v>
      </c>
      <c r="H2018" s="68" t="str">
        <f t="shared" si="94"/>
        <v>TNIFNet Assets</v>
      </c>
      <c r="I2018" s="69">
        <f t="shared" si="95"/>
        <v>-9.5769700000000008E-4</v>
      </c>
      <c r="N2018" t="str">
        <f>+HLOOKUP(A2018,'HY Financials'!$4:$4,1,0)</f>
        <v>TNIF</v>
      </c>
    </row>
    <row r="2019" spans="1:14" s="108" customFormat="1" hidden="1">
      <c r="A2019" t="s">
        <v>270</v>
      </c>
      <c r="B2019" s="105" t="s">
        <v>344</v>
      </c>
      <c r="C2019" s="105" t="s">
        <v>345</v>
      </c>
      <c r="D2019" s="106">
        <v>540862.79</v>
      </c>
      <c r="E2019" s="106">
        <v>191835.65</v>
      </c>
      <c r="F2019" s="67">
        <f t="shared" si="93"/>
        <v>-349027.14</v>
      </c>
      <c r="G2019" s="68" t="str">
        <f>+VLOOKUP(B2019,Mapping!A:C,3,0)</f>
        <v>Unit Capital at the end of the period</v>
      </c>
      <c r="H2019" s="68" t="str">
        <f t="shared" si="94"/>
        <v>TNIFUnit Capital at the end of the period</v>
      </c>
      <c r="I2019" s="69">
        <f t="shared" si="95"/>
        <v>-3.4902714000000001E-2</v>
      </c>
      <c r="N2019" t="str">
        <f>+HLOOKUP(A2019,'HY Financials'!$4:$4,1,0)</f>
        <v>TNIF</v>
      </c>
    </row>
    <row r="2020" spans="1:14" s="108" customFormat="1" hidden="1">
      <c r="A2020" t="s">
        <v>270</v>
      </c>
      <c r="B2020" s="105" t="s">
        <v>346</v>
      </c>
      <c r="C2020" s="105" t="s">
        <v>347</v>
      </c>
      <c r="D2020" s="106">
        <v>1696894.53</v>
      </c>
      <c r="E2020" s="106">
        <v>1446929.79</v>
      </c>
      <c r="F2020" s="67">
        <f t="shared" si="93"/>
        <v>-249964.74</v>
      </c>
      <c r="G2020" s="68" t="str">
        <f>+VLOOKUP(B2020,Mapping!A:C,3,0)</f>
        <v>Unit Capital at the end of the period</v>
      </c>
      <c r="H2020" s="68" t="str">
        <f t="shared" si="94"/>
        <v>TNIFUnit Capital at the end of the period</v>
      </c>
      <c r="I2020" s="69">
        <f t="shared" si="95"/>
        <v>-2.4996473999999998E-2</v>
      </c>
      <c r="N2020" t="str">
        <f>+HLOOKUP(A2020,'HY Financials'!$4:$4,1,0)</f>
        <v>TNIF</v>
      </c>
    </row>
    <row r="2021" spans="1:14" s="108" customFormat="1" hidden="1">
      <c r="A2021" t="s">
        <v>270</v>
      </c>
      <c r="B2021" s="105" t="s">
        <v>1050</v>
      </c>
      <c r="C2021" s="105" t="s">
        <v>1051</v>
      </c>
      <c r="D2021" s="106">
        <v>13013.89</v>
      </c>
      <c r="E2021" s="106">
        <v>127361.94</v>
      </c>
      <c r="F2021" s="67">
        <f t="shared" si="93"/>
        <v>114348.05</v>
      </c>
      <c r="G2021" s="68" t="str">
        <f>+VLOOKUP(B2021,Mapping!A:C,3,0)</f>
        <v>Unit Capital at the end of the period</v>
      </c>
      <c r="H2021" s="68" t="str">
        <f t="shared" si="94"/>
        <v>TNIFUnit Capital at the end of the period</v>
      </c>
      <c r="I2021" s="69">
        <f t="shared" si="95"/>
        <v>1.1434805000000001E-2</v>
      </c>
      <c r="N2021" t="str">
        <f>+HLOOKUP(A2021,'HY Financials'!$4:$4,1,0)</f>
        <v>TNIF</v>
      </c>
    </row>
    <row r="2022" spans="1:14" s="108" customFormat="1" hidden="1">
      <c r="A2022" t="s">
        <v>270</v>
      </c>
      <c r="B2022" s="105" t="s">
        <v>1052</v>
      </c>
      <c r="C2022" s="105" t="s">
        <v>1053</v>
      </c>
      <c r="D2022" s="106">
        <v>5964.23</v>
      </c>
      <c r="E2022" s="106">
        <v>55999.99</v>
      </c>
      <c r="F2022" s="67">
        <f t="shared" si="93"/>
        <v>50035.759999999995</v>
      </c>
      <c r="G2022" s="68" t="str">
        <f>+VLOOKUP(B2022,Mapping!A:C,3,0)</f>
        <v>Unit Capital at the end of the period</v>
      </c>
      <c r="H2022" s="68" t="str">
        <f t="shared" si="94"/>
        <v>TNIFUnit Capital at the end of the period</v>
      </c>
      <c r="I2022" s="69">
        <f t="shared" si="95"/>
        <v>5.0035759999999992E-3</v>
      </c>
      <c r="N2022" t="str">
        <f>+HLOOKUP(A2022,'HY Financials'!$4:$4,1,0)</f>
        <v>TNIF</v>
      </c>
    </row>
    <row r="2023" spans="1:14" s="108" customFormat="1" hidden="1">
      <c r="A2023" t="s">
        <v>270</v>
      </c>
      <c r="B2023" s="105" t="s">
        <v>348</v>
      </c>
      <c r="C2023" s="105" t="s">
        <v>349</v>
      </c>
      <c r="D2023" s="106">
        <v>52991.29</v>
      </c>
      <c r="E2023" s="106">
        <v>102234.18</v>
      </c>
      <c r="F2023" s="67">
        <f t="shared" si="93"/>
        <v>49242.889999999992</v>
      </c>
      <c r="G2023" s="68" t="str">
        <f>+VLOOKUP(B2023,Mapping!A:C,3,0)</f>
        <v>Dummy</v>
      </c>
      <c r="H2023" s="68" t="str">
        <f t="shared" si="94"/>
        <v>TNIFDummy</v>
      </c>
      <c r="I2023" s="69">
        <f t="shared" si="95"/>
        <v>4.9242889999999992E-3</v>
      </c>
      <c r="N2023" t="str">
        <f>+HLOOKUP(A2023,'HY Financials'!$4:$4,1,0)</f>
        <v>TNIF</v>
      </c>
    </row>
    <row r="2024" spans="1:14" s="108" customFormat="1" hidden="1">
      <c r="A2024" t="s">
        <v>270</v>
      </c>
      <c r="B2024" s="105" t="s">
        <v>350</v>
      </c>
      <c r="C2024" s="105" t="s">
        <v>351</v>
      </c>
      <c r="D2024" s="106">
        <v>225358.95</v>
      </c>
      <c r="E2024" s="106">
        <v>525488.5</v>
      </c>
      <c r="F2024" s="67">
        <f t="shared" si="93"/>
        <v>300129.55</v>
      </c>
      <c r="G2024" s="68" t="str">
        <f>+VLOOKUP(B2024,Mapping!A:C,3,0)</f>
        <v>Dummy</v>
      </c>
      <c r="H2024" s="68" t="str">
        <f t="shared" si="94"/>
        <v>TNIFDummy</v>
      </c>
      <c r="I2024" s="69">
        <f t="shared" si="95"/>
        <v>3.0012954999999997E-2</v>
      </c>
      <c r="N2024" t="str">
        <f>+HLOOKUP(A2024,'HY Financials'!$4:$4,1,0)</f>
        <v>TNIF</v>
      </c>
    </row>
    <row r="2025" spans="1:14" s="108" customFormat="1" hidden="1">
      <c r="A2025" t="s">
        <v>270</v>
      </c>
      <c r="B2025" s="105" t="s">
        <v>1054</v>
      </c>
      <c r="C2025" s="105" t="s">
        <v>1055</v>
      </c>
      <c r="D2025" s="106">
        <v>591.63</v>
      </c>
      <c r="E2025" s="106">
        <v>16386.79</v>
      </c>
      <c r="F2025" s="67">
        <f t="shared" si="93"/>
        <v>15795.160000000002</v>
      </c>
      <c r="G2025" s="68" t="str">
        <f>+VLOOKUP(B2025,Mapping!A:C,3,0)</f>
        <v>Dummy</v>
      </c>
      <c r="H2025" s="68" t="str">
        <f t="shared" si="94"/>
        <v>TNIFDummy</v>
      </c>
      <c r="I2025" s="69">
        <f t="shared" si="95"/>
        <v>1.5795160000000002E-3</v>
      </c>
      <c r="N2025" s="108" t="str">
        <f>+HLOOKUP(A2025,'HY Financials'!$4:$4,1,0)</f>
        <v>TNIF</v>
      </c>
    </row>
    <row r="2026" spans="1:14" hidden="1">
      <c r="A2026" t="s">
        <v>270</v>
      </c>
      <c r="B2026" s="105" t="s">
        <v>1056</v>
      </c>
      <c r="C2026" s="105" t="s">
        <v>1057</v>
      </c>
      <c r="D2026" s="106">
        <v>295.7</v>
      </c>
      <c r="E2026" s="106">
        <v>16834.79</v>
      </c>
      <c r="F2026" s="67">
        <f t="shared" si="93"/>
        <v>16539.09</v>
      </c>
      <c r="G2026" s="68" t="str">
        <f>+VLOOKUP(B2026,Mapping!A:C,3,0)</f>
        <v>Dummy</v>
      </c>
      <c r="H2026" s="68" t="str">
        <f t="shared" si="94"/>
        <v>TNIFDummy</v>
      </c>
      <c r="I2026" s="69">
        <f t="shared" si="95"/>
        <v>1.6539090000000001E-3</v>
      </c>
      <c r="N2026" t="str">
        <f>+HLOOKUP(A2026,'HY Financials'!$4:$4,1,0)</f>
        <v>TNIF</v>
      </c>
    </row>
    <row r="2027" spans="1:14" hidden="1">
      <c r="A2027" t="s">
        <v>270</v>
      </c>
      <c r="B2027" s="105" t="s">
        <v>352</v>
      </c>
      <c r="C2027" s="105" t="s">
        <v>353</v>
      </c>
      <c r="D2027" s="106">
        <v>88301.16</v>
      </c>
      <c r="E2027" s="106">
        <v>5712.21</v>
      </c>
      <c r="F2027" s="67">
        <f t="shared" si="93"/>
        <v>-82588.95</v>
      </c>
      <c r="G2027" s="68" t="str">
        <f>+VLOOKUP(B2027,Mapping!A:C,3,0)</f>
        <v>Dummy</v>
      </c>
      <c r="H2027" s="68" t="str">
        <f t="shared" si="94"/>
        <v>TNIFDummy</v>
      </c>
      <c r="I2027" s="69">
        <f t="shared" si="95"/>
        <v>-8.2588950000000005E-3</v>
      </c>
      <c r="N2027" t="str">
        <f>+HLOOKUP(A2027,'HY Financials'!$4:$4,1,0)</f>
        <v>TNIF</v>
      </c>
    </row>
    <row r="2028" spans="1:14" hidden="1">
      <c r="A2028" t="s">
        <v>270</v>
      </c>
      <c r="B2028" s="105" t="s">
        <v>354</v>
      </c>
      <c r="C2028" s="105" t="s">
        <v>355</v>
      </c>
      <c r="D2028" s="106">
        <v>428452.4</v>
      </c>
      <c r="E2028" s="106">
        <v>75238.080000000002</v>
      </c>
      <c r="F2028" s="67">
        <f t="shared" si="93"/>
        <v>-353214.32</v>
      </c>
      <c r="G2028" s="68" t="str">
        <f>+VLOOKUP(B2028,Mapping!A:C,3,0)</f>
        <v>Dummy</v>
      </c>
      <c r="H2028" s="68" t="str">
        <f t="shared" si="94"/>
        <v>TNIFDummy</v>
      </c>
      <c r="I2028" s="69">
        <f t="shared" si="95"/>
        <v>-3.5321432E-2</v>
      </c>
      <c r="N2028" t="str">
        <f>+HLOOKUP(A2028,'HY Financials'!$4:$4,1,0)</f>
        <v>TNIF</v>
      </c>
    </row>
    <row r="2029" spans="1:14" hidden="1">
      <c r="A2029" t="s">
        <v>270</v>
      </c>
      <c r="B2029" s="105" t="s">
        <v>1058</v>
      </c>
      <c r="C2029" s="105" t="s">
        <v>1059</v>
      </c>
      <c r="D2029" s="106">
        <v>3372.9</v>
      </c>
      <c r="E2029" s="106">
        <v>591.63</v>
      </c>
      <c r="F2029" s="67">
        <f t="shared" si="93"/>
        <v>-2781.27</v>
      </c>
      <c r="G2029" s="68" t="str">
        <f>+VLOOKUP(B2029,Mapping!A:C,3,0)</f>
        <v>Dummy</v>
      </c>
      <c r="H2029" s="68" t="str">
        <f t="shared" si="94"/>
        <v>TNIFDummy</v>
      </c>
      <c r="I2029" s="69">
        <f t="shared" si="95"/>
        <v>-2.7812699999999997E-4</v>
      </c>
      <c r="N2029" t="str">
        <f>+HLOOKUP(A2029,'HY Financials'!$4:$4,1,0)</f>
        <v>TNIF</v>
      </c>
    </row>
    <row r="2030" spans="1:14" hidden="1">
      <c r="A2030" t="s">
        <v>270</v>
      </c>
      <c r="B2030" s="105" t="s">
        <v>1060</v>
      </c>
      <c r="C2030" s="105" t="s">
        <v>1061</v>
      </c>
      <c r="D2030" s="106">
        <v>10870.56</v>
      </c>
      <c r="E2030" s="106">
        <v>295.7</v>
      </c>
      <c r="F2030" s="67">
        <f t="shared" si="93"/>
        <v>-10574.859999999999</v>
      </c>
      <c r="G2030" s="68" t="str">
        <f>+VLOOKUP(B2030,Mapping!A:C,3,0)</f>
        <v>Dummy</v>
      </c>
      <c r="H2030" s="68" t="str">
        <f t="shared" si="94"/>
        <v>TNIFDummy</v>
      </c>
      <c r="I2030" s="69">
        <f t="shared" si="95"/>
        <v>-1.0574859999999998E-3</v>
      </c>
      <c r="N2030" t="str">
        <f>+HLOOKUP(A2030,'HY Financials'!$4:$4,1,0)</f>
        <v>TNIF</v>
      </c>
    </row>
    <row r="2031" spans="1:14" hidden="1">
      <c r="A2031" t="s">
        <v>270</v>
      </c>
      <c r="B2031" s="105">
        <v>310200</v>
      </c>
      <c r="C2031" s="105" t="s">
        <v>356</v>
      </c>
      <c r="D2031" s="106">
        <v>0</v>
      </c>
      <c r="E2031" s="106">
        <v>0</v>
      </c>
      <c r="F2031" s="67">
        <f t="shared" si="93"/>
        <v>0</v>
      </c>
      <c r="G2031" s="68" t="str">
        <f>+VLOOKUP(B2031,Mapping!A:C,3,0)</f>
        <v>Dummy</v>
      </c>
      <c r="H2031" s="68" t="str">
        <f t="shared" si="94"/>
        <v>TNIFDummy</v>
      </c>
      <c r="I2031" s="69">
        <f t="shared" si="95"/>
        <v>0</v>
      </c>
      <c r="N2031" t="str">
        <f>+HLOOKUP(A2031,'HY Financials'!$4:$4,1,0)</f>
        <v>TNIF</v>
      </c>
    </row>
    <row r="2032" spans="1:14" hidden="1">
      <c r="A2032" t="s">
        <v>270</v>
      </c>
      <c r="B2032" s="105" t="s">
        <v>357</v>
      </c>
      <c r="C2032" s="105" t="s">
        <v>358</v>
      </c>
      <c r="D2032" s="106">
        <v>187649.69</v>
      </c>
      <c r="E2032" s="106">
        <v>0</v>
      </c>
      <c r="F2032" s="67">
        <f t="shared" si="93"/>
        <v>-187649.69</v>
      </c>
      <c r="G2032" s="68" t="str">
        <f>+VLOOKUP(B2032,Mapping!A:C,3,0)</f>
        <v>Dummy</v>
      </c>
      <c r="H2032" s="68" t="str">
        <f t="shared" si="94"/>
        <v>TNIFDummy</v>
      </c>
      <c r="I2032" s="69">
        <f t="shared" si="95"/>
        <v>-1.8764968999999999E-2</v>
      </c>
      <c r="N2032" t="str">
        <f>+HLOOKUP(A2032,'HY Financials'!$4:$4,1,0)</f>
        <v>TNIF</v>
      </c>
    </row>
    <row r="2033" spans="1:14" hidden="1">
      <c r="A2033" t="s">
        <v>270</v>
      </c>
      <c r="B2033" s="105" t="s">
        <v>359</v>
      </c>
      <c r="C2033" s="105" t="s">
        <v>360</v>
      </c>
      <c r="D2033" s="106">
        <v>22792.6</v>
      </c>
      <c r="E2033" s="106">
        <v>51910.15</v>
      </c>
      <c r="F2033" s="67">
        <f t="shared" si="93"/>
        <v>29117.550000000003</v>
      </c>
      <c r="G2033" s="68" t="str">
        <f>+VLOOKUP(B2033,Mapping!A:C,3,0)</f>
        <v>Dividend</v>
      </c>
      <c r="H2033" s="68" t="str">
        <f t="shared" si="94"/>
        <v>TNIFDividend</v>
      </c>
      <c r="I2033" s="69">
        <f t="shared" si="95"/>
        <v>2.9117550000000002E-3</v>
      </c>
      <c r="N2033" t="str">
        <f>+HLOOKUP(A2033,'HY Financials'!$4:$4,1,0)</f>
        <v>TNIF</v>
      </c>
    </row>
    <row r="2034" spans="1:14" hidden="1">
      <c r="A2034" t="s">
        <v>270</v>
      </c>
      <c r="B2034" s="105" t="s">
        <v>365</v>
      </c>
      <c r="C2034" s="105" t="s">
        <v>366</v>
      </c>
      <c r="D2034" s="106">
        <v>0</v>
      </c>
      <c r="E2034" s="106">
        <v>282824.25</v>
      </c>
      <c r="F2034" s="67">
        <f t="shared" si="93"/>
        <v>282824.25</v>
      </c>
      <c r="G2034" s="68" t="str">
        <f>+VLOOKUP(B2034,Mapping!A:C,3,0)</f>
        <v>Profit/(Loss) on sale /redemption of investments (other than inter scheme transfer/sale)</v>
      </c>
      <c r="H2034" s="68" t="str">
        <f t="shared" si="94"/>
        <v>TNIFProfit/(Loss) on sale /redemption of investments (other than inter scheme transfer/sale)</v>
      </c>
      <c r="I2034" s="69">
        <f t="shared" si="95"/>
        <v>2.8282425E-2</v>
      </c>
      <c r="N2034" t="str">
        <f>+HLOOKUP(A2034,'HY Financials'!$4:$4,1,0)</f>
        <v>TNIF</v>
      </c>
    </row>
    <row r="2035" spans="1:14" hidden="1">
      <c r="A2035" t="s">
        <v>270</v>
      </c>
      <c r="B2035" s="105">
        <v>620002</v>
      </c>
      <c r="C2035" s="105" t="s">
        <v>753</v>
      </c>
      <c r="D2035" s="106">
        <v>5.14</v>
      </c>
      <c r="E2035" s="106">
        <v>815.97</v>
      </c>
      <c r="F2035" s="67">
        <f t="shared" si="93"/>
        <v>810.83</v>
      </c>
      <c r="G2035" s="68" t="str">
        <f>+VLOOKUP(B2035,Mapping!A:C,3,0)</f>
        <v>Other income  @</v>
      </c>
      <c r="H2035" s="68" t="str">
        <f t="shared" si="94"/>
        <v>TNIFOther income  @</v>
      </c>
      <c r="I2035" s="69">
        <f t="shared" si="95"/>
        <v>8.108300000000001E-5</v>
      </c>
      <c r="N2035" t="str">
        <f>+HLOOKUP(A2035,'HY Financials'!$4:$4,1,0)</f>
        <v>TNIF</v>
      </c>
    </row>
    <row r="2036" spans="1:14" hidden="1">
      <c r="A2036" t="s">
        <v>270</v>
      </c>
      <c r="B2036" s="105">
        <v>620004</v>
      </c>
      <c r="C2036" s="105" t="s">
        <v>426</v>
      </c>
      <c r="D2036" s="106">
        <v>3.9</v>
      </c>
      <c r="E2036" s="106">
        <v>3.9</v>
      </c>
      <c r="F2036" s="67">
        <f t="shared" si="93"/>
        <v>0</v>
      </c>
      <c r="G2036" s="68" t="str">
        <f>+VLOOKUP(B2036,Mapping!A:C,3,0)</f>
        <v>Other income  @</v>
      </c>
      <c r="H2036" s="68" t="str">
        <f t="shared" si="94"/>
        <v>TNIFOther income  @</v>
      </c>
      <c r="I2036" s="69">
        <f t="shared" si="95"/>
        <v>0</v>
      </c>
      <c r="N2036" t="str">
        <f>+HLOOKUP(A2036,'HY Financials'!$4:$4,1,0)</f>
        <v>TNIF</v>
      </c>
    </row>
    <row r="2037" spans="1:14">
      <c r="A2037" t="s">
        <v>270</v>
      </c>
      <c r="B2037" s="105">
        <v>620006</v>
      </c>
      <c r="C2037" s="105" t="s">
        <v>871</v>
      </c>
      <c r="D2037" s="106">
        <v>134.18</v>
      </c>
      <c r="E2037" s="106">
        <v>31409.87</v>
      </c>
      <c r="F2037" s="67">
        <f t="shared" si="93"/>
        <v>31275.69</v>
      </c>
      <c r="G2037" s="68" t="str">
        <f>+VLOOKUP(B2037,Mapping!A:C,3,0)</f>
        <v>Total Recurring Expenses (including 6.1 and 6.2)</v>
      </c>
      <c r="H2037" s="68" t="str">
        <f t="shared" si="94"/>
        <v>TNIFTotal Recurring Expenses (including 6.1 and 6.2)</v>
      </c>
      <c r="I2037" s="69">
        <f t="shared" si="95"/>
        <v>3.1275689999999997E-3</v>
      </c>
      <c r="N2037" t="str">
        <f>+HLOOKUP(A2037,'HY Financials'!$4:$4,1,0)</f>
        <v>TNIF</v>
      </c>
    </row>
    <row r="2038" spans="1:14" s="108" customFormat="1" hidden="1">
      <c r="A2038" t="s">
        <v>270</v>
      </c>
      <c r="B2038" s="105" t="s">
        <v>372</v>
      </c>
      <c r="C2038" s="105" t="s">
        <v>373</v>
      </c>
      <c r="D2038" s="106">
        <v>100461.96</v>
      </c>
      <c r="E2038" s="106">
        <v>0</v>
      </c>
      <c r="F2038" s="67">
        <f t="shared" si="93"/>
        <v>-100461.96</v>
      </c>
      <c r="G2038" s="68" t="str">
        <f>+VLOOKUP(B2038,Mapping!A:C,3,0)</f>
        <v>Profit/(Loss) on sale /redemption of investments (other than inter scheme transfer/sale)</v>
      </c>
      <c r="H2038" s="68" t="str">
        <f t="shared" si="94"/>
        <v>TNIFProfit/(Loss) on sale /redemption of investments (other than inter scheme transfer/sale)</v>
      </c>
      <c r="I2038" s="69">
        <f t="shared" si="95"/>
        <v>-1.0046196E-2</v>
      </c>
      <c r="N2038" s="108" t="str">
        <f>+HLOOKUP(A2038,'HY Financials'!$4:$4,1,0)</f>
        <v>TNIF</v>
      </c>
    </row>
    <row r="2039" spans="1:14" hidden="1">
      <c r="A2039" t="s">
        <v>270</v>
      </c>
      <c r="B2039" s="105">
        <v>810300</v>
      </c>
      <c r="C2039" s="105" t="s">
        <v>378</v>
      </c>
      <c r="D2039" s="106">
        <v>32097.05</v>
      </c>
      <c r="E2039" s="106">
        <v>1502.66</v>
      </c>
      <c r="F2039" s="67">
        <f t="shared" si="93"/>
        <v>-30594.39</v>
      </c>
      <c r="G2039" s="68" t="str">
        <f>+VLOOKUP(B2039,Mapping!A:C,3,0)</f>
        <v>Management Fees</v>
      </c>
      <c r="H2039" s="68" t="str">
        <f t="shared" si="94"/>
        <v>TNIFManagement Fees</v>
      </c>
      <c r="I2039" s="69">
        <f t="shared" si="95"/>
        <v>-3.0594389999999997E-3</v>
      </c>
      <c r="N2039" t="str">
        <f>+HLOOKUP(A2039,'HY Financials'!$4:$4,1,0)</f>
        <v>TNIF</v>
      </c>
    </row>
    <row r="2040" spans="1:14">
      <c r="A2040" t="s">
        <v>270</v>
      </c>
      <c r="B2040" s="105">
        <v>810325</v>
      </c>
      <c r="C2040" s="105" t="s">
        <v>379</v>
      </c>
      <c r="D2040" s="106">
        <v>31889.97</v>
      </c>
      <c r="E2040" s="106">
        <v>1496.33</v>
      </c>
      <c r="F2040" s="67">
        <f t="shared" si="93"/>
        <v>-30393.64</v>
      </c>
      <c r="G2040" s="68" t="str">
        <f>+VLOOKUP(B2040,Mapping!A:C,3,0)</f>
        <v>Total Recurring Expenses (including 6.1 and 6.2)</v>
      </c>
      <c r="H2040" s="68" t="str">
        <f t="shared" si="94"/>
        <v>TNIFTotal Recurring Expenses (including 6.1 and 6.2)</v>
      </c>
      <c r="I2040" s="69">
        <f t="shared" si="95"/>
        <v>-3.0393640000000001E-3</v>
      </c>
      <c r="N2040" t="str">
        <f>+HLOOKUP(A2040,'HY Financials'!$4:$4,1,0)</f>
        <v>TNIF</v>
      </c>
    </row>
    <row r="2041" spans="1:14">
      <c r="A2041" t="s">
        <v>270</v>
      </c>
      <c r="B2041" s="105">
        <v>810701</v>
      </c>
      <c r="C2041" s="105" t="s">
        <v>381</v>
      </c>
      <c r="D2041" s="106">
        <v>3967.17</v>
      </c>
      <c r="E2041" s="106">
        <v>185.72</v>
      </c>
      <c r="F2041" s="67">
        <f t="shared" si="93"/>
        <v>-3781.4500000000003</v>
      </c>
      <c r="G2041" s="68" t="str">
        <f>+VLOOKUP(B2041,Mapping!A:C,3,0)</f>
        <v>Total Recurring Expenses (including 6.1 and 6.2)</v>
      </c>
      <c r="H2041" s="68" t="str">
        <f t="shared" si="94"/>
        <v>TNIFTotal Recurring Expenses (including 6.1 and 6.2)</v>
      </c>
      <c r="I2041" s="69">
        <f t="shared" si="95"/>
        <v>-3.7814500000000003E-4</v>
      </c>
      <c r="N2041" t="str">
        <f>+HLOOKUP(A2041,'HY Financials'!$4:$4,1,0)</f>
        <v>TNIF</v>
      </c>
    </row>
    <row r="2042" spans="1:14">
      <c r="A2042" t="s">
        <v>270</v>
      </c>
      <c r="B2042" s="105">
        <v>816000</v>
      </c>
      <c r="C2042" s="105" t="s">
        <v>466</v>
      </c>
      <c r="D2042" s="106">
        <v>47556.68</v>
      </c>
      <c r="E2042" s="106">
        <v>58984.79</v>
      </c>
      <c r="F2042" s="67">
        <f t="shared" si="93"/>
        <v>11428.11</v>
      </c>
      <c r="G2042" s="68" t="str">
        <f>+VLOOKUP(B2042,Mapping!A:C,3,0)</f>
        <v>Total Recurring Expenses (including 6.1 and 6.2)</v>
      </c>
      <c r="H2042" s="68" t="str">
        <f t="shared" si="94"/>
        <v>TNIFTotal Recurring Expenses (including 6.1 and 6.2)</v>
      </c>
      <c r="I2042" s="69">
        <f t="shared" si="95"/>
        <v>1.1428110000000001E-3</v>
      </c>
      <c r="N2042" t="str">
        <f>+HLOOKUP(A2042,'HY Financials'!$4:$4,1,0)</f>
        <v>TNIF</v>
      </c>
    </row>
    <row r="2043" spans="1:14">
      <c r="A2043" t="s">
        <v>270</v>
      </c>
      <c r="B2043" s="105">
        <v>816001</v>
      </c>
      <c r="C2043" s="105" t="s">
        <v>428</v>
      </c>
      <c r="D2043" s="106">
        <v>21436.63</v>
      </c>
      <c r="E2043" s="106">
        <v>0</v>
      </c>
      <c r="F2043" s="67">
        <f t="shared" si="93"/>
        <v>-21436.63</v>
      </c>
      <c r="G2043" s="68" t="str">
        <f>+VLOOKUP(B2043,Mapping!A:C,3,0)</f>
        <v>Total Recurring Expenses (including 6.1 and 6.2)</v>
      </c>
      <c r="H2043" s="68" t="str">
        <f t="shared" si="94"/>
        <v>TNIFTotal Recurring Expenses (including 6.1 and 6.2)</v>
      </c>
      <c r="I2043" s="69">
        <f t="shared" si="95"/>
        <v>-2.1436630000000001E-3</v>
      </c>
      <c r="N2043" t="str">
        <f>+HLOOKUP(A2043,'HY Financials'!$4:$4,1,0)</f>
        <v>TNIF</v>
      </c>
    </row>
    <row r="2044" spans="1:14">
      <c r="A2044" t="s">
        <v>270</v>
      </c>
      <c r="B2044" s="105">
        <v>816003</v>
      </c>
      <c r="C2044" s="105" t="s">
        <v>383</v>
      </c>
      <c r="D2044" s="106">
        <v>11509.04</v>
      </c>
      <c r="E2044" s="106">
        <v>0</v>
      </c>
      <c r="F2044" s="67">
        <f t="shared" si="93"/>
        <v>-11509.04</v>
      </c>
      <c r="G2044" s="68" t="str">
        <f>+VLOOKUP(B2044,Mapping!A:C,3,0)</f>
        <v>Total Recurring Expenses (including 6.1 and 6.2)</v>
      </c>
      <c r="H2044" s="68" t="str">
        <f t="shared" si="94"/>
        <v>TNIFTotal Recurring Expenses (including 6.1 and 6.2)</v>
      </c>
      <c r="I2044" s="69">
        <f t="shared" si="95"/>
        <v>-1.1509040000000001E-3</v>
      </c>
      <c r="N2044" t="str">
        <f>+HLOOKUP(A2044,'HY Financials'!$4:$4,1,0)</f>
        <v>TNIF</v>
      </c>
    </row>
    <row r="2045" spans="1:14">
      <c r="A2045" t="s">
        <v>270</v>
      </c>
      <c r="B2045" s="105">
        <v>816005</v>
      </c>
      <c r="C2045" s="105" t="s">
        <v>693</v>
      </c>
      <c r="D2045" s="106">
        <v>11236</v>
      </c>
      <c r="E2045" s="106">
        <v>0</v>
      </c>
      <c r="F2045" s="67">
        <f t="shared" si="93"/>
        <v>-11236</v>
      </c>
      <c r="G2045" s="68" t="str">
        <f>+VLOOKUP(B2045,Mapping!A:C,3,0)</f>
        <v>Total Recurring Expenses (including 6.1 and 6.2)</v>
      </c>
      <c r="H2045" s="68" t="str">
        <f t="shared" si="94"/>
        <v>TNIFTotal Recurring Expenses (including 6.1 and 6.2)</v>
      </c>
      <c r="I2045" s="69">
        <f t="shared" si="95"/>
        <v>-1.1236E-3</v>
      </c>
      <c r="N2045" t="str">
        <f>+HLOOKUP(A2045,'HY Financials'!$4:$4,1,0)</f>
        <v>TNIF</v>
      </c>
    </row>
    <row r="2046" spans="1:14">
      <c r="A2046" t="s">
        <v>270</v>
      </c>
      <c r="B2046" s="105">
        <v>816007</v>
      </c>
      <c r="C2046" s="105" t="s">
        <v>385</v>
      </c>
      <c r="D2046" s="106">
        <v>1412.25</v>
      </c>
      <c r="E2046" s="106">
        <v>765.56</v>
      </c>
      <c r="F2046" s="67">
        <f t="shared" si="93"/>
        <v>-646.69000000000005</v>
      </c>
      <c r="G2046" s="68" t="str">
        <f>+VLOOKUP(B2046,Mapping!A:C,3,0)</f>
        <v>Total Recurring Expenses (including 6.1 and 6.2)</v>
      </c>
      <c r="H2046" s="68" t="str">
        <f t="shared" si="94"/>
        <v>TNIFTotal Recurring Expenses (including 6.1 and 6.2)</v>
      </c>
      <c r="I2046" s="69">
        <f t="shared" si="95"/>
        <v>-6.4669E-5</v>
      </c>
      <c r="N2046" t="str">
        <f>+HLOOKUP(A2046,'HY Financials'!$4:$4,1,0)</f>
        <v>TNIF</v>
      </c>
    </row>
    <row r="2047" spans="1:14">
      <c r="A2047" t="s">
        <v>270</v>
      </c>
      <c r="B2047" s="105">
        <v>816008</v>
      </c>
      <c r="C2047" s="105" t="s">
        <v>387</v>
      </c>
      <c r="D2047" s="106">
        <v>4827.79</v>
      </c>
      <c r="E2047" s="106">
        <v>0</v>
      </c>
      <c r="F2047" s="67">
        <f t="shared" si="93"/>
        <v>-4827.79</v>
      </c>
      <c r="G2047" s="68" t="str">
        <f>+VLOOKUP(B2047,Mapping!A:C,3,0)</f>
        <v>Total Recurring Expenses (including 6.1 and 6.2)</v>
      </c>
      <c r="H2047" s="68" t="str">
        <f t="shared" si="94"/>
        <v>TNIFTotal Recurring Expenses (including 6.1 and 6.2)</v>
      </c>
      <c r="I2047" s="69">
        <f t="shared" si="95"/>
        <v>-4.8277900000000002E-4</v>
      </c>
      <c r="N2047" t="str">
        <f>+HLOOKUP(A2047,'HY Financials'!$4:$4,1,0)</f>
        <v>TNIF</v>
      </c>
    </row>
    <row r="2048" spans="1:14">
      <c r="A2048" t="s">
        <v>270</v>
      </c>
      <c r="B2048" s="105">
        <v>816012</v>
      </c>
      <c r="C2048" s="105" t="s">
        <v>389</v>
      </c>
      <c r="D2048" s="106">
        <v>444.14</v>
      </c>
      <c r="E2048" s="106">
        <v>84.24</v>
      </c>
      <c r="F2048" s="67">
        <f t="shared" si="93"/>
        <v>-359.9</v>
      </c>
      <c r="G2048" s="68" t="str">
        <f>+VLOOKUP(B2048,Mapping!A:C,3,0)</f>
        <v>Total Recurring Expenses (including 6.1 and 6.2)</v>
      </c>
      <c r="H2048" s="68" t="str">
        <f t="shared" si="94"/>
        <v>TNIFTotal Recurring Expenses (including 6.1 and 6.2)</v>
      </c>
      <c r="I2048" s="69">
        <f t="shared" si="95"/>
        <v>-3.5989999999999999E-5</v>
      </c>
      <c r="N2048" t="str">
        <f>+HLOOKUP(A2048,'HY Financials'!$4:$4,1,0)</f>
        <v>TNIF</v>
      </c>
    </row>
    <row r="2049" spans="1:14">
      <c r="A2049" t="s">
        <v>270</v>
      </c>
      <c r="B2049" s="105">
        <v>816013</v>
      </c>
      <c r="C2049" s="105" t="s">
        <v>391</v>
      </c>
      <c r="D2049" s="106">
        <v>1349.97</v>
      </c>
      <c r="E2049" s="106">
        <v>617.79999999999995</v>
      </c>
      <c r="F2049" s="67">
        <f t="shared" si="93"/>
        <v>-732.17000000000007</v>
      </c>
      <c r="G2049" s="68" t="str">
        <f>+VLOOKUP(B2049,Mapping!A:C,3,0)</f>
        <v>Total Recurring Expenses (including 6.1 and 6.2)</v>
      </c>
      <c r="H2049" s="68" t="str">
        <f t="shared" si="94"/>
        <v>TNIFTotal Recurring Expenses (including 6.1 and 6.2)</v>
      </c>
      <c r="I2049" s="69">
        <f t="shared" si="95"/>
        <v>-7.3217000000000001E-5</v>
      </c>
      <c r="N2049" t="str">
        <f>+HLOOKUP(A2049,'HY Financials'!$4:$4,1,0)</f>
        <v>TNIF</v>
      </c>
    </row>
    <row r="2050" spans="1:14">
      <c r="A2050" t="s">
        <v>270</v>
      </c>
      <c r="B2050" s="105">
        <v>816015</v>
      </c>
      <c r="C2050" s="105" t="s">
        <v>393</v>
      </c>
      <c r="D2050" s="106">
        <v>2686.27</v>
      </c>
      <c r="E2050" s="106">
        <v>6.71</v>
      </c>
      <c r="F2050" s="67">
        <f t="shared" si="93"/>
        <v>-2679.56</v>
      </c>
      <c r="G2050" s="68" t="str">
        <f>+VLOOKUP(B2050,Mapping!A:C,3,0)</f>
        <v>Total Recurring Expenses (including 6.1 and 6.2)</v>
      </c>
      <c r="H2050" s="68" t="str">
        <f t="shared" si="94"/>
        <v>TNIFTotal Recurring Expenses (including 6.1 and 6.2)</v>
      </c>
      <c r="I2050" s="69">
        <f t="shared" si="95"/>
        <v>-2.6795600000000002E-4</v>
      </c>
      <c r="N2050" t="str">
        <f>+HLOOKUP(A2050,'HY Financials'!$4:$4,1,0)</f>
        <v>TNIF</v>
      </c>
    </row>
    <row r="2051" spans="1:14">
      <c r="A2051" t="s">
        <v>270</v>
      </c>
      <c r="B2051" s="105">
        <v>816016</v>
      </c>
      <c r="C2051" s="105" t="s">
        <v>395</v>
      </c>
      <c r="D2051" s="106">
        <v>16.829999999999998</v>
      </c>
      <c r="E2051" s="106">
        <v>11992.74</v>
      </c>
      <c r="F2051" s="67">
        <f t="shared" si="93"/>
        <v>11975.91</v>
      </c>
      <c r="G2051" s="68" t="str">
        <f>+VLOOKUP(B2051,Mapping!A:C,3,0)</f>
        <v>Total Recurring Expenses (including 6.1 and 6.2)</v>
      </c>
      <c r="H2051" s="68" t="str">
        <f t="shared" si="94"/>
        <v>TNIFTotal Recurring Expenses (including 6.1 and 6.2)</v>
      </c>
      <c r="I2051" s="69">
        <f t="shared" si="95"/>
        <v>1.197591E-3</v>
      </c>
      <c r="N2051" t="str">
        <f>+HLOOKUP(A2051,'HY Financials'!$4:$4,1,0)</f>
        <v>TNIF</v>
      </c>
    </row>
    <row r="2052" spans="1:14">
      <c r="A2052" t="s">
        <v>270</v>
      </c>
      <c r="B2052" s="105">
        <v>816017</v>
      </c>
      <c r="C2052" s="105" t="s">
        <v>397</v>
      </c>
      <c r="D2052" s="106">
        <v>55.22</v>
      </c>
      <c r="E2052" s="106">
        <v>1728.07</v>
      </c>
      <c r="F2052" s="67">
        <f t="shared" ref="F2052:F2115" si="96">+E2052-D2052</f>
        <v>1672.85</v>
      </c>
      <c r="G2052" s="68" t="str">
        <f>+VLOOKUP(B2052,Mapping!A:C,3,0)</f>
        <v>Total Recurring Expenses (including 6.1 and 6.2)</v>
      </c>
      <c r="H2052" s="68" t="str">
        <f t="shared" ref="H2052:H2115" si="97">+A2052&amp;G2052</f>
        <v>TNIFTotal Recurring Expenses (including 6.1 and 6.2)</v>
      </c>
      <c r="I2052" s="69">
        <f t="shared" ref="I2052:I2115" si="98">+F2052/10000000</f>
        <v>1.6728499999999998E-4</v>
      </c>
      <c r="N2052" t="str">
        <f>+HLOOKUP(A2052,'HY Financials'!$4:$4,1,0)</f>
        <v>TNIF</v>
      </c>
    </row>
    <row r="2053" spans="1:14" hidden="1">
      <c r="A2053" t="s">
        <v>270</v>
      </c>
      <c r="B2053" s="105">
        <v>816021</v>
      </c>
      <c r="C2053" s="105" t="s">
        <v>399</v>
      </c>
      <c r="D2053" s="106">
        <v>0</v>
      </c>
      <c r="E2053" s="106">
        <v>0</v>
      </c>
      <c r="F2053" s="67">
        <f t="shared" si="96"/>
        <v>0</v>
      </c>
      <c r="G2053" s="68" t="str">
        <f>+VLOOKUP(B2053,Mapping!A:C,3,0)</f>
        <v>Trustee Fees #</v>
      </c>
      <c r="H2053" s="68" t="str">
        <f t="shared" si="97"/>
        <v>TNIFTrustee Fees #</v>
      </c>
      <c r="I2053" s="69">
        <f t="shared" si="98"/>
        <v>0</v>
      </c>
      <c r="N2053" t="str">
        <f>+HLOOKUP(A2053,'HY Financials'!$4:$4,1,0)</f>
        <v>TNIF</v>
      </c>
    </row>
    <row r="2054" spans="1:14">
      <c r="A2054" t="s">
        <v>270</v>
      </c>
      <c r="B2054" s="105">
        <v>816033</v>
      </c>
      <c r="C2054" s="105" t="s">
        <v>405</v>
      </c>
      <c r="D2054" s="106">
        <v>0</v>
      </c>
      <c r="E2054" s="106">
        <v>0</v>
      </c>
      <c r="F2054" s="67">
        <f t="shared" si="96"/>
        <v>0</v>
      </c>
      <c r="G2054" s="68" t="str">
        <f>+VLOOKUP(B2054,Mapping!A:C,3,0)</f>
        <v>Total Recurring Expenses (including 6.1 and 6.2)</v>
      </c>
      <c r="H2054" s="68" t="str">
        <f t="shared" si="97"/>
        <v>TNIFTotal Recurring Expenses (including 6.1 and 6.2)</v>
      </c>
      <c r="I2054" s="69">
        <f t="shared" si="98"/>
        <v>0</v>
      </c>
      <c r="N2054" t="str">
        <f>+HLOOKUP(A2054,'HY Financials'!$4:$4,1,0)</f>
        <v>TNIF</v>
      </c>
    </row>
    <row r="2055" spans="1:14">
      <c r="A2055" t="s">
        <v>270</v>
      </c>
      <c r="B2055" s="105">
        <v>816034</v>
      </c>
      <c r="C2055" s="105" t="s">
        <v>407</v>
      </c>
      <c r="D2055" s="106">
        <v>656.23</v>
      </c>
      <c r="E2055" s="106">
        <v>0</v>
      </c>
      <c r="F2055" s="67">
        <f t="shared" si="96"/>
        <v>-656.23</v>
      </c>
      <c r="G2055" s="68" t="str">
        <f>+VLOOKUP(B2055,Mapping!A:C,3,0)</f>
        <v>Total Recurring Expenses (including 6.1 and 6.2)</v>
      </c>
      <c r="H2055" s="68" t="str">
        <f t="shared" si="97"/>
        <v>TNIFTotal Recurring Expenses (including 6.1 and 6.2)</v>
      </c>
      <c r="I2055" s="69">
        <f t="shared" si="98"/>
        <v>-6.5623000000000005E-5</v>
      </c>
      <c r="N2055" t="str">
        <f>+HLOOKUP(A2055,'HY Financials'!$4:$4,1,0)</f>
        <v>TNIF</v>
      </c>
    </row>
    <row r="2056" spans="1:14">
      <c r="A2056" t="s">
        <v>270</v>
      </c>
      <c r="B2056" s="105">
        <v>816039</v>
      </c>
      <c r="C2056" s="105" t="s">
        <v>411</v>
      </c>
      <c r="D2056" s="106">
        <v>582.16</v>
      </c>
      <c r="E2056" s="106">
        <v>157.13999999999999</v>
      </c>
      <c r="F2056" s="67">
        <f t="shared" si="96"/>
        <v>-425.02</v>
      </c>
      <c r="G2056" s="68" t="str">
        <f>+VLOOKUP(B2056,Mapping!A:C,3,0)</f>
        <v>Total Recurring Expenses (including 6.1 and 6.2)</v>
      </c>
      <c r="H2056" s="68" t="str">
        <f t="shared" si="97"/>
        <v>TNIFTotal Recurring Expenses (including 6.1 and 6.2)</v>
      </c>
      <c r="I2056" s="69">
        <f t="shared" si="98"/>
        <v>-4.2502000000000001E-5</v>
      </c>
      <c r="N2056" t="str">
        <f>+HLOOKUP(A2056,'HY Financials'!$4:$4,1,0)</f>
        <v>TNIF</v>
      </c>
    </row>
    <row r="2057" spans="1:14">
      <c r="A2057" t="s">
        <v>270</v>
      </c>
      <c r="B2057" s="105">
        <v>816042</v>
      </c>
      <c r="C2057" s="105" t="s">
        <v>697</v>
      </c>
      <c r="D2057" s="106">
        <v>1120.78</v>
      </c>
      <c r="E2057" s="106">
        <v>93.08</v>
      </c>
      <c r="F2057" s="67">
        <f t="shared" si="96"/>
        <v>-1027.7</v>
      </c>
      <c r="G2057" s="68" t="str">
        <f>+VLOOKUP(B2057,Mapping!A:C,3,0)</f>
        <v>Total Recurring Expenses (including 6.1 and 6.2)</v>
      </c>
      <c r="H2057" s="68" t="str">
        <f t="shared" si="97"/>
        <v>TNIFTotal Recurring Expenses (including 6.1 and 6.2)</v>
      </c>
      <c r="I2057" s="69">
        <f t="shared" si="98"/>
        <v>-1.0277000000000001E-4</v>
      </c>
      <c r="N2057" t="str">
        <f>+HLOOKUP(A2057,'HY Financials'!$4:$4,1,0)</f>
        <v>TNIF</v>
      </c>
    </row>
    <row r="2058" spans="1:14">
      <c r="A2058" t="s">
        <v>270</v>
      </c>
      <c r="B2058" s="105">
        <v>816047</v>
      </c>
      <c r="C2058" s="105" t="s">
        <v>1062</v>
      </c>
      <c r="D2058" s="106">
        <v>144.72</v>
      </c>
      <c r="E2058" s="106">
        <v>144.72</v>
      </c>
      <c r="F2058" s="67">
        <f t="shared" si="96"/>
        <v>0</v>
      </c>
      <c r="G2058" s="68" t="str">
        <f>+VLOOKUP(B2058,Mapping!A:C,3,0)</f>
        <v>Total Recurring Expenses (including 6.1 and 6.2)</v>
      </c>
      <c r="H2058" s="68" t="str">
        <f t="shared" si="97"/>
        <v>TNIFTotal Recurring Expenses (including 6.1 and 6.2)</v>
      </c>
      <c r="I2058" s="69">
        <f t="shared" si="98"/>
        <v>0</v>
      </c>
      <c r="N2058" t="str">
        <f>+HLOOKUP(A2058,'HY Financials'!$4:$4,1,0)</f>
        <v>TNIF</v>
      </c>
    </row>
    <row r="2059" spans="1:14">
      <c r="A2059" t="s">
        <v>270</v>
      </c>
      <c r="B2059" s="105">
        <v>816061</v>
      </c>
      <c r="C2059" s="105" t="s">
        <v>903</v>
      </c>
      <c r="D2059" s="106">
        <v>671</v>
      </c>
      <c r="E2059" s="106">
        <v>671</v>
      </c>
      <c r="F2059" s="67">
        <f t="shared" si="96"/>
        <v>0</v>
      </c>
      <c r="G2059" s="68" t="str">
        <f>+VLOOKUP(B2059,Mapping!A:C,3,0)</f>
        <v>Total Recurring Expenses (including 6.1 and 6.2)</v>
      </c>
      <c r="H2059" s="68" t="str">
        <f t="shared" si="97"/>
        <v>TNIFTotal Recurring Expenses (including 6.1 and 6.2)</v>
      </c>
      <c r="I2059" s="69">
        <f t="shared" si="98"/>
        <v>0</v>
      </c>
      <c r="N2059" t="str">
        <f>+HLOOKUP(A2059,'HY Financials'!$4:$4,1,0)</f>
        <v>TNIF</v>
      </c>
    </row>
    <row r="2060" spans="1:14">
      <c r="A2060" t="s">
        <v>270</v>
      </c>
      <c r="B2060" s="105">
        <v>816080</v>
      </c>
      <c r="C2060" s="105" t="s">
        <v>1063</v>
      </c>
      <c r="D2060" s="106">
        <v>846.3</v>
      </c>
      <c r="E2060" s="106">
        <v>30.47</v>
      </c>
      <c r="F2060" s="67">
        <f t="shared" si="96"/>
        <v>-815.82999999999993</v>
      </c>
      <c r="G2060" s="68" t="str">
        <f>+VLOOKUP(B2060,Mapping!A:C,3,0)</f>
        <v>Total Recurring Expenses (including 6.1 and 6.2)</v>
      </c>
      <c r="H2060" s="68" t="str">
        <f t="shared" si="97"/>
        <v>TNIFTotal Recurring Expenses (including 6.1 and 6.2)</v>
      </c>
      <c r="I2060" s="69">
        <f t="shared" si="98"/>
        <v>-8.1582999999999995E-5</v>
      </c>
      <c r="N2060" t="str">
        <f>+HLOOKUP(A2060,'HY Financials'!$4:$4,1,0)</f>
        <v>TNIF</v>
      </c>
    </row>
    <row r="2061" spans="1:14" hidden="1">
      <c r="A2061" t="s">
        <v>884</v>
      </c>
      <c r="B2061" s="105">
        <v>110047</v>
      </c>
      <c r="C2061" s="105" t="s">
        <v>293</v>
      </c>
      <c r="D2061" s="106">
        <v>27646.720000000001</v>
      </c>
      <c r="E2061" s="106">
        <v>27498.6</v>
      </c>
      <c r="F2061" s="67">
        <f t="shared" si="96"/>
        <v>-148.12000000000262</v>
      </c>
      <c r="G2061" s="68" t="str">
        <f>+VLOOKUP(B2061,Mapping!A:C,3,0)</f>
        <v>Net Assets</v>
      </c>
      <c r="H2061" s="68" t="str">
        <f t="shared" si="97"/>
        <v>TQI2Net Assets</v>
      </c>
      <c r="I2061" s="69">
        <f t="shared" si="98"/>
        <v>-1.4812000000000262E-5</v>
      </c>
      <c r="N2061" t="e">
        <f>+HLOOKUP(A2061,'HY Financials'!$4:$4,1,0)</f>
        <v>#N/A</v>
      </c>
    </row>
    <row r="2062" spans="1:14" hidden="1">
      <c r="A2062" t="s">
        <v>884</v>
      </c>
      <c r="B2062" s="105">
        <v>110052</v>
      </c>
      <c r="C2062" s="105" t="s">
        <v>297</v>
      </c>
      <c r="D2062" s="106">
        <v>6572.28</v>
      </c>
      <c r="E2062" s="106">
        <v>6572.28</v>
      </c>
      <c r="F2062" s="67">
        <f t="shared" si="96"/>
        <v>0</v>
      </c>
      <c r="G2062" s="68" t="str">
        <f>+VLOOKUP(B2062,Mapping!A:C,3,0)</f>
        <v>Net Assets</v>
      </c>
      <c r="H2062" s="68" t="str">
        <f t="shared" si="97"/>
        <v>TQI2Net Assets</v>
      </c>
      <c r="I2062" s="69">
        <f t="shared" si="98"/>
        <v>0</v>
      </c>
      <c r="N2062" t="e">
        <f>+HLOOKUP(A2062,'HY Financials'!$4:$4,1,0)</f>
        <v>#N/A</v>
      </c>
    </row>
    <row r="2063" spans="1:14" hidden="1">
      <c r="A2063" t="s">
        <v>884</v>
      </c>
      <c r="B2063" s="105">
        <v>110156</v>
      </c>
      <c r="C2063" s="105" t="s">
        <v>685</v>
      </c>
      <c r="D2063" s="106">
        <v>16431.21</v>
      </c>
      <c r="E2063" s="106">
        <v>16419.55</v>
      </c>
      <c r="F2063" s="67">
        <f t="shared" si="96"/>
        <v>-11.659999999999854</v>
      </c>
      <c r="G2063" s="68" t="str">
        <f>+VLOOKUP(B2063,Mapping!A:C,3,0)</f>
        <v>Net Assets</v>
      </c>
      <c r="H2063" s="68" t="str">
        <f t="shared" si="97"/>
        <v>TQI2Net Assets</v>
      </c>
      <c r="I2063" s="69">
        <f t="shared" si="98"/>
        <v>-1.1659999999999855E-6</v>
      </c>
      <c r="N2063" t="e">
        <f>+HLOOKUP(A2063,'HY Financials'!$4:$4,1,0)</f>
        <v>#N/A</v>
      </c>
    </row>
    <row r="2064" spans="1:14" hidden="1">
      <c r="A2064" t="s">
        <v>884</v>
      </c>
      <c r="B2064" s="105">
        <v>112000</v>
      </c>
      <c r="C2064" s="105" t="s">
        <v>314</v>
      </c>
      <c r="D2064" s="106">
        <v>22577.96</v>
      </c>
      <c r="E2064" s="106">
        <v>22577.94</v>
      </c>
      <c r="F2064" s="67">
        <f t="shared" si="96"/>
        <v>-2.0000000000436557E-2</v>
      </c>
      <c r="G2064" s="68" t="str">
        <f>+VLOOKUP(B2064,Mapping!A:C,3,0)</f>
        <v>Net Assets</v>
      </c>
      <c r="H2064" s="68" t="str">
        <f t="shared" si="97"/>
        <v>TQI2Net Assets</v>
      </c>
      <c r="I2064" s="69">
        <f t="shared" si="98"/>
        <v>-2.0000000000436558E-9</v>
      </c>
      <c r="N2064" t="e">
        <f>+HLOOKUP(A2064,'HY Financials'!$4:$4,1,0)</f>
        <v>#N/A</v>
      </c>
    </row>
    <row r="2065" spans="1:14" hidden="1">
      <c r="A2065" t="s">
        <v>884</v>
      </c>
      <c r="B2065" s="105">
        <v>112021</v>
      </c>
      <c r="C2065" s="105" t="s">
        <v>478</v>
      </c>
      <c r="D2065" s="106">
        <v>0</v>
      </c>
      <c r="E2065" s="106">
        <v>1.96</v>
      </c>
      <c r="F2065" s="67">
        <f t="shared" si="96"/>
        <v>1.96</v>
      </c>
      <c r="G2065" s="68" t="str">
        <f>+VLOOKUP(B2065,Mapping!A:C,3,0)</f>
        <v>Net Assets</v>
      </c>
      <c r="H2065" s="68" t="str">
        <f t="shared" si="97"/>
        <v>TQI2Net Assets</v>
      </c>
      <c r="I2065" s="69">
        <f t="shared" si="98"/>
        <v>1.9600000000000001E-7</v>
      </c>
      <c r="N2065" t="e">
        <f>+HLOOKUP(A2065,'HY Financials'!$4:$4,1,0)</f>
        <v>#N/A</v>
      </c>
    </row>
    <row r="2066" spans="1:14" hidden="1">
      <c r="A2066" t="s">
        <v>884</v>
      </c>
      <c r="B2066" s="105">
        <v>210800</v>
      </c>
      <c r="C2066" s="105" t="s">
        <v>317</v>
      </c>
      <c r="D2066" s="106">
        <v>0.02</v>
      </c>
      <c r="E2066" s="106">
        <v>0</v>
      </c>
      <c r="F2066" s="67">
        <f t="shared" si="96"/>
        <v>-0.02</v>
      </c>
      <c r="G2066" s="68" t="str">
        <f>+VLOOKUP(B2066,Mapping!A:C,3,0)</f>
        <v>Net Assets</v>
      </c>
      <c r="H2066" s="68" t="str">
        <f t="shared" si="97"/>
        <v>TQI2Net Assets</v>
      </c>
      <c r="I2066" s="69">
        <f t="shared" si="98"/>
        <v>-2.0000000000000001E-9</v>
      </c>
      <c r="N2066" t="e">
        <f>+HLOOKUP(A2066,'HY Financials'!$4:$4,1,0)</f>
        <v>#N/A</v>
      </c>
    </row>
    <row r="2067" spans="1:14" hidden="1">
      <c r="A2067" t="s">
        <v>884</v>
      </c>
      <c r="B2067" s="105">
        <v>211002</v>
      </c>
      <c r="C2067" s="105" t="s">
        <v>460</v>
      </c>
      <c r="D2067" s="106">
        <v>11247.7</v>
      </c>
      <c r="E2067" s="106">
        <v>22577.77</v>
      </c>
      <c r="F2067" s="67">
        <f t="shared" si="96"/>
        <v>11330.07</v>
      </c>
      <c r="G2067" s="68" t="str">
        <f>+VLOOKUP(B2067,Mapping!A:C,3,0)</f>
        <v>Net Assets</v>
      </c>
      <c r="H2067" s="68" t="str">
        <f t="shared" si="97"/>
        <v>TQI2Net Assets</v>
      </c>
      <c r="I2067" s="69">
        <f t="shared" si="98"/>
        <v>1.1330069999999999E-3</v>
      </c>
      <c r="N2067" t="e">
        <f>+HLOOKUP(A2067,'HY Financials'!$4:$4,1,0)</f>
        <v>#N/A</v>
      </c>
    </row>
    <row r="2068" spans="1:14" hidden="1">
      <c r="A2068" t="s">
        <v>884</v>
      </c>
      <c r="B2068" s="105">
        <v>211032</v>
      </c>
      <c r="C2068" s="105" t="s">
        <v>331</v>
      </c>
      <c r="D2068" s="106">
        <v>10779.55</v>
      </c>
      <c r="E2068" s="106">
        <v>5618.52</v>
      </c>
      <c r="F2068" s="67">
        <f t="shared" si="96"/>
        <v>-5161.0299999999988</v>
      </c>
      <c r="G2068" s="68" t="str">
        <f>+VLOOKUP(B2068,Mapping!A:C,3,0)</f>
        <v>Net Assets</v>
      </c>
      <c r="H2068" s="68" t="str">
        <f t="shared" si="97"/>
        <v>TQI2Net Assets</v>
      </c>
      <c r="I2068" s="69">
        <f t="shared" si="98"/>
        <v>-5.1610299999999985E-4</v>
      </c>
      <c r="N2068" t="e">
        <f>+HLOOKUP(A2068,'HY Financials'!$4:$4,1,0)</f>
        <v>#N/A</v>
      </c>
    </row>
    <row r="2069" spans="1:14" hidden="1">
      <c r="A2069" t="s">
        <v>884</v>
      </c>
      <c r="B2069" s="105">
        <v>211035</v>
      </c>
      <c r="C2069" s="105" t="s">
        <v>333</v>
      </c>
      <c r="D2069" s="106">
        <v>563</v>
      </c>
      <c r="E2069" s="106">
        <v>1124</v>
      </c>
      <c r="F2069" s="67">
        <f t="shared" si="96"/>
        <v>561</v>
      </c>
      <c r="G2069" s="68" t="str">
        <f>+VLOOKUP(B2069,Mapping!A:C,3,0)</f>
        <v>Net Assets</v>
      </c>
      <c r="H2069" s="68" t="str">
        <f t="shared" si="97"/>
        <v>TQI2Net Assets</v>
      </c>
      <c r="I2069" s="69">
        <f t="shared" si="98"/>
        <v>5.6100000000000002E-5</v>
      </c>
      <c r="N2069" t="e">
        <f>+HLOOKUP(A2069,'HY Financials'!$4:$4,1,0)</f>
        <v>#N/A</v>
      </c>
    </row>
    <row r="2070" spans="1:14" hidden="1">
      <c r="A2070" t="s">
        <v>884</v>
      </c>
      <c r="B2070" s="105">
        <v>211037</v>
      </c>
      <c r="C2070" s="105" t="s">
        <v>901</v>
      </c>
      <c r="D2070" s="106">
        <v>6572.28</v>
      </c>
      <c r="E2070" s="106">
        <v>0</v>
      </c>
      <c r="F2070" s="67">
        <f t="shared" si="96"/>
        <v>-6572.28</v>
      </c>
      <c r="G2070" s="68" t="str">
        <f>+VLOOKUP(B2070,Mapping!A:C,3,0)</f>
        <v>Net Assets</v>
      </c>
      <c r="H2070" s="68" t="str">
        <f t="shared" si="97"/>
        <v>TQI2Net Assets</v>
      </c>
      <c r="I2070" s="69">
        <f t="shared" si="98"/>
        <v>-6.5722799999999994E-4</v>
      </c>
      <c r="N2070" t="e">
        <f>+HLOOKUP(A2070,'HY Financials'!$4:$4,1,0)</f>
        <v>#N/A</v>
      </c>
    </row>
    <row r="2071" spans="1:14" hidden="1">
      <c r="A2071" t="s">
        <v>884</v>
      </c>
      <c r="B2071" s="105">
        <v>212026</v>
      </c>
      <c r="C2071" s="105" t="s">
        <v>339</v>
      </c>
      <c r="D2071" s="106">
        <v>0</v>
      </c>
      <c r="E2071" s="106">
        <v>0</v>
      </c>
      <c r="F2071" s="67">
        <f t="shared" si="96"/>
        <v>0</v>
      </c>
      <c r="G2071" s="68" t="str">
        <f>+VLOOKUP(B2071,Mapping!A:C,3,0)</f>
        <v>Net Assets</v>
      </c>
      <c r="H2071" s="68" t="str">
        <f t="shared" si="97"/>
        <v>TQI2Net Assets</v>
      </c>
      <c r="I2071" s="69">
        <f t="shared" si="98"/>
        <v>0</v>
      </c>
      <c r="N2071" t="e">
        <f>+HLOOKUP(A2071,'HY Financials'!$4:$4,1,0)</f>
        <v>#N/A</v>
      </c>
    </row>
    <row r="2072" spans="1:14" hidden="1">
      <c r="A2072" t="s">
        <v>884</v>
      </c>
      <c r="B2072" s="105" t="s">
        <v>348</v>
      </c>
      <c r="C2072" s="105" t="s">
        <v>349</v>
      </c>
      <c r="D2072" s="106">
        <v>0</v>
      </c>
      <c r="E2072" s="106">
        <v>0</v>
      </c>
      <c r="F2072" s="67">
        <f t="shared" si="96"/>
        <v>0</v>
      </c>
      <c r="G2072" s="68" t="str">
        <f>+VLOOKUP(B2072,Mapping!A:C,3,0)</f>
        <v>Dummy</v>
      </c>
      <c r="H2072" s="68" t="str">
        <f t="shared" si="97"/>
        <v>TQI2Dummy</v>
      </c>
      <c r="I2072" s="69">
        <f t="shared" si="98"/>
        <v>0</v>
      </c>
      <c r="N2072" t="e">
        <f>+HLOOKUP(A2072,'HY Financials'!$4:$4,1,0)</f>
        <v>#N/A</v>
      </c>
    </row>
    <row r="2073" spans="1:14" hidden="1">
      <c r="A2073" t="s">
        <v>884</v>
      </c>
      <c r="B2073" s="105" t="s">
        <v>350</v>
      </c>
      <c r="C2073" s="105" t="s">
        <v>351</v>
      </c>
      <c r="D2073" s="106">
        <v>0</v>
      </c>
      <c r="E2073" s="106">
        <v>0</v>
      </c>
      <c r="F2073" s="67">
        <f t="shared" si="96"/>
        <v>0</v>
      </c>
      <c r="G2073" s="68" t="str">
        <f>+VLOOKUP(B2073,Mapping!A:C,3,0)</f>
        <v>Dummy</v>
      </c>
      <c r="H2073" s="68" t="str">
        <f t="shared" si="97"/>
        <v>TQI2Dummy</v>
      </c>
      <c r="I2073" s="69">
        <f t="shared" si="98"/>
        <v>0</v>
      </c>
      <c r="N2073" t="e">
        <f>+HLOOKUP(A2073,'HY Financials'!$4:$4,1,0)</f>
        <v>#N/A</v>
      </c>
    </row>
    <row r="2074" spans="1:14" hidden="1">
      <c r="A2074" t="s">
        <v>884</v>
      </c>
      <c r="B2074" s="105">
        <v>310200</v>
      </c>
      <c r="C2074" s="105" t="s">
        <v>356</v>
      </c>
      <c r="D2074" s="106">
        <v>0</v>
      </c>
      <c r="E2074" s="106">
        <v>0</v>
      </c>
      <c r="F2074" s="67">
        <f t="shared" si="96"/>
        <v>0</v>
      </c>
      <c r="G2074" s="68" t="str">
        <f>+VLOOKUP(B2074,Mapping!A:C,3,0)</f>
        <v>Dummy</v>
      </c>
      <c r="H2074" s="68" t="str">
        <f t="shared" si="97"/>
        <v>TQI2Dummy</v>
      </c>
      <c r="I2074" s="69">
        <f t="shared" si="98"/>
        <v>0</v>
      </c>
      <c r="N2074" t="e">
        <f>+HLOOKUP(A2074,'HY Financials'!$4:$4,1,0)</f>
        <v>#N/A</v>
      </c>
    </row>
    <row r="2075" spans="1:14" hidden="1">
      <c r="A2075" t="s">
        <v>884</v>
      </c>
      <c r="B2075" s="105" t="s">
        <v>500</v>
      </c>
      <c r="C2075" s="105" t="s">
        <v>501</v>
      </c>
      <c r="D2075" s="106">
        <v>0</v>
      </c>
      <c r="E2075" s="106">
        <v>0</v>
      </c>
      <c r="F2075" s="67">
        <f t="shared" si="96"/>
        <v>0</v>
      </c>
      <c r="G2075" s="68" t="str">
        <f>+VLOOKUP(B2075,Mapping!A:C,3,0)</f>
        <v>Dummy</v>
      </c>
      <c r="H2075" s="68" t="str">
        <f t="shared" si="97"/>
        <v>TQI2Dummy</v>
      </c>
      <c r="I2075" s="69">
        <f t="shared" si="98"/>
        <v>0</v>
      </c>
      <c r="N2075" t="e">
        <f>+HLOOKUP(A2075,'HY Financials'!$4:$4,1,0)</f>
        <v>#N/A</v>
      </c>
    </row>
    <row r="2076" spans="1:14" hidden="1">
      <c r="A2076" t="s">
        <v>884</v>
      </c>
      <c r="B2076" s="105" t="s">
        <v>502</v>
      </c>
      <c r="C2076" s="105" t="s">
        <v>503</v>
      </c>
      <c r="D2076" s="106">
        <v>0</v>
      </c>
      <c r="E2076" s="106">
        <v>0</v>
      </c>
      <c r="F2076" s="67">
        <f t="shared" si="96"/>
        <v>0</v>
      </c>
      <c r="G2076" s="68" t="str">
        <f>+VLOOKUP(B2076,Mapping!A:C,3,0)</f>
        <v>Dummy</v>
      </c>
      <c r="H2076" s="68" t="str">
        <f t="shared" si="97"/>
        <v>TQI2Dummy</v>
      </c>
      <c r="I2076" s="69">
        <f t="shared" si="98"/>
        <v>0</v>
      </c>
      <c r="N2076" t="e">
        <f>+HLOOKUP(A2076,'HY Financials'!$4:$4,1,0)</f>
        <v>#N/A</v>
      </c>
    </row>
    <row r="2077" spans="1:14" hidden="1">
      <c r="A2077" t="s">
        <v>884</v>
      </c>
      <c r="B2077" s="105" t="s">
        <v>724</v>
      </c>
      <c r="C2077" s="105" t="s">
        <v>725</v>
      </c>
      <c r="D2077" s="106">
        <v>0</v>
      </c>
      <c r="E2077" s="106">
        <v>0</v>
      </c>
      <c r="F2077" s="67">
        <f t="shared" si="96"/>
        <v>0</v>
      </c>
      <c r="G2077" s="68" t="str">
        <f>+VLOOKUP(B2077,Mapping!A:C,3,0)</f>
        <v>Interest</v>
      </c>
      <c r="H2077" s="68" t="str">
        <f t="shared" si="97"/>
        <v>TQI2Interest</v>
      </c>
      <c r="I2077" s="69">
        <f t="shared" si="98"/>
        <v>0</v>
      </c>
      <c r="N2077" t="e">
        <f>+HLOOKUP(A2077,'HY Financials'!$4:$4,1,0)</f>
        <v>#N/A</v>
      </c>
    </row>
    <row r="2078" spans="1:14" hidden="1">
      <c r="A2078" t="s">
        <v>884</v>
      </c>
      <c r="B2078" s="105" t="s">
        <v>368</v>
      </c>
      <c r="C2078" s="105" t="s">
        <v>369</v>
      </c>
      <c r="D2078" s="106">
        <v>0</v>
      </c>
      <c r="E2078" s="106">
        <v>0</v>
      </c>
      <c r="F2078" s="67">
        <f t="shared" si="96"/>
        <v>0</v>
      </c>
      <c r="G2078" s="68" t="str">
        <f>+VLOOKUP(B2078,Mapping!A:C,3,0)</f>
        <v>Interest</v>
      </c>
      <c r="H2078" s="68" t="str">
        <f t="shared" si="97"/>
        <v>TQI2Interest</v>
      </c>
      <c r="I2078" s="69">
        <f t="shared" si="98"/>
        <v>0</v>
      </c>
      <c r="N2078" t="e">
        <f>+HLOOKUP(A2078,'HY Financials'!$4:$4,1,0)</f>
        <v>#N/A</v>
      </c>
    </row>
    <row r="2079" spans="1:14">
      <c r="A2079" t="s">
        <v>884</v>
      </c>
      <c r="B2079" s="105">
        <v>620006</v>
      </c>
      <c r="C2079" s="105" t="s">
        <v>871</v>
      </c>
      <c r="D2079" s="106">
        <v>11.51</v>
      </c>
      <c r="E2079" s="106">
        <v>16948.07</v>
      </c>
      <c r="F2079" s="67">
        <f t="shared" si="96"/>
        <v>16936.560000000001</v>
      </c>
      <c r="G2079" s="68" t="str">
        <f>+VLOOKUP(B2079,Mapping!A:C,3,0)</f>
        <v>Total Recurring Expenses (including 6.1 and 6.2)</v>
      </c>
      <c r="H2079" s="68" t="str">
        <f t="shared" si="97"/>
        <v>TQI2Total Recurring Expenses (including 6.1 and 6.2)</v>
      </c>
      <c r="I2079" s="69">
        <f t="shared" si="98"/>
        <v>1.6936560000000002E-3</v>
      </c>
      <c r="N2079" t="e">
        <f>+HLOOKUP(A2079,'HY Financials'!$4:$4,1,0)</f>
        <v>#N/A</v>
      </c>
    </row>
    <row r="2080" spans="1:14">
      <c r="A2080" t="s">
        <v>884</v>
      </c>
      <c r="B2080" s="105">
        <v>810325</v>
      </c>
      <c r="C2080" s="105" t="s">
        <v>379</v>
      </c>
      <c r="D2080" s="106">
        <v>0</v>
      </c>
      <c r="E2080" s="106">
        <v>0</v>
      </c>
      <c r="F2080" s="67">
        <f t="shared" si="96"/>
        <v>0</v>
      </c>
      <c r="G2080" s="68" t="str">
        <f>+VLOOKUP(B2080,Mapping!A:C,3,0)</f>
        <v>Total Recurring Expenses (including 6.1 and 6.2)</v>
      </c>
      <c r="H2080" s="68" t="str">
        <f t="shared" si="97"/>
        <v>TQI2Total Recurring Expenses (including 6.1 and 6.2)</v>
      </c>
      <c r="I2080" s="69">
        <f t="shared" si="98"/>
        <v>0</v>
      </c>
      <c r="N2080" t="e">
        <f>+HLOOKUP(A2080,'HY Financials'!$4:$4,1,0)</f>
        <v>#N/A</v>
      </c>
    </row>
    <row r="2081" spans="1:14">
      <c r="A2081" t="s">
        <v>884</v>
      </c>
      <c r="B2081" s="105">
        <v>816000</v>
      </c>
      <c r="C2081" s="105" t="s">
        <v>466</v>
      </c>
      <c r="D2081" s="106">
        <v>16959.77</v>
      </c>
      <c r="E2081" s="106">
        <v>5629.8</v>
      </c>
      <c r="F2081" s="67">
        <f t="shared" si="96"/>
        <v>-11329.970000000001</v>
      </c>
      <c r="G2081" s="68" t="str">
        <f>+VLOOKUP(B2081,Mapping!A:C,3,0)</f>
        <v>Total Recurring Expenses (including 6.1 and 6.2)</v>
      </c>
      <c r="H2081" s="68" t="str">
        <f t="shared" si="97"/>
        <v>TQI2Total Recurring Expenses (including 6.1 and 6.2)</v>
      </c>
      <c r="I2081" s="69">
        <f t="shared" si="98"/>
        <v>-1.1329970000000002E-3</v>
      </c>
      <c r="N2081" t="e">
        <f>+HLOOKUP(A2081,'HY Financials'!$4:$4,1,0)</f>
        <v>#N/A</v>
      </c>
    </row>
    <row r="2082" spans="1:14">
      <c r="A2082" t="s">
        <v>884</v>
      </c>
      <c r="B2082" s="105">
        <v>816001</v>
      </c>
      <c r="C2082" s="105" t="s">
        <v>428</v>
      </c>
      <c r="D2082" s="106">
        <v>0</v>
      </c>
      <c r="E2082" s="106">
        <v>0</v>
      </c>
      <c r="F2082" s="67">
        <f t="shared" si="96"/>
        <v>0</v>
      </c>
      <c r="G2082" s="68" t="str">
        <f>+VLOOKUP(B2082,Mapping!A:C,3,0)</f>
        <v>Total Recurring Expenses (including 6.1 and 6.2)</v>
      </c>
      <c r="H2082" s="68" t="str">
        <f t="shared" si="97"/>
        <v>TQI2Total Recurring Expenses (including 6.1 and 6.2)</v>
      </c>
      <c r="I2082" s="69">
        <f t="shared" si="98"/>
        <v>0</v>
      </c>
      <c r="N2082" t="e">
        <f>+HLOOKUP(A2082,'HY Financials'!$4:$4,1,0)</f>
        <v>#N/A</v>
      </c>
    </row>
    <row r="2083" spans="1:14">
      <c r="A2083" t="s">
        <v>884</v>
      </c>
      <c r="B2083" s="105">
        <v>816003</v>
      </c>
      <c r="C2083" s="105" t="s">
        <v>383</v>
      </c>
      <c r="D2083" s="106">
        <v>0</v>
      </c>
      <c r="E2083" s="106">
        <v>0</v>
      </c>
      <c r="F2083" s="67">
        <f t="shared" si="96"/>
        <v>0</v>
      </c>
      <c r="G2083" s="68" t="str">
        <f>+VLOOKUP(B2083,Mapping!A:C,3,0)</f>
        <v>Total Recurring Expenses (including 6.1 and 6.2)</v>
      </c>
      <c r="H2083" s="68" t="str">
        <f t="shared" si="97"/>
        <v>TQI2Total Recurring Expenses (including 6.1 and 6.2)</v>
      </c>
      <c r="I2083" s="69">
        <f t="shared" si="98"/>
        <v>0</v>
      </c>
      <c r="N2083" t="e">
        <f>+HLOOKUP(A2083,'HY Financials'!$4:$4,1,0)</f>
        <v>#N/A</v>
      </c>
    </row>
    <row r="2084" spans="1:14">
      <c r="A2084" t="s">
        <v>884</v>
      </c>
      <c r="B2084" s="105">
        <v>816005</v>
      </c>
      <c r="C2084" s="105" t="s">
        <v>693</v>
      </c>
      <c r="D2084" s="106">
        <v>5618</v>
      </c>
      <c r="E2084" s="106">
        <v>0</v>
      </c>
      <c r="F2084" s="67">
        <f t="shared" si="96"/>
        <v>-5618</v>
      </c>
      <c r="G2084" s="68" t="str">
        <f>+VLOOKUP(B2084,Mapping!A:C,3,0)</f>
        <v>Total Recurring Expenses (including 6.1 and 6.2)</v>
      </c>
      <c r="H2084" s="68" t="str">
        <f t="shared" si="97"/>
        <v>TQI2Total Recurring Expenses (including 6.1 and 6.2)</v>
      </c>
      <c r="I2084" s="69">
        <f t="shared" si="98"/>
        <v>-5.6179999999999999E-4</v>
      </c>
      <c r="N2084" t="e">
        <f>+HLOOKUP(A2084,'HY Financials'!$4:$4,1,0)</f>
        <v>#N/A</v>
      </c>
    </row>
    <row r="2085" spans="1:14" s="108" customFormat="1">
      <c r="A2085" t="s">
        <v>884</v>
      </c>
      <c r="B2085" s="105">
        <v>816007</v>
      </c>
      <c r="C2085" s="105" t="s">
        <v>385</v>
      </c>
      <c r="D2085" s="106">
        <v>0</v>
      </c>
      <c r="E2085" s="106">
        <v>0</v>
      </c>
      <c r="F2085" s="67">
        <f t="shared" si="96"/>
        <v>0</v>
      </c>
      <c r="G2085" s="68" t="str">
        <f>+VLOOKUP(B2085,Mapping!A:C,3,0)</f>
        <v>Total Recurring Expenses (including 6.1 and 6.2)</v>
      </c>
      <c r="H2085" s="68" t="str">
        <f t="shared" si="97"/>
        <v>TQI2Total Recurring Expenses (including 6.1 and 6.2)</v>
      </c>
      <c r="I2085" s="69">
        <f t="shared" si="98"/>
        <v>0</v>
      </c>
      <c r="N2085" t="e">
        <f>+HLOOKUP(A2085,'HY Financials'!$4:$4,1,0)</f>
        <v>#N/A</v>
      </c>
    </row>
    <row r="2086" spans="1:14" s="108" customFormat="1">
      <c r="A2086" t="s">
        <v>884</v>
      </c>
      <c r="B2086" s="105">
        <v>816008</v>
      </c>
      <c r="C2086" s="105" t="s">
        <v>387</v>
      </c>
      <c r="D2086" s="106">
        <v>0</v>
      </c>
      <c r="E2086" s="106">
        <v>0</v>
      </c>
      <c r="F2086" s="67">
        <f t="shared" si="96"/>
        <v>0</v>
      </c>
      <c r="G2086" s="68" t="str">
        <f>+VLOOKUP(B2086,Mapping!A:C,3,0)</f>
        <v>Total Recurring Expenses (including 6.1 and 6.2)</v>
      </c>
      <c r="H2086" s="68" t="str">
        <f t="shared" si="97"/>
        <v>TQI2Total Recurring Expenses (including 6.1 and 6.2)</v>
      </c>
      <c r="I2086" s="69">
        <f t="shared" si="98"/>
        <v>0</v>
      </c>
      <c r="N2086" t="e">
        <f>+HLOOKUP(A2086,'HY Financials'!$4:$4,1,0)</f>
        <v>#N/A</v>
      </c>
    </row>
    <row r="2087" spans="1:14" s="108" customFormat="1">
      <c r="A2087" t="s">
        <v>884</v>
      </c>
      <c r="B2087" s="105">
        <v>816012</v>
      </c>
      <c r="C2087" s="105" t="s">
        <v>389</v>
      </c>
      <c r="D2087" s="106">
        <v>0</v>
      </c>
      <c r="E2087" s="106">
        <v>0</v>
      </c>
      <c r="F2087" s="67">
        <f t="shared" si="96"/>
        <v>0</v>
      </c>
      <c r="G2087" s="68" t="str">
        <f>+VLOOKUP(B2087,Mapping!A:C,3,0)</f>
        <v>Total Recurring Expenses (including 6.1 and 6.2)</v>
      </c>
      <c r="H2087" s="68" t="str">
        <f t="shared" si="97"/>
        <v>TQI2Total Recurring Expenses (including 6.1 and 6.2)</v>
      </c>
      <c r="I2087" s="69">
        <f t="shared" si="98"/>
        <v>0</v>
      </c>
      <c r="N2087" t="e">
        <f>+HLOOKUP(A2087,'HY Financials'!$4:$4,1,0)</f>
        <v>#N/A</v>
      </c>
    </row>
    <row r="2088" spans="1:14" s="108" customFormat="1">
      <c r="A2088" t="s">
        <v>884</v>
      </c>
      <c r="B2088" s="105">
        <v>816013</v>
      </c>
      <c r="C2088" s="105" t="s">
        <v>391</v>
      </c>
      <c r="D2088" s="106">
        <v>0</v>
      </c>
      <c r="E2088" s="106">
        <v>11.18</v>
      </c>
      <c r="F2088" s="67">
        <f t="shared" si="96"/>
        <v>11.18</v>
      </c>
      <c r="G2088" s="68" t="str">
        <f>+VLOOKUP(B2088,Mapping!A:C,3,0)</f>
        <v>Total Recurring Expenses (including 6.1 and 6.2)</v>
      </c>
      <c r="H2088" s="68" t="str">
        <f t="shared" si="97"/>
        <v>TQI2Total Recurring Expenses (including 6.1 and 6.2)</v>
      </c>
      <c r="I2088" s="69">
        <f t="shared" si="98"/>
        <v>1.1179999999999999E-6</v>
      </c>
      <c r="N2088" t="e">
        <f>+HLOOKUP(A2088,'HY Financials'!$4:$4,1,0)</f>
        <v>#N/A</v>
      </c>
    </row>
    <row r="2089" spans="1:14" s="108" customFormat="1">
      <c r="A2089" t="s">
        <v>884</v>
      </c>
      <c r="B2089" s="105">
        <v>816015</v>
      </c>
      <c r="C2089" s="105" t="s">
        <v>393</v>
      </c>
      <c r="D2089" s="106">
        <v>0.19</v>
      </c>
      <c r="E2089" s="106">
        <v>0.52</v>
      </c>
      <c r="F2089" s="67">
        <f t="shared" si="96"/>
        <v>0.33</v>
      </c>
      <c r="G2089" s="68" t="str">
        <f>+VLOOKUP(B2089,Mapping!A:C,3,0)</f>
        <v>Total Recurring Expenses (including 6.1 and 6.2)</v>
      </c>
      <c r="H2089" s="68" t="str">
        <f t="shared" si="97"/>
        <v>TQI2Total Recurring Expenses (including 6.1 and 6.2)</v>
      </c>
      <c r="I2089" s="69">
        <f t="shared" si="98"/>
        <v>3.3000000000000004E-8</v>
      </c>
      <c r="N2089" t="e">
        <f>+HLOOKUP(A2089,'HY Financials'!$4:$4,1,0)</f>
        <v>#N/A</v>
      </c>
    </row>
    <row r="2090" spans="1:14" s="108" customFormat="1">
      <c r="A2090" t="s">
        <v>884</v>
      </c>
      <c r="B2090" s="105">
        <v>816017</v>
      </c>
      <c r="C2090" s="105" t="s">
        <v>397</v>
      </c>
      <c r="D2090" s="106">
        <v>0</v>
      </c>
      <c r="E2090" s="106">
        <v>0</v>
      </c>
      <c r="F2090" s="67">
        <f t="shared" si="96"/>
        <v>0</v>
      </c>
      <c r="G2090" s="68" t="str">
        <f>+VLOOKUP(B2090,Mapping!A:C,3,0)</f>
        <v>Total Recurring Expenses (including 6.1 and 6.2)</v>
      </c>
      <c r="H2090" s="68" t="str">
        <f t="shared" si="97"/>
        <v>TQI2Total Recurring Expenses (including 6.1 and 6.2)</v>
      </c>
      <c r="I2090" s="69">
        <f t="shared" si="98"/>
        <v>0</v>
      </c>
      <c r="N2090" t="e">
        <f>+HLOOKUP(A2090,'HY Financials'!$4:$4,1,0)</f>
        <v>#N/A</v>
      </c>
    </row>
    <row r="2091" spans="1:14" s="108" customFormat="1" hidden="1">
      <c r="A2091" t="s">
        <v>884</v>
      </c>
      <c r="B2091" s="105">
        <v>816021</v>
      </c>
      <c r="C2091" s="105" t="s">
        <v>399</v>
      </c>
      <c r="D2091" s="106">
        <v>0</v>
      </c>
      <c r="E2091" s="106">
        <v>0</v>
      </c>
      <c r="F2091" s="67">
        <f t="shared" si="96"/>
        <v>0</v>
      </c>
      <c r="G2091" s="68" t="str">
        <f>+VLOOKUP(B2091,Mapping!A:C,3,0)</f>
        <v>Trustee Fees #</v>
      </c>
      <c r="H2091" s="68" t="str">
        <f t="shared" si="97"/>
        <v>TQI2Trustee Fees #</v>
      </c>
      <c r="I2091" s="69">
        <f t="shared" si="98"/>
        <v>0</v>
      </c>
      <c r="N2091" s="108" t="e">
        <f>+HLOOKUP(A2091,'HY Financials'!$4:$4,1,0)</f>
        <v>#N/A</v>
      </c>
    </row>
    <row r="2092" spans="1:14">
      <c r="A2092" t="s">
        <v>884</v>
      </c>
      <c r="B2092" s="105">
        <v>816033</v>
      </c>
      <c r="C2092" s="105" t="s">
        <v>405</v>
      </c>
      <c r="D2092" s="106">
        <v>0</v>
      </c>
      <c r="E2092" s="106">
        <v>0</v>
      </c>
      <c r="F2092" s="67">
        <f t="shared" si="96"/>
        <v>0</v>
      </c>
      <c r="G2092" s="68" t="str">
        <f>+VLOOKUP(B2092,Mapping!A:C,3,0)</f>
        <v>Total Recurring Expenses (including 6.1 and 6.2)</v>
      </c>
      <c r="H2092" s="68" t="str">
        <f t="shared" si="97"/>
        <v>TQI2Total Recurring Expenses (including 6.1 and 6.2)</v>
      </c>
      <c r="I2092" s="69">
        <f t="shared" si="98"/>
        <v>0</v>
      </c>
      <c r="N2092" t="e">
        <f>+HLOOKUP(A2092,'HY Financials'!$4:$4,1,0)</f>
        <v>#N/A</v>
      </c>
    </row>
    <row r="2093" spans="1:14">
      <c r="A2093" t="s">
        <v>884</v>
      </c>
      <c r="B2093" s="105">
        <v>816034</v>
      </c>
      <c r="C2093" s="105" t="s">
        <v>407</v>
      </c>
      <c r="D2093" s="106">
        <v>0</v>
      </c>
      <c r="E2093" s="106">
        <v>0</v>
      </c>
      <c r="F2093" s="67">
        <f t="shared" si="96"/>
        <v>0</v>
      </c>
      <c r="G2093" s="68" t="str">
        <f>+VLOOKUP(B2093,Mapping!A:C,3,0)</f>
        <v>Total Recurring Expenses (including 6.1 and 6.2)</v>
      </c>
      <c r="H2093" s="68" t="str">
        <f t="shared" si="97"/>
        <v>TQI2Total Recurring Expenses (including 6.1 and 6.2)</v>
      </c>
      <c r="I2093" s="69">
        <f t="shared" si="98"/>
        <v>0</v>
      </c>
      <c r="N2093" t="e">
        <f>+HLOOKUP(A2093,'HY Financials'!$4:$4,1,0)</f>
        <v>#N/A</v>
      </c>
    </row>
    <row r="2094" spans="1:14">
      <c r="A2094" t="s">
        <v>884</v>
      </c>
      <c r="B2094" s="105">
        <v>816036</v>
      </c>
      <c r="C2094" s="105" t="s">
        <v>695</v>
      </c>
      <c r="D2094" s="106">
        <v>0</v>
      </c>
      <c r="E2094" s="106">
        <v>0</v>
      </c>
      <c r="F2094" s="67">
        <f t="shared" si="96"/>
        <v>0</v>
      </c>
      <c r="G2094" s="68" t="str">
        <f>+VLOOKUP(B2094,Mapping!A:C,3,0)</f>
        <v>Total Recurring Expenses (including 6.1 and 6.2)</v>
      </c>
      <c r="H2094" s="68" t="str">
        <f t="shared" si="97"/>
        <v>TQI2Total Recurring Expenses (including 6.1 and 6.2)</v>
      </c>
      <c r="I2094" s="69">
        <f t="shared" si="98"/>
        <v>0</v>
      </c>
      <c r="N2094" t="e">
        <f>+HLOOKUP(A2094,'HY Financials'!$4:$4,1,0)</f>
        <v>#N/A</v>
      </c>
    </row>
    <row r="2095" spans="1:14" hidden="1">
      <c r="A2095" t="s">
        <v>250</v>
      </c>
      <c r="B2095" s="105" t="s">
        <v>766</v>
      </c>
      <c r="C2095" s="105" t="s">
        <v>767</v>
      </c>
      <c r="D2095" s="106">
        <v>898084520.49000001</v>
      </c>
      <c r="E2095" s="106">
        <v>896684520.49000001</v>
      </c>
      <c r="F2095" s="67">
        <f t="shared" si="96"/>
        <v>-1400000</v>
      </c>
      <c r="G2095" s="68" t="str">
        <f>+VLOOKUP(B2095,Mapping!A:C,3,0)</f>
        <v>Net Assets</v>
      </c>
      <c r="H2095" s="68" t="str">
        <f t="shared" si="97"/>
        <v>TSSNet Assets</v>
      </c>
      <c r="I2095" s="69">
        <f t="shared" si="98"/>
        <v>-0.14000000000000001</v>
      </c>
      <c r="N2095" t="str">
        <f>+HLOOKUP(A2095,'HY Financials'!$4:$4,1,0)</f>
        <v>TSS</v>
      </c>
    </row>
    <row r="2096" spans="1:14" hidden="1">
      <c r="A2096" t="s">
        <v>250</v>
      </c>
      <c r="B2096" s="105" t="s">
        <v>282</v>
      </c>
      <c r="C2096" s="105" t="s">
        <v>283</v>
      </c>
      <c r="D2096" s="106">
        <v>819258363.28999996</v>
      </c>
      <c r="E2096" s="106">
        <v>834583585.66999996</v>
      </c>
      <c r="F2096" s="67">
        <f t="shared" si="96"/>
        <v>15325222.379999995</v>
      </c>
      <c r="G2096" s="68" t="str">
        <f>+VLOOKUP(B2096,Mapping!A:C,3,0)</f>
        <v>Net Assets</v>
      </c>
      <c r="H2096" s="68" t="str">
        <f t="shared" si="97"/>
        <v>TSSNet Assets</v>
      </c>
      <c r="I2096" s="69">
        <f t="shared" si="98"/>
        <v>1.5325222379999994</v>
      </c>
      <c r="N2096" t="str">
        <f>+HLOOKUP(A2096,'HY Financials'!$4:$4,1,0)</f>
        <v>TSS</v>
      </c>
    </row>
    <row r="2097" spans="1:14" hidden="1">
      <c r="A2097" t="s">
        <v>250</v>
      </c>
      <c r="B2097" s="105" t="s">
        <v>284</v>
      </c>
      <c r="C2097" s="105" t="s">
        <v>285</v>
      </c>
      <c r="D2097" s="106">
        <v>0</v>
      </c>
      <c r="E2097" s="106">
        <v>125125019.72</v>
      </c>
      <c r="F2097" s="67">
        <f t="shared" si="96"/>
        <v>125125019.72</v>
      </c>
      <c r="G2097" s="68" t="str">
        <f>+VLOOKUP(B2097,Mapping!A:C,3,0)</f>
        <v>Net Assets</v>
      </c>
      <c r="H2097" s="68" t="str">
        <f t="shared" si="97"/>
        <v>TSSNet Assets</v>
      </c>
      <c r="I2097" s="69">
        <f t="shared" si="98"/>
        <v>12.512501971999999</v>
      </c>
      <c r="N2097" t="str">
        <f>+HLOOKUP(A2097,'HY Financials'!$4:$4,1,0)</f>
        <v>TSS</v>
      </c>
    </row>
    <row r="2098" spans="1:14" hidden="1">
      <c r="A2098" t="s">
        <v>250</v>
      </c>
      <c r="B2098" s="105">
        <v>110010</v>
      </c>
      <c r="C2098" s="105" t="s">
        <v>415</v>
      </c>
      <c r="D2098" s="106">
        <v>0</v>
      </c>
      <c r="E2098" s="106">
        <v>0</v>
      </c>
      <c r="F2098" s="67">
        <f t="shared" si="96"/>
        <v>0</v>
      </c>
      <c r="G2098" s="68" t="str">
        <f>+VLOOKUP(B2098,Mapping!A:C,3,0)</f>
        <v>Net Assets</v>
      </c>
      <c r="H2098" s="68" t="str">
        <f t="shared" si="97"/>
        <v>TSSNet Assets</v>
      </c>
      <c r="I2098" s="69">
        <f t="shared" si="98"/>
        <v>0</v>
      </c>
      <c r="N2098" t="str">
        <f>+HLOOKUP(A2098,'HY Financials'!$4:$4,1,0)</f>
        <v>TSS</v>
      </c>
    </row>
    <row r="2099" spans="1:14" hidden="1">
      <c r="A2099" t="s">
        <v>250</v>
      </c>
      <c r="B2099" s="105">
        <v>110014</v>
      </c>
      <c r="C2099" s="105" t="s">
        <v>289</v>
      </c>
      <c r="D2099" s="106">
        <v>109326855.79000001</v>
      </c>
      <c r="E2099" s="106">
        <v>111756265.23999999</v>
      </c>
      <c r="F2099" s="67">
        <f t="shared" si="96"/>
        <v>2429409.4499999881</v>
      </c>
      <c r="G2099" s="68" t="str">
        <f>+VLOOKUP(B2099,Mapping!A:C,3,0)</f>
        <v>Net Assets</v>
      </c>
      <c r="H2099" s="68" t="str">
        <f t="shared" si="97"/>
        <v>TSSNet Assets</v>
      </c>
      <c r="I2099" s="69">
        <f t="shared" si="98"/>
        <v>0.2429409449999988</v>
      </c>
      <c r="N2099" t="str">
        <f>+HLOOKUP(A2099,'HY Financials'!$4:$4,1,0)</f>
        <v>TSS</v>
      </c>
    </row>
    <row r="2100" spans="1:14" hidden="1">
      <c r="A2100" t="s">
        <v>250</v>
      </c>
      <c r="B2100" s="105">
        <v>110031</v>
      </c>
      <c r="C2100" s="105" t="s">
        <v>291</v>
      </c>
      <c r="D2100" s="106">
        <v>12047.21</v>
      </c>
      <c r="E2100" s="106">
        <v>24094.42</v>
      </c>
      <c r="F2100" s="67">
        <f t="shared" si="96"/>
        <v>12047.21</v>
      </c>
      <c r="G2100" s="68" t="str">
        <f>+VLOOKUP(B2100,Mapping!A:C,3,0)</f>
        <v>Net Assets</v>
      </c>
      <c r="H2100" s="68" t="str">
        <f t="shared" si="97"/>
        <v>TSSNet Assets</v>
      </c>
      <c r="I2100" s="69">
        <f t="shared" si="98"/>
        <v>1.204721E-3</v>
      </c>
      <c r="N2100" t="str">
        <f>+HLOOKUP(A2100,'HY Financials'!$4:$4,1,0)</f>
        <v>TSS</v>
      </c>
    </row>
    <row r="2101" spans="1:14" hidden="1">
      <c r="A2101" t="s">
        <v>250</v>
      </c>
      <c r="B2101" s="105">
        <v>110047</v>
      </c>
      <c r="C2101" s="105" t="s">
        <v>293</v>
      </c>
      <c r="D2101" s="106">
        <v>1169536615.51</v>
      </c>
      <c r="E2101" s="106">
        <v>1177266048.03</v>
      </c>
      <c r="F2101" s="67">
        <f t="shared" si="96"/>
        <v>7729432.5199999809</v>
      </c>
      <c r="G2101" s="68" t="str">
        <f>+VLOOKUP(B2101,Mapping!A:C,3,0)</f>
        <v>Net Assets</v>
      </c>
      <c r="H2101" s="68" t="str">
        <f t="shared" si="97"/>
        <v>TSSNet Assets</v>
      </c>
      <c r="I2101" s="69">
        <f t="shared" si="98"/>
        <v>0.77294325199999814</v>
      </c>
      <c r="N2101" t="str">
        <f>+HLOOKUP(A2101,'HY Financials'!$4:$4,1,0)</f>
        <v>TSS</v>
      </c>
    </row>
    <row r="2102" spans="1:14" hidden="1">
      <c r="A2102" t="s">
        <v>250</v>
      </c>
      <c r="B2102" s="105">
        <v>110049</v>
      </c>
      <c r="C2102" s="105" t="s">
        <v>295</v>
      </c>
      <c r="D2102" s="106">
        <v>0</v>
      </c>
      <c r="E2102" s="106">
        <v>0</v>
      </c>
      <c r="F2102" s="67">
        <f t="shared" si="96"/>
        <v>0</v>
      </c>
      <c r="G2102" s="68" t="str">
        <f>+VLOOKUP(B2102,Mapping!A:C,3,0)</f>
        <v>Net Assets</v>
      </c>
      <c r="H2102" s="68" t="str">
        <f t="shared" si="97"/>
        <v>TSSNet Assets</v>
      </c>
      <c r="I2102" s="69">
        <f t="shared" si="98"/>
        <v>0</v>
      </c>
      <c r="N2102" t="str">
        <f>+HLOOKUP(A2102,'HY Financials'!$4:$4,1,0)</f>
        <v>TSS</v>
      </c>
    </row>
    <row r="2103" spans="1:14" hidden="1">
      <c r="A2103" t="s">
        <v>250</v>
      </c>
      <c r="B2103" s="105">
        <v>110052</v>
      </c>
      <c r="C2103" s="105" t="s">
        <v>297</v>
      </c>
      <c r="D2103" s="106">
        <v>615869.43000000005</v>
      </c>
      <c r="E2103" s="106">
        <v>404483.23</v>
      </c>
      <c r="F2103" s="67">
        <f t="shared" si="96"/>
        <v>-211386.20000000007</v>
      </c>
      <c r="G2103" s="68" t="str">
        <f>+VLOOKUP(B2103,Mapping!A:C,3,0)</f>
        <v>Net Assets</v>
      </c>
      <c r="H2103" s="68" t="str">
        <f t="shared" si="97"/>
        <v>TSSNet Assets</v>
      </c>
      <c r="I2103" s="69">
        <f t="shared" si="98"/>
        <v>-2.1138620000000007E-2</v>
      </c>
      <c r="N2103" t="str">
        <f>+HLOOKUP(A2103,'HY Financials'!$4:$4,1,0)</f>
        <v>TSS</v>
      </c>
    </row>
    <row r="2104" spans="1:14" s="108" customFormat="1" hidden="1">
      <c r="A2104" t="s">
        <v>250</v>
      </c>
      <c r="B2104" s="105">
        <v>110067</v>
      </c>
      <c r="C2104" s="105" t="s">
        <v>515</v>
      </c>
      <c r="D2104" s="106">
        <v>0</v>
      </c>
      <c r="E2104" s="106">
        <v>0</v>
      </c>
      <c r="F2104" s="67">
        <f t="shared" si="96"/>
        <v>0</v>
      </c>
      <c r="G2104" s="68" t="str">
        <f>+VLOOKUP(B2104,Mapping!A:C,3,0)</f>
        <v>Net Assets</v>
      </c>
      <c r="H2104" s="68" t="str">
        <f t="shared" si="97"/>
        <v>TSSNet Assets</v>
      </c>
      <c r="I2104" s="69">
        <f t="shared" si="98"/>
        <v>0</v>
      </c>
      <c r="N2104" s="108" t="str">
        <f>+HLOOKUP(A2104,'HY Financials'!$4:$4,1,0)</f>
        <v>TSS</v>
      </c>
    </row>
    <row r="2105" spans="1:14" hidden="1">
      <c r="A2105" t="s">
        <v>250</v>
      </c>
      <c r="B2105" s="105">
        <v>110074</v>
      </c>
      <c r="C2105" s="105" t="s">
        <v>301</v>
      </c>
      <c r="D2105" s="106">
        <v>14662755.35</v>
      </c>
      <c r="E2105" s="106">
        <v>14662755.35</v>
      </c>
      <c r="F2105" s="67">
        <f t="shared" si="96"/>
        <v>0</v>
      </c>
      <c r="G2105" s="68" t="str">
        <f>+VLOOKUP(B2105,Mapping!A:C,3,0)</f>
        <v>Net Assets</v>
      </c>
      <c r="H2105" s="68" t="str">
        <f t="shared" si="97"/>
        <v>TSSNet Assets</v>
      </c>
      <c r="I2105" s="69">
        <f t="shared" si="98"/>
        <v>0</v>
      </c>
      <c r="N2105" t="str">
        <f>+HLOOKUP(A2105,'HY Financials'!$4:$4,1,0)</f>
        <v>TSS</v>
      </c>
    </row>
    <row r="2106" spans="1:14" hidden="1">
      <c r="A2106" t="s">
        <v>250</v>
      </c>
      <c r="B2106" s="105">
        <v>110079</v>
      </c>
      <c r="C2106" s="105" t="s">
        <v>303</v>
      </c>
      <c r="D2106" s="106">
        <v>54000</v>
      </c>
      <c r="E2106" s="106">
        <v>54000</v>
      </c>
      <c r="F2106" s="67">
        <f t="shared" si="96"/>
        <v>0</v>
      </c>
      <c r="G2106" s="68" t="str">
        <f>+VLOOKUP(B2106,Mapping!A:C,3,0)</f>
        <v>Net Assets</v>
      </c>
      <c r="H2106" s="68" t="str">
        <f t="shared" si="97"/>
        <v>TSSNet Assets</v>
      </c>
      <c r="I2106" s="69">
        <f t="shared" si="98"/>
        <v>0</v>
      </c>
      <c r="N2106" t="str">
        <f>+HLOOKUP(A2106,'HY Financials'!$4:$4,1,0)</f>
        <v>TSS</v>
      </c>
    </row>
    <row r="2107" spans="1:14" hidden="1">
      <c r="A2107" t="s">
        <v>250</v>
      </c>
      <c r="B2107" s="105">
        <v>110120</v>
      </c>
      <c r="C2107" s="105" t="s">
        <v>304</v>
      </c>
      <c r="D2107" s="106">
        <v>1136886971.3800001</v>
      </c>
      <c r="E2107" s="106">
        <v>1139823814.75</v>
      </c>
      <c r="F2107" s="67">
        <f t="shared" si="96"/>
        <v>2936843.3699998856</v>
      </c>
      <c r="G2107" s="68" t="str">
        <f>+VLOOKUP(B2107,Mapping!A:C,3,0)</f>
        <v>Net Assets</v>
      </c>
      <c r="H2107" s="68" t="str">
        <f t="shared" si="97"/>
        <v>TSSNet Assets</v>
      </c>
      <c r="I2107" s="69">
        <f t="shared" si="98"/>
        <v>0.29368433699998858</v>
      </c>
      <c r="N2107" t="str">
        <f>+HLOOKUP(A2107,'HY Financials'!$4:$4,1,0)</f>
        <v>TSS</v>
      </c>
    </row>
    <row r="2108" spans="1:14" hidden="1">
      <c r="A2108" t="s">
        <v>250</v>
      </c>
      <c r="B2108" s="105">
        <v>110156</v>
      </c>
      <c r="C2108" s="105" t="s">
        <v>685</v>
      </c>
      <c r="D2108" s="106">
        <v>5859791.6600000001</v>
      </c>
      <c r="E2108" s="106">
        <v>7055389.3200000003</v>
      </c>
      <c r="F2108" s="67">
        <f t="shared" si="96"/>
        <v>1195597.6600000001</v>
      </c>
      <c r="G2108" s="68" t="str">
        <f>+VLOOKUP(B2108,Mapping!A:C,3,0)</f>
        <v>Net Assets</v>
      </c>
      <c r="H2108" s="68" t="str">
        <f t="shared" si="97"/>
        <v>TSSNet Assets</v>
      </c>
      <c r="I2108" s="69">
        <f t="shared" si="98"/>
        <v>0.11955976600000001</v>
      </c>
      <c r="N2108" t="str">
        <f>+HLOOKUP(A2108,'HY Financials'!$4:$4,1,0)</f>
        <v>TSS</v>
      </c>
    </row>
    <row r="2109" spans="1:14" hidden="1">
      <c r="A2109" t="s">
        <v>250</v>
      </c>
      <c r="B2109" s="105">
        <v>110200</v>
      </c>
      <c r="C2109" s="105" t="s">
        <v>305</v>
      </c>
      <c r="D2109" s="106">
        <v>938274426.54999995</v>
      </c>
      <c r="E2109" s="106">
        <v>927235831.41999996</v>
      </c>
      <c r="F2109" s="67">
        <f t="shared" si="96"/>
        <v>-11038595.129999995</v>
      </c>
      <c r="G2109" s="68" t="str">
        <f>+VLOOKUP(B2109,Mapping!A:C,3,0)</f>
        <v>Net Assets</v>
      </c>
      <c r="H2109" s="68" t="str">
        <f t="shared" si="97"/>
        <v>TSSNet Assets</v>
      </c>
      <c r="I2109" s="69">
        <f t="shared" si="98"/>
        <v>-1.1038595129999995</v>
      </c>
      <c r="N2109" t="str">
        <f>+HLOOKUP(A2109,'HY Financials'!$4:$4,1,0)</f>
        <v>TSS</v>
      </c>
    </row>
    <row r="2110" spans="1:14" hidden="1">
      <c r="A2110" t="s">
        <v>250</v>
      </c>
      <c r="B2110" s="105" t="s">
        <v>768</v>
      </c>
      <c r="C2110" s="105" t="s">
        <v>769</v>
      </c>
      <c r="D2110" s="106">
        <v>815479902</v>
      </c>
      <c r="E2110" s="106">
        <v>815479902</v>
      </c>
      <c r="F2110" s="67">
        <f t="shared" si="96"/>
        <v>0</v>
      </c>
      <c r="G2110" s="68" t="str">
        <f>+VLOOKUP(B2110,Mapping!A:C,3,0)</f>
        <v>Net Assets</v>
      </c>
      <c r="H2110" s="68" t="str">
        <f t="shared" si="97"/>
        <v>TSSNet Assets</v>
      </c>
      <c r="I2110" s="69">
        <f t="shared" si="98"/>
        <v>0</v>
      </c>
      <c r="N2110" t="str">
        <f>+HLOOKUP(A2110,'HY Financials'!$4:$4,1,0)</f>
        <v>TSS</v>
      </c>
    </row>
    <row r="2111" spans="1:14" hidden="1">
      <c r="A2111" t="s">
        <v>250</v>
      </c>
      <c r="B2111" s="105" t="s">
        <v>649</v>
      </c>
      <c r="C2111" s="105" t="s">
        <v>650</v>
      </c>
      <c r="D2111" s="106">
        <v>0</v>
      </c>
      <c r="E2111" s="106">
        <v>6240000</v>
      </c>
      <c r="F2111" s="67">
        <f t="shared" si="96"/>
        <v>6240000</v>
      </c>
      <c r="G2111" s="68" t="str">
        <f>+VLOOKUP(B2111,Mapping!A:C,3,0)</f>
        <v>Net Assets</v>
      </c>
      <c r="H2111" s="68" t="str">
        <f t="shared" si="97"/>
        <v>TSSNet Assets</v>
      </c>
      <c r="I2111" s="69">
        <f t="shared" si="98"/>
        <v>0.624</v>
      </c>
      <c r="N2111" t="str">
        <f>+HLOOKUP(A2111,'HY Financials'!$4:$4,1,0)</f>
        <v>TSS</v>
      </c>
    </row>
    <row r="2112" spans="1:14" hidden="1">
      <c r="A2112" t="s">
        <v>250</v>
      </c>
      <c r="B2112" s="105">
        <v>110800</v>
      </c>
      <c r="C2112" s="105" t="s">
        <v>308</v>
      </c>
      <c r="D2112" s="106">
        <v>16737896.359999999</v>
      </c>
      <c r="E2112" s="106">
        <v>16642134.67</v>
      </c>
      <c r="F2112" s="67">
        <f t="shared" si="96"/>
        <v>-95761.689999999478</v>
      </c>
      <c r="G2112" s="68" t="str">
        <f>+VLOOKUP(B2112,Mapping!A:C,3,0)</f>
        <v>Net Assets</v>
      </c>
      <c r="H2112" s="68" t="str">
        <f t="shared" si="97"/>
        <v>TSSNet Assets</v>
      </c>
      <c r="I2112" s="69">
        <f t="shared" si="98"/>
        <v>-9.5761689999999487E-3</v>
      </c>
      <c r="N2112" t="str">
        <f>+HLOOKUP(A2112,'HY Financials'!$4:$4,1,0)</f>
        <v>TSS</v>
      </c>
    </row>
    <row r="2113" spans="1:14" hidden="1">
      <c r="A2113" t="s">
        <v>250</v>
      </c>
      <c r="B2113" s="105" t="s">
        <v>309</v>
      </c>
      <c r="C2113" s="105" t="s">
        <v>310</v>
      </c>
      <c r="D2113" s="106">
        <v>21142153</v>
      </c>
      <c r="E2113" s="106">
        <v>21866524</v>
      </c>
      <c r="F2113" s="67">
        <f t="shared" si="96"/>
        <v>724371</v>
      </c>
      <c r="G2113" s="68" t="str">
        <f>+VLOOKUP(B2113,Mapping!A:C,3,0)</f>
        <v>Net Assets</v>
      </c>
      <c r="H2113" s="68" t="str">
        <f t="shared" si="97"/>
        <v>TSSNet Assets</v>
      </c>
      <c r="I2113" s="69">
        <f t="shared" si="98"/>
        <v>7.2437100000000004E-2</v>
      </c>
      <c r="N2113" t="str">
        <f>+HLOOKUP(A2113,'HY Financials'!$4:$4,1,0)</f>
        <v>TSS</v>
      </c>
    </row>
    <row r="2114" spans="1:14" hidden="1">
      <c r="A2114" t="s">
        <v>250</v>
      </c>
      <c r="B2114" s="105" t="s">
        <v>311</v>
      </c>
      <c r="C2114" s="105" t="s">
        <v>312</v>
      </c>
      <c r="D2114" s="106">
        <v>0</v>
      </c>
      <c r="E2114" s="106">
        <v>905227.39</v>
      </c>
      <c r="F2114" s="67">
        <f t="shared" si="96"/>
        <v>905227.39</v>
      </c>
      <c r="G2114" s="68" t="str">
        <f>+VLOOKUP(B2114,Mapping!A:C,3,0)</f>
        <v>Net Assets</v>
      </c>
      <c r="H2114" s="68" t="str">
        <f t="shared" si="97"/>
        <v>TSSNet Assets</v>
      </c>
      <c r="I2114" s="69">
        <f t="shared" si="98"/>
        <v>9.0522739000000005E-2</v>
      </c>
      <c r="N2114" t="str">
        <f>+HLOOKUP(A2114,'HY Financials'!$4:$4,1,0)</f>
        <v>TSS</v>
      </c>
    </row>
    <row r="2115" spans="1:14" hidden="1">
      <c r="A2115" t="s">
        <v>250</v>
      </c>
      <c r="B2115" s="105">
        <v>111520</v>
      </c>
      <c r="C2115" s="105" t="s">
        <v>686</v>
      </c>
      <c r="D2115" s="106">
        <v>234376777.93000001</v>
      </c>
      <c r="E2115" s="106">
        <v>225417784.28</v>
      </c>
      <c r="F2115" s="67">
        <f t="shared" si="96"/>
        <v>-8958993.650000006</v>
      </c>
      <c r="G2115" s="68" t="str">
        <f>+VLOOKUP(B2115,Mapping!A:C,3,0)</f>
        <v>Net Assets</v>
      </c>
      <c r="H2115" s="68" t="str">
        <f t="shared" si="97"/>
        <v>TSSNet Assets</v>
      </c>
      <c r="I2115" s="69">
        <f t="shared" si="98"/>
        <v>-0.89589936500000056</v>
      </c>
      <c r="N2115" t="str">
        <f>+HLOOKUP(A2115,'HY Financials'!$4:$4,1,0)</f>
        <v>TSS</v>
      </c>
    </row>
    <row r="2116" spans="1:14" hidden="1">
      <c r="A2116" t="s">
        <v>250</v>
      </c>
      <c r="B2116" s="105" t="s">
        <v>770</v>
      </c>
      <c r="C2116" s="105" t="s">
        <v>771</v>
      </c>
      <c r="D2116" s="106">
        <v>269245.25</v>
      </c>
      <c r="E2116" s="106">
        <v>267032.45</v>
      </c>
      <c r="F2116" s="67">
        <f t="shared" ref="F2116:F2179" si="99">+E2116-D2116</f>
        <v>-2212.7999999999884</v>
      </c>
      <c r="G2116" s="68" t="str">
        <f>+VLOOKUP(B2116,Mapping!A:C,3,0)</f>
        <v>Net Assets</v>
      </c>
      <c r="H2116" s="68" t="str">
        <f t="shared" ref="H2116:H2179" si="100">+A2116&amp;G2116</f>
        <v>TSSNet Assets</v>
      </c>
      <c r="I2116" s="69">
        <f t="shared" ref="I2116:I2179" si="101">+F2116/10000000</f>
        <v>-2.2127999999999883E-4</v>
      </c>
      <c r="N2116" t="str">
        <f>+HLOOKUP(A2116,'HY Financials'!$4:$4,1,0)</f>
        <v>TSS</v>
      </c>
    </row>
    <row r="2117" spans="1:14" hidden="1">
      <c r="A2117" t="s">
        <v>250</v>
      </c>
      <c r="B2117" s="105">
        <v>112000</v>
      </c>
      <c r="C2117" s="105" t="s">
        <v>314</v>
      </c>
      <c r="D2117" s="106">
        <v>17977.05</v>
      </c>
      <c r="E2117" s="106">
        <v>18027.64</v>
      </c>
      <c r="F2117" s="67">
        <f t="shared" si="99"/>
        <v>50.590000000000146</v>
      </c>
      <c r="G2117" s="68" t="str">
        <f>+VLOOKUP(B2117,Mapping!A:C,3,0)</f>
        <v>Net Assets</v>
      </c>
      <c r="H2117" s="68" t="str">
        <f t="shared" si="100"/>
        <v>TSSNet Assets</v>
      </c>
      <c r="I2117" s="69">
        <f t="shared" si="101"/>
        <v>5.0590000000000146E-6</v>
      </c>
      <c r="N2117" t="str">
        <f>+HLOOKUP(A2117,'HY Financials'!$4:$4,1,0)</f>
        <v>TSS</v>
      </c>
    </row>
    <row r="2118" spans="1:14" hidden="1">
      <c r="A2118" t="s">
        <v>250</v>
      </c>
      <c r="B2118" s="105">
        <v>112002</v>
      </c>
      <c r="C2118" s="105" t="s">
        <v>588</v>
      </c>
      <c r="D2118" s="106">
        <v>0</v>
      </c>
      <c r="E2118" s="106">
        <v>0</v>
      </c>
      <c r="F2118" s="67">
        <f t="shared" si="99"/>
        <v>0</v>
      </c>
      <c r="G2118" s="68" t="str">
        <f>+VLOOKUP(B2118,Mapping!A:C,3,0)</f>
        <v>Net Assets</v>
      </c>
      <c r="H2118" s="68" t="str">
        <f t="shared" si="100"/>
        <v>TSSNet Assets</v>
      </c>
      <c r="I2118" s="69">
        <f t="shared" si="101"/>
        <v>0</v>
      </c>
      <c r="N2118" t="str">
        <f>+HLOOKUP(A2118,'HY Financials'!$4:$4,1,0)</f>
        <v>TSS</v>
      </c>
    </row>
    <row r="2119" spans="1:14" hidden="1">
      <c r="A2119" t="s">
        <v>250</v>
      </c>
      <c r="B2119" s="105">
        <v>112011</v>
      </c>
      <c r="C2119" s="105" t="s">
        <v>529</v>
      </c>
      <c r="D2119" s="106">
        <v>168.32</v>
      </c>
      <c r="E2119" s="106">
        <v>168.32</v>
      </c>
      <c r="F2119" s="67">
        <f t="shared" si="99"/>
        <v>0</v>
      </c>
      <c r="G2119" s="68" t="str">
        <f>+VLOOKUP(B2119,Mapping!A:C,3,0)</f>
        <v>Net Assets</v>
      </c>
      <c r="H2119" s="68" t="str">
        <f t="shared" si="100"/>
        <v>TSSNet Assets</v>
      </c>
      <c r="I2119" s="69">
        <f t="shared" si="101"/>
        <v>0</v>
      </c>
      <c r="N2119" t="str">
        <f>+HLOOKUP(A2119,'HY Financials'!$4:$4,1,0)</f>
        <v>TSS</v>
      </c>
    </row>
    <row r="2120" spans="1:14" hidden="1">
      <c r="A2120" t="s">
        <v>250</v>
      </c>
      <c r="B2120" s="105">
        <v>112012</v>
      </c>
      <c r="C2120" s="105" t="s">
        <v>423</v>
      </c>
      <c r="D2120" s="106">
        <v>0</v>
      </c>
      <c r="E2120" s="106">
        <v>0</v>
      </c>
      <c r="F2120" s="67">
        <f t="shared" si="99"/>
        <v>0</v>
      </c>
      <c r="G2120" s="68" t="str">
        <f>+VLOOKUP(B2120,Mapping!A:C,3,0)</f>
        <v>Net Assets</v>
      </c>
      <c r="H2120" s="68" t="str">
        <f t="shared" si="100"/>
        <v>TSSNet Assets</v>
      </c>
      <c r="I2120" s="69">
        <f t="shared" si="101"/>
        <v>0</v>
      </c>
      <c r="N2120" t="str">
        <f>+HLOOKUP(A2120,'HY Financials'!$4:$4,1,0)</f>
        <v>TSS</v>
      </c>
    </row>
    <row r="2121" spans="1:14" hidden="1">
      <c r="A2121" t="s">
        <v>250</v>
      </c>
      <c r="B2121" s="105">
        <v>112020</v>
      </c>
      <c r="C2121" s="105" t="s">
        <v>316</v>
      </c>
      <c r="D2121" s="106">
        <v>0</v>
      </c>
      <c r="E2121" s="106">
        <v>27469000</v>
      </c>
      <c r="F2121" s="67">
        <f t="shared" si="99"/>
        <v>27469000</v>
      </c>
      <c r="G2121" s="68" t="str">
        <f>+VLOOKUP(B2121,Mapping!A:C,3,0)</f>
        <v>Net Assets</v>
      </c>
      <c r="H2121" s="68" t="str">
        <f t="shared" si="100"/>
        <v>TSSNet Assets</v>
      </c>
      <c r="I2121" s="69">
        <f t="shared" si="101"/>
        <v>2.7469000000000001</v>
      </c>
      <c r="N2121" t="str">
        <f>+HLOOKUP(A2121,'HY Financials'!$4:$4,1,0)</f>
        <v>TSS</v>
      </c>
    </row>
    <row r="2122" spans="1:14" hidden="1">
      <c r="A2122" t="s">
        <v>250</v>
      </c>
      <c r="B2122" s="105">
        <v>112021</v>
      </c>
      <c r="C2122" s="105" t="s">
        <v>478</v>
      </c>
      <c r="D2122" s="106">
        <v>118431.27</v>
      </c>
      <c r="E2122" s="106">
        <v>120410.91</v>
      </c>
      <c r="F2122" s="67">
        <f t="shared" si="99"/>
        <v>1979.6399999999994</v>
      </c>
      <c r="G2122" s="68" t="str">
        <f>+VLOOKUP(B2122,Mapping!A:C,3,0)</f>
        <v>Net Assets</v>
      </c>
      <c r="H2122" s="68" t="str">
        <f t="shared" si="100"/>
        <v>TSSNet Assets</v>
      </c>
      <c r="I2122" s="69">
        <f t="shared" si="101"/>
        <v>1.9796399999999994E-4</v>
      </c>
      <c r="N2122" t="str">
        <f>+HLOOKUP(A2122,'HY Financials'!$4:$4,1,0)</f>
        <v>TSS</v>
      </c>
    </row>
    <row r="2123" spans="1:14" hidden="1">
      <c r="A2123" t="s">
        <v>250</v>
      </c>
      <c r="B2123" s="105">
        <v>112062</v>
      </c>
      <c r="C2123" s="105" t="s">
        <v>988</v>
      </c>
      <c r="D2123" s="106">
        <v>0</v>
      </c>
      <c r="E2123" s="106">
        <v>14153.97</v>
      </c>
      <c r="F2123" s="67">
        <f t="shared" si="99"/>
        <v>14153.97</v>
      </c>
      <c r="G2123" s="68" t="str">
        <f>+VLOOKUP(B2123,Mapping!A:C,3,0)</f>
        <v>Net Assets</v>
      </c>
      <c r="H2123" s="68" t="str">
        <f t="shared" si="100"/>
        <v>TSSNet Assets</v>
      </c>
      <c r="I2123" s="69">
        <f t="shared" si="101"/>
        <v>1.4153969999999999E-3</v>
      </c>
      <c r="N2123" t="str">
        <f>+HLOOKUP(A2123,'HY Financials'!$4:$4,1,0)</f>
        <v>TSS</v>
      </c>
    </row>
    <row r="2124" spans="1:14" hidden="1">
      <c r="A2124" t="s">
        <v>250</v>
      </c>
      <c r="B2124" s="105" t="s">
        <v>689</v>
      </c>
      <c r="C2124" s="105" t="s">
        <v>690</v>
      </c>
      <c r="D2124" s="106">
        <v>279045360.43000001</v>
      </c>
      <c r="E2124" s="106">
        <v>288004360.43000001</v>
      </c>
      <c r="F2124" s="67">
        <f t="shared" si="99"/>
        <v>8959000</v>
      </c>
      <c r="G2124" s="68" t="str">
        <f>+VLOOKUP(B2124,Mapping!A:C,3,0)</f>
        <v>Net Assets</v>
      </c>
      <c r="H2124" s="68" t="str">
        <f t="shared" si="100"/>
        <v>TSSNet Assets</v>
      </c>
      <c r="I2124" s="69">
        <f t="shared" si="101"/>
        <v>0.89590000000000003</v>
      </c>
      <c r="N2124" t="str">
        <f>+HLOOKUP(A2124,'HY Financials'!$4:$4,1,0)</f>
        <v>TSS</v>
      </c>
    </row>
    <row r="2125" spans="1:14" hidden="1">
      <c r="A2125" t="s">
        <v>250</v>
      </c>
      <c r="B2125" s="105">
        <v>210100</v>
      </c>
      <c r="C2125" s="105" t="s">
        <v>424</v>
      </c>
      <c r="D2125" s="106">
        <v>1801821417.8</v>
      </c>
      <c r="E2125" s="106">
        <v>1789785741.1400001</v>
      </c>
      <c r="F2125" s="67">
        <f t="shared" si="99"/>
        <v>-12035676.659999847</v>
      </c>
      <c r="G2125" s="68" t="str">
        <f>+VLOOKUP(B2125,Mapping!A:C,3,0)</f>
        <v>Net Assets</v>
      </c>
      <c r="H2125" s="68" t="str">
        <f t="shared" si="100"/>
        <v>TSSNet Assets</v>
      </c>
      <c r="I2125" s="69">
        <f t="shared" si="101"/>
        <v>-1.2035676659999848</v>
      </c>
      <c r="N2125" t="str">
        <f>+HLOOKUP(A2125,'HY Financials'!$4:$4,1,0)</f>
        <v>TSS</v>
      </c>
    </row>
    <row r="2126" spans="1:14" hidden="1">
      <c r="A2126" t="s">
        <v>250</v>
      </c>
      <c r="B2126" s="105">
        <v>210800</v>
      </c>
      <c r="C2126" s="105" t="s">
        <v>317</v>
      </c>
      <c r="D2126" s="106">
        <v>131262659.88</v>
      </c>
      <c r="E2126" s="106">
        <v>124796841.11</v>
      </c>
      <c r="F2126" s="67">
        <f t="shared" si="99"/>
        <v>-6465818.7699999958</v>
      </c>
      <c r="G2126" s="68" t="str">
        <f>+VLOOKUP(B2126,Mapping!A:C,3,0)</f>
        <v>Net Assets</v>
      </c>
      <c r="H2126" s="68" t="str">
        <f t="shared" si="100"/>
        <v>TSSNet Assets</v>
      </c>
      <c r="I2126" s="69">
        <f t="shared" si="101"/>
        <v>-0.64658187699999958</v>
      </c>
      <c r="N2126" t="str">
        <f>+HLOOKUP(A2126,'HY Financials'!$4:$4,1,0)</f>
        <v>TSS</v>
      </c>
    </row>
    <row r="2127" spans="1:14" hidden="1">
      <c r="A2127" t="s">
        <v>250</v>
      </c>
      <c r="B2127" s="105">
        <v>211002</v>
      </c>
      <c r="C2127" s="105" t="s">
        <v>460</v>
      </c>
      <c r="D2127" s="106">
        <v>9151717.6699999999</v>
      </c>
      <c r="E2127" s="106">
        <v>1650068.46</v>
      </c>
      <c r="F2127" s="67">
        <f t="shared" si="99"/>
        <v>-7501649.21</v>
      </c>
      <c r="G2127" s="68" t="str">
        <f>+VLOOKUP(B2127,Mapping!A:C,3,0)</f>
        <v>Net Assets</v>
      </c>
      <c r="H2127" s="68" t="str">
        <f t="shared" si="100"/>
        <v>TSSNet Assets</v>
      </c>
      <c r="I2127" s="69">
        <f t="shared" si="101"/>
        <v>-0.75016492099999998</v>
      </c>
      <c r="N2127" t="str">
        <f>+HLOOKUP(A2127,'HY Financials'!$4:$4,1,0)</f>
        <v>TSS</v>
      </c>
    </row>
    <row r="2128" spans="1:14" hidden="1">
      <c r="A2128" t="s">
        <v>250</v>
      </c>
      <c r="B2128" s="105">
        <v>211006</v>
      </c>
      <c r="C2128" s="105" t="s">
        <v>654</v>
      </c>
      <c r="D2128" s="106">
        <v>7145227.3899999997</v>
      </c>
      <c r="E2128" s="106">
        <v>0</v>
      </c>
      <c r="F2128" s="67">
        <f t="shared" si="99"/>
        <v>-7145227.3899999997</v>
      </c>
      <c r="G2128" s="68" t="str">
        <f>+VLOOKUP(B2128,Mapping!A:C,3,0)</f>
        <v>Net Assets</v>
      </c>
      <c r="H2128" s="68" t="str">
        <f t="shared" si="100"/>
        <v>TSSNet Assets</v>
      </c>
      <c r="I2128" s="69">
        <f t="shared" si="101"/>
        <v>-0.71452273899999996</v>
      </c>
      <c r="N2128" t="str">
        <f>+HLOOKUP(A2128,'HY Financials'!$4:$4,1,0)</f>
        <v>TSS</v>
      </c>
    </row>
    <row r="2129" spans="1:14" hidden="1">
      <c r="A2129" t="s">
        <v>250</v>
      </c>
      <c r="B2129" s="105">
        <v>211010</v>
      </c>
      <c r="C2129" s="105" t="s">
        <v>321</v>
      </c>
      <c r="D2129" s="106">
        <v>24094.42</v>
      </c>
      <c r="E2129" s="106">
        <v>12047.21</v>
      </c>
      <c r="F2129" s="67">
        <f t="shared" si="99"/>
        <v>-12047.21</v>
      </c>
      <c r="G2129" s="68" t="str">
        <f>+VLOOKUP(B2129,Mapping!A:C,3,0)</f>
        <v>Net Assets</v>
      </c>
      <c r="H2129" s="68" t="str">
        <f t="shared" si="100"/>
        <v>TSSNet Assets</v>
      </c>
      <c r="I2129" s="69">
        <f t="shared" si="101"/>
        <v>-1.204721E-3</v>
      </c>
      <c r="N2129" t="str">
        <f>+HLOOKUP(A2129,'HY Financials'!$4:$4,1,0)</f>
        <v>TSS</v>
      </c>
    </row>
    <row r="2130" spans="1:14" hidden="1">
      <c r="A2130" t="s">
        <v>250</v>
      </c>
      <c r="B2130" s="105">
        <v>211011</v>
      </c>
      <c r="C2130" s="105" t="s">
        <v>765</v>
      </c>
      <c r="D2130" s="106">
        <v>4859185.46</v>
      </c>
      <c r="E2130" s="106">
        <v>2429592.73</v>
      </c>
      <c r="F2130" s="67">
        <f t="shared" si="99"/>
        <v>-2429592.73</v>
      </c>
      <c r="G2130" s="68" t="str">
        <f>+VLOOKUP(B2130,Mapping!A:C,3,0)</f>
        <v>Net Assets</v>
      </c>
      <c r="H2130" s="68" t="str">
        <f t="shared" si="100"/>
        <v>TSSNet Assets</v>
      </c>
      <c r="I2130" s="69">
        <f t="shared" si="101"/>
        <v>-0.242959273</v>
      </c>
      <c r="N2130" t="str">
        <f>+HLOOKUP(A2130,'HY Financials'!$4:$4,1,0)</f>
        <v>TSS</v>
      </c>
    </row>
    <row r="2131" spans="1:14" hidden="1">
      <c r="A2131" t="s">
        <v>250</v>
      </c>
      <c r="B2131" s="105">
        <v>211024</v>
      </c>
      <c r="C2131" s="105" t="s">
        <v>325</v>
      </c>
      <c r="D2131" s="106">
        <v>122288.02</v>
      </c>
      <c r="E2131" s="106">
        <v>127117.79</v>
      </c>
      <c r="F2131" s="67">
        <f t="shared" si="99"/>
        <v>4829.7699999999895</v>
      </c>
      <c r="G2131" s="68" t="str">
        <f>+VLOOKUP(B2131,Mapping!A:C,3,0)</f>
        <v>Net Assets</v>
      </c>
      <c r="H2131" s="68" t="str">
        <f t="shared" si="100"/>
        <v>TSSNet Assets</v>
      </c>
      <c r="I2131" s="69">
        <f t="shared" si="101"/>
        <v>4.8297699999999896E-4</v>
      </c>
      <c r="N2131" t="str">
        <f>+HLOOKUP(A2131,'HY Financials'!$4:$4,1,0)</f>
        <v>TSS</v>
      </c>
    </row>
    <row r="2132" spans="1:14" hidden="1">
      <c r="A2132" t="s">
        <v>250</v>
      </c>
      <c r="B2132" s="105">
        <v>211026</v>
      </c>
      <c r="C2132" s="105" t="s">
        <v>327</v>
      </c>
      <c r="D2132" s="106">
        <v>0</v>
      </c>
      <c r="E2132" s="106">
        <v>0</v>
      </c>
      <c r="F2132" s="67">
        <f t="shared" si="99"/>
        <v>0</v>
      </c>
      <c r="G2132" s="68" t="str">
        <f>+VLOOKUP(B2132,Mapping!A:C,3,0)</f>
        <v>Net Assets</v>
      </c>
      <c r="H2132" s="68" t="str">
        <f t="shared" si="100"/>
        <v>TSSNet Assets</v>
      </c>
      <c r="I2132" s="69">
        <f t="shared" si="101"/>
        <v>0</v>
      </c>
      <c r="N2132" t="str">
        <f>+HLOOKUP(A2132,'HY Financials'!$4:$4,1,0)</f>
        <v>TSS</v>
      </c>
    </row>
    <row r="2133" spans="1:14" hidden="1">
      <c r="A2133" t="s">
        <v>250</v>
      </c>
      <c r="B2133" s="105">
        <v>211028</v>
      </c>
      <c r="C2133" s="105" t="s">
        <v>329</v>
      </c>
      <c r="D2133" s="106">
        <v>0</v>
      </c>
      <c r="E2133" s="106">
        <v>0</v>
      </c>
      <c r="F2133" s="67">
        <f t="shared" si="99"/>
        <v>0</v>
      </c>
      <c r="G2133" s="68" t="str">
        <f>+VLOOKUP(B2133,Mapping!A:C,3,0)</f>
        <v>Net Assets</v>
      </c>
      <c r="H2133" s="68" t="str">
        <f t="shared" si="100"/>
        <v>TSSNet Assets</v>
      </c>
      <c r="I2133" s="69">
        <f t="shared" si="101"/>
        <v>0</v>
      </c>
      <c r="N2133" t="str">
        <f>+HLOOKUP(A2133,'HY Financials'!$4:$4,1,0)</f>
        <v>TSS</v>
      </c>
    </row>
    <row r="2134" spans="1:14" hidden="1">
      <c r="A2134" t="s">
        <v>250</v>
      </c>
      <c r="B2134" s="105">
        <v>211032</v>
      </c>
      <c r="C2134" s="105" t="s">
        <v>331</v>
      </c>
      <c r="D2134" s="106">
        <v>439475.92</v>
      </c>
      <c r="E2134" s="106">
        <v>1500.94</v>
      </c>
      <c r="F2134" s="67">
        <f t="shared" si="99"/>
        <v>-437974.98</v>
      </c>
      <c r="G2134" s="68" t="str">
        <f>+VLOOKUP(B2134,Mapping!A:C,3,0)</f>
        <v>Net Assets</v>
      </c>
      <c r="H2134" s="68" t="str">
        <f t="shared" si="100"/>
        <v>TSSNet Assets</v>
      </c>
      <c r="I2134" s="69">
        <f t="shared" si="101"/>
        <v>-4.3797497999999997E-2</v>
      </c>
      <c r="N2134" t="str">
        <f>+HLOOKUP(A2134,'HY Financials'!$4:$4,1,0)</f>
        <v>TSS</v>
      </c>
    </row>
    <row r="2135" spans="1:14" hidden="1">
      <c r="A2135" t="s">
        <v>250</v>
      </c>
      <c r="B2135" s="105">
        <v>211035</v>
      </c>
      <c r="C2135" s="105" t="s">
        <v>333</v>
      </c>
      <c r="D2135" s="106">
        <v>313650</v>
      </c>
      <c r="E2135" s="106">
        <v>433453</v>
      </c>
      <c r="F2135" s="67">
        <f t="shared" si="99"/>
        <v>119803</v>
      </c>
      <c r="G2135" s="68" t="str">
        <f>+VLOOKUP(B2135,Mapping!A:C,3,0)</f>
        <v>Net Assets</v>
      </c>
      <c r="H2135" s="68" t="str">
        <f t="shared" si="100"/>
        <v>TSSNet Assets</v>
      </c>
      <c r="I2135" s="69">
        <f t="shared" si="101"/>
        <v>1.1980299999999999E-2</v>
      </c>
      <c r="N2135" t="str">
        <f>+HLOOKUP(A2135,'HY Financials'!$4:$4,1,0)</f>
        <v>TSS</v>
      </c>
    </row>
    <row r="2136" spans="1:14" hidden="1">
      <c r="A2136" t="s">
        <v>250</v>
      </c>
      <c r="B2136" s="105">
        <v>211037</v>
      </c>
      <c r="C2136" s="105" t="s">
        <v>901</v>
      </c>
      <c r="D2136" s="106">
        <v>404483.23</v>
      </c>
      <c r="E2136" s="106">
        <v>749285.21</v>
      </c>
      <c r="F2136" s="67">
        <f t="shared" si="99"/>
        <v>344801.98</v>
      </c>
      <c r="G2136" s="68" t="str">
        <f>+VLOOKUP(B2136,Mapping!A:C,3,0)</f>
        <v>Net Assets</v>
      </c>
      <c r="H2136" s="68" t="str">
        <f t="shared" si="100"/>
        <v>TSSNet Assets</v>
      </c>
      <c r="I2136" s="69">
        <f t="shared" si="101"/>
        <v>3.4480197999999997E-2</v>
      </c>
      <c r="N2136" t="str">
        <f>+HLOOKUP(A2136,'HY Financials'!$4:$4,1,0)</f>
        <v>TSS</v>
      </c>
    </row>
    <row r="2137" spans="1:14" hidden="1">
      <c r="A2137" t="s">
        <v>250</v>
      </c>
      <c r="B2137" s="105">
        <v>211040</v>
      </c>
      <c r="C2137" s="105" t="s">
        <v>1046</v>
      </c>
      <c r="D2137" s="106">
        <v>15356.82</v>
      </c>
      <c r="E2137" s="106">
        <v>15356.82</v>
      </c>
      <c r="F2137" s="67">
        <f t="shared" si="99"/>
        <v>0</v>
      </c>
      <c r="G2137" s="68" t="str">
        <f>+VLOOKUP(B2137,Mapping!A:C,3,0)</f>
        <v>Dummy</v>
      </c>
      <c r="H2137" s="68" t="str">
        <f t="shared" si="100"/>
        <v>TSSDummy</v>
      </c>
      <c r="I2137" s="69">
        <f t="shared" si="101"/>
        <v>0</v>
      </c>
      <c r="N2137" t="str">
        <f>+HLOOKUP(A2137,'HY Financials'!$4:$4,1,0)</f>
        <v>TSS</v>
      </c>
    </row>
    <row r="2138" spans="1:14" hidden="1">
      <c r="A2138" t="s">
        <v>250</v>
      </c>
      <c r="B2138" s="105">
        <v>211070</v>
      </c>
      <c r="C2138" s="105" t="s">
        <v>902</v>
      </c>
      <c r="D2138" s="106">
        <v>5050</v>
      </c>
      <c r="E2138" s="106">
        <v>4155.74</v>
      </c>
      <c r="F2138" s="67">
        <f t="shared" si="99"/>
        <v>-894.26000000000022</v>
      </c>
      <c r="G2138" s="68" t="str">
        <f>+VLOOKUP(B2138,Mapping!A:C,3,0)</f>
        <v>Net Assets</v>
      </c>
      <c r="H2138" s="68" t="str">
        <f t="shared" si="100"/>
        <v>TSSNet Assets</v>
      </c>
      <c r="I2138" s="69">
        <f t="shared" si="101"/>
        <v>-8.9426000000000021E-5</v>
      </c>
      <c r="N2138" t="str">
        <f>+HLOOKUP(A2138,'HY Financials'!$4:$4,1,0)</f>
        <v>TSS</v>
      </c>
    </row>
    <row r="2139" spans="1:14" hidden="1">
      <c r="A2139" t="s">
        <v>250</v>
      </c>
      <c r="B2139" s="105">
        <v>211078</v>
      </c>
      <c r="C2139" s="105" t="s">
        <v>1047</v>
      </c>
      <c r="D2139" s="106">
        <v>10743.25</v>
      </c>
      <c r="E2139" s="106">
        <v>10743.25</v>
      </c>
      <c r="F2139" s="67">
        <f t="shared" si="99"/>
        <v>0</v>
      </c>
      <c r="G2139" s="68" t="str">
        <f>+VLOOKUP(B2139,Mapping!A:C,3,0)</f>
        <v>Dummy</v>
      </c>
      <c r="H2139" s="68" t="str">
        <f t="shared" si="100"/>
        <v>TSSDummy</v>
      </c>
      <c r="I2139" s="69">
        <f t="shared" si="101"/>
        <v>0</v>
      </c>
      <c r="N2139" t="str">
        <f>+HLOOKUP(A2139,'HY Financials'!$4:$4,1,0)</f>
        <v>TSS</v>
      </c>
    </row>
    <row r="2140" spans="1:14" hidden="1">
      <c r="A2140" t="s">
        <v>250</v>
      </c>
      <c r="B2140" s="105">
        <v>212010</v>
      </c>
      <c r="C2140" s="105" t="s">
        <v>336</v>
      </c>
      <c r="D2140" s="106">
        <v>17621582.300000001</v>
      </c>
      <c r="E2140" s="106">
        <v>19050562.829999998</v>
      </c>
      <c r="F2140" s="67">
        <f t="shared" si="99"/>
        <v>1428980.5299999975</v>
      </c>
      <c r="G2140" s="68" t="str">
        <f>+VLOOKUP(B2140,Mapping!A:C,3,0)</f>
        <v>Net Assets</v>
      </c>
      <c r="H2140" s="68" t="str">
        <f t="shared" si="100"/>
        <v>TSSNet Assets</v>
      </c>
      <c r="I2140" s="69">
        <f t="shared" si="101"/>
        <v>0.14289805299999975</v>
      </c>
      <c r="N2140" t="str">
        <f>+HLOOKUP(A2140,'HY Financials'!$4:$4,1,0)</f>
        <v>TSS</v>
      </c>
    </row>
    <row r="2141" spans="1:14" hidden="1">
      <c r="A2141" t="s">
        <v>250</v>
      </c>
      <c r="B2141" s="105">
        <v>212021</v>
      </c>
      <c r="C2141" s="105" t="s">
        <v>337</v>
      </c>
      <c r="D2141" s="106">
        <v>110755617.81</v>
      </c>
      <c r="E2141" s="106">
        <v>110728983.06</v>
      </c>
      <c r="F2141" s="67">
        <f t="shared" si="99"/>
        <v>-26634.75</v>
      </c>
      <c r="G2141" s="68" t="str">
        <f>+VLOOKUP(B2141,Mapping!A:C,3,0)</f>
        <v>Net Assets</v>
      </c>
      <c r="H2141" s="68" t="str">
        <f t="shared" si="100"/>
        <v>TSSNet Assets</v>
      </c>
      <c r="I2141" s="69">
        <f t="shared" si="101"/>
        <v>-2.6634749999999998E-3</v>
      </c>
      <c r="N2141" t="str">
        <f>+HLOOKUP(A2141,'HY Financials'!$4:$4,1,0)</f>
        <v>TSS</v>
      </c>
    </row>
    <row r="2142" spans="1:14" hidden="1">
      <c r="A2142" t="s">
        <v>250</v>
      </c>
      <c r="B2142" s="105">
        <v>212024</v>
      </c>
      <c r="C2142" s="105" t="s">
        <v>338</v>
      </c>
      <c r="D2142" s="106">
        <v>411348</v>
      </c>
      <c r="E2142" s="106">
        <v>376386</v>
      </c>
      <c r="F2142" s="67">
        <f t="shared" si="99"/>
        <v>-34962</v>
      </c>
      <c r="G2142" s="68" t="str">
        <f>+VLOOKUP(B2142,Mapping!A:C,3,0)</f>
        <v>Net Assets</v>
      </c>
      <c r="H2142" s="68" t="str">
        <f t="shared" si="100"/>
        <v>TSSNet Assets</v>
      </c>
      <c r="I2142" s="69">
        <f t="shared" si="101"/>
        <v>-3.4962000000000001E-3</v>
      </c>
      <c r="N2142" t="str">
        <f>+HLOOKUP(A2142,'HY Financials'!$4:$4,1,0)</f>
        <v>TSS</v>
      </c>
    </row>
    <row r="2143" spans="1:14" hidden="1">
      <c r="A2143" t="s">
        <v>250</v>
      </c>
      <c r="B2143" s="105">
        <v>212026</v>
      </c>
      <c r="C2143" s="105" t="s">
        <v>339</v>
      </c>
      <c r="D2143" s="106">
        <v>443407.12</v>
      </c>
      <c r="E2143" s="106">
        <v>8345058.8499999996</v>
      </c>
      <c r="F2143" s="67">
        <f t="shared" si="99"/>
        <v>7901651.7299999995</v>
      </c>
      <c r="G2143" s="68" t="str">
        <f>+VLOOKUP(B2143,Mapping!A:C,3,0)</f>
        <v>Net Assets</v>
      </c>
      <c r="H2143" s="68" t="str">
        <f t="shared" si="100"/>
        <v>TSSNet Assets</v>
      </c>
      <c r="I2143" s="69">
        <f t="shared" si="101"/>
        <v>0.790165173</v>
      </c>
      <c r="N2143" t="str">
        <f>+HLOOKUP(A2143,'HY Financials'!$4:$4,1,0)</f>
        <v>TSS</v>
      </c>
    </row>
    <row r="2144" spans="1:14" hidden="1">
      <c r="A2144" t="s">
        <v>250</v>
      </c>
      <c r="B2144" s="105">
        <v>212027</v>
      </c>
      <c r="C2144" s="105" t="s">
        <v>340</v>
      </c>
      <c r="D2144" s="106">
        <v>21781</v>
      </c>
      <c r="E2144" s="106">
        <v>17924</v>
      </c>
      <c r="F2144" s="67">
        <f t="shared" si="99"/>
        <v>-3857</v>
      </c>
      <c r="G2144" s="68" t="str">
        <f>+VLOOKUP(B2144,Mapping!A:C,3,0)</f>
        <v>Net Assets</v>
      </c>
      <c r="H2144" s="68" t="str">
        <f t="shared" si="100"/>
        <v>TSSNet Assets</v>
      </c>
      <c r="I2144" s="69">
        <f t="shared" si="101"/>
        <v>-3.857E-4</v>
      </c>
      <c r="N2144" t="str">
        <f>+HLOOKUP(A2144,'HY Financials'!$4:$4,1,0)</f>
        <v>TSS</v>
      </c>
    </row>
    <row r="2145" spans="1:14" hidden="1">
      <c r="A2145" t="s">
        <v>250</v>
      </c>
      <c r="B2145" s="105">
        <v>212029</v>
      </c>
      <c r="C2145" s="105" t="s">
        <v>341</v>
      </c>
      <c r="D2145" s="106">
        <v>12140.03</v>
      </c>
      <c r="E2145" s="106">
        <v>12140.03</v>
      </c>
      <c r="F2145" s="67">
        <f t="shared" si="99"/>
        <v>0</v>
      </c>
      <c r="G2145" s="68" t="str">
        <f>+VLOOKUP(B2145,Mapping!A:C,3,0)</f>
        <v>Net Assets</v>
      </c>
      <c r="H2145" s="68" t="str">
        <f t="shared" si="100"/>
        <v>TSSNet Assets</v>
      </c>
      <c r="I2145" s="69">
        <f t="shared" si="101"/>
        <v>0</v>
      </c>
      <c r="N2145" t="str">
        <f>+HLOOKUP(A2145,'HY Financials'!$4:$4,1,0)</f>
        <v>TSS</v>
      </c>
    </row>
    <row r="2146" spans="1:14" s="108" customFormat="1" hidden="1">
      <c r="A2146" t="s">
        <v>250</v>
      </c>
      <c r="B2146" s="105">
        <v>212030</v>
      </c>
      <c r="C2146" s="105" t="s">
        <v>1048</v>
      </c>
      <c r="D2146" s="106">
        <v>28492.63</v>
      </c>
      <c r="E2146" s="106">
        <v>28492.63</v>
      </c>
      <c r="F2146" s="67">
        <f t="shared" si="99"/>
        <v>0</v>
      </c>
      <c r="G2146" s="68" t="str">
        <f>+VLOOKUP(B2146,Mapping!A:C,3,0)</f>
        <v>Dummy</v>
      </c>
      <c r="H2146" s="68" t="str">
        <f t="shared" si="100"/>
        <v>TSSDummy</v>
      </c>
      <c r="I2146" s="69">
        <f t="shared" si="101"/>
        <v>0</v>
      </c>
      <c r="N2146" t="str">
        <f>+HLOOKUP(A2146,'HY Financials'!$4:$4,1,0)</f>
        <v>TSS</v>
      </c>
    </row>
    <row r="2147" spans="1:14" s="108" customFormat="1" hidden="1">
      <c r="A2147" t="s">
        <v>250</v>
      </c>
      <c r="B2147" s="105">
        <v>212039</v>
      </c>
      <c r="C2147" s="105" t="s">
        <v>906</v>
      </c>
      <c r="D2147" s="106">
        <v>1030.74</v>
      </c>
      <c r="E2147" s="106">
        <v>1030.74</v>
      </c>
      <c r="F2147" s="67">
        <f t="shared" si="99"/>
        <v>0</v>
      </c>
      <c r="G2147" s="68" t="str">
        <f>+VLOOKUP(B2147,Mapping!A:C,3,0)</f>
        <v>Net Assets</v>
      </c>
      <c r="H2147" s="68" t="str">
        <f t="shared" si="100"/>
        <v>TSSNet Assets</v>
      </c>
      <c r="I2147" s="69">
        <f t="shared" si="101"/>
        <v>0</v>
      </c>
      <c r="N2147" t="str">
        <f>+HLOOKUP(A2147,'HY Financials'!$4:$4,1,0)</f>
        <v>TSS</v>
      </c>
    </row>
    <row r="2148" spans="1:14" s="108" customFormat="1" hidden="1">
      <c r="A2148" t="s">
        <v>250</v>
      </c>
      <c r="B2148" s="105">
        <v>212080</v>
      </c>
      <c r="C2148" s="105" t="s">
        <v>1049</v>
      </c>
      <c r="D2148" s="106">
        <v>6505.83</v>
      </c>
      <c r="E2148" s="106">
        <v>173112.64</v>
      </c>
      <c r="F2148" s="67">
        <f t="shared" si="99"/>
        <v>166606.81000000003</v>
      </c>
      <c r="G2148" s="68" t="str">
        <f>+VLOOKUP(B2148,Mapping!A:C,3,0)</f>
        <v>Dummy</v>
      </c>
      <c r="H2148" s="68" t="str">
        <f t="shared" si="100"/>
        <v>TSSDummy</v>
      </c>
      <c r="I2148" s="69">
        <f t="shared" si="101"/>
        <v>1.6660681000000004E-2</v>
      </c>
      <c r="N2148" t="str">
        <f>+HLOOKUP(A2148,'HY Financials'!$4:$4,1,0)</f>
        <v>TSS</v>
      </c>
    </row>
    <row r="2149" spans="1:14" hidden="1">
      <c r="A2149" t="s">
        <v>250</v>
      </c>
      <c r="B2149" s="105">
        <v>212085</v>
      </c>
      <c r="C2149" s="105" t="s">
        <v>342</v>
      </c>
      <c r="D2149" s="106">
        <v>8384800</v>
      </c>
      <c r="E2149" s="106">
        <v>8486300.6699999999</v>
      </c>
      <c r="F2149" s="67">
        <f t="shared" si="99"/>
        <v>101500.66999999993</v>
      </c>
      <c r="G2149" s="68" t="str">
        <f>+VLOOKUP(B2149,Mapping!A:C,3,0)</f>
        <v>Net Assets</v>
      </c>
      <c r="H2149" s="68" t="str">
        <f t="shared" si="100"/>
        <v>TSSNet Assets</v>
      </c>
      <c r="I2149" s="69">
        <f t="shared" si="101"/>
        <v>1.0150066999999992E-2</v>
      </c>
      <c r="N2149" t="str">
        <f>+HLOOKUP(A2149,'HY Financials'!$4:$4,1,0)</f>
        <v>TSS</v>
      </c>
    </row>
    <row r="2150" spans="1:14" hidden="1">
      <c r="A2150" t="s">
        <v>250</v>
      </c>
      <c r="B2150" s="105">
        <v>212086</v>
      </c>
      <c r="C2150" s="105" t="s">
        <v>343</v>
      </c>
      <c r="D2150" s="106">
        <v>32156671.41</v>
      </c>
      <c r="E2150" s="106">
        <v>31860486.199999999</v>
      </c>
      <c r="F2150" s="67">
        <f t="shared" si="99"/>
        <v>-296185.21000000089</v>
      </c>
      <c r="G2150" s="68" t="str">
        <f>+VLOOKUP(B2150,Mapping!A:C,3,0)</f>
        <v>Net Assets</v>
      </c>
      <c r="H2150" s="68" t="str">
        <f t="shared" si="100"/>
        <v>TSSNet Assets</v>
      </c>
      <c r="I2150" s="69">
        <f t="shared" si="101"/>
        <v>-2.9618521000000089E-2</v>
      </c>
      <c r="N2150" t="str">
        <f>+HLOOKUP(A2150,'HY Financials'!$4:$4,1,0)</f>
        <v>TSS</v>
      </c>
    </row>
    <row r="2151" spans="1:14" hidden="1">
      <c r="A2151" t="s">
        <v>250</v>
      </c>
      <c r="B2151" s="105">
        <v>213100</v>
      </c>
      <c r="C2151" s="105" t="s">
        <v>499</v>
      </c>
      <c r="D2151" s="106">
        <v>89894.94</v>
      </c>
      <c r="E2151" s="106">
        <v>98500.36</v>
      </c>
      <c r="F2151" s="67">
        <f t="shared" si="99"/>
        <v>8605.4199999999983</v>
      </c>
      <c r="G2151" s="68" t="str">
        <f>+VLOOKUP(B2151,Mapping!A:C,3,0)</f>
        <v>Net Assets</v>
      </c>
      <c r="H2151" s="68" t="str">
        <f t="shared" si="100"/>
        <v>TSSNet Assets</v>
      </c>
      <c r="I2151" s="69">
        <f t="shared" si="101"/>
        <v>8.6054199999999984E-4</v>
      </c>
      <c r="N2151" t="str">
        <f>+HLOOKUP(A2151,'HY Financials'!$4:$4,1,0)</f>
        <v>TSS</v>
      </c>
    </row>
    <row r="2152" spans="1:14" hidden="1">
      <c r="A2152" t="s">
        <v>250</v>
      </c>
      <c r="B2152" s="105" t="s">
        <v>344</v>
      </c>
      <c r="C2152" s="105" t="s">
        <v>345</v>
      </c>
      <c r="D2152" s="106">
        <v>47043979.950000003</v>
      </c>
      <c r="E2152" s="106">
        <v>42740489.75</v>
      </c>
      <c r="F2152" s="67">
        <f t="shared" si="99"/>
        <v>-4303490.200000003</v>
      </c>
      <c r="G2152" s="68" t="str">
        <f>+VLOOKUP(B2152,Mapping!A:C,3,0)</f>
        <v>Unit Capital at the end of the period</v>
      </c>
      <c r="H2152" s="68" t="str">
        <f t="shared" si="100"/>
        <v>TSSUnit Capital at the end of the period</v>
      </c>
      <c r="I2152" s="69">
        <f t="shared" si="101"/>
        <v>-0.4303490200000003</v>
      </c>
      <c r="N2152" t="str">
        <f>+HLOOKUP(A2152,'HY Financials'!$4:$4,1,0)</f>
        <v>TSS</v>
      </c>
    </row>
    <row r="2153" spans="1:14" hidden="1">
      <c r="A2153" t="s">
        <v>250</v>
      </c>
      <c r="B2153" s="105" t="s">
        <v>346</v>
      </c>
      <c r="C2153" s="105" t="s">
        <v>347</v>
      </c>
      <c r="D2153" s="106">
        <v>152660152.56</v>
      </c>
      <c r="E2153" s="106">
        <v>137736902.78</v>
      </c>
      <c r="F2153" s="67">
        <f t="shared" si="99"/>
        <v>-14923249.780000001</v>
      </c>
      <c r="G2153" s="68" t="str">
        <f>+VLOOKUP(B2153,Mapping!A:C,3,0)</f>
        <v>Unit Capital at the end of the period</v>
      </c>
      <c r="H2153" s="68" t="str">
        <f t="shared" si="100"/>
        <v>TSSUnit Capital at the end of the period</v>
      </c>
      <c r="I2153" s="69">
        <f t="shared" si="101"/>
        <v>-1.4923249780000001</v>
      </c>
      <c r="N2153" t="str">
        <f>+HLOOKUP(A2153,'HY Financials'!$4:$4,1,0)</f>
        <v>TSS</v>
      </c>
    </row>
    <row r="2154" spans="1:14" hidden="1">
      <c r="A2154" t="s">
        <v>250</v>
      </c>
      <c r="B2154" s="105" t="s">
        <v>1050</v>
      </c>
      <c r="C2154" s="105" t="s">
        <v>1051</v>
      </c>
      <c r="D2154" s="106">
        <v>45056.33</v>
      </c>
      <c r="E2154" s="106">
        <v>49200.55</v>
      </c>
      <c r="F2154" s="67">
        <f t="shared" si="99"/>
        <v>4144.2200000000012</v>
      </c>
      <c r="G2154" s="68" t="str">
        <f>+VLOOKUP(B2154,Mapping!A:C,3,0)</f>
        <v>Unit Capital at the end of the period</v>
      </c>
      <c r="H2154" s="68" t="str">
        <f t="shared" si="100"/>
        <v>TSSUnit Capital at the end of the period</v>
      </c>
      <c r="I2154" s="69">
        <f t="shared" si="101"/>
        <v>4.1442200000000012E-4</v>
      </c>
      <c r="N2154" t="str">
        <f>+HLOOKUP(A2154,'HY Financials'!$4:$4,1,0)</f>
        <v>TSS</v>
      </c>
    </row>
    <row r="2155" spans="1:14" hidden="1">
      <c r="A2155" t="s">
        <v>250</v>
      </c>
      <c r="B2155" s="105" t="s">
        <v>1052</v>
      </c>
      <c r="C2155" s="105" t="s">
        <v>1053</v>
      </c>
      <c r="D2155" s="106">
        <v>1353058.58</v>
      </c>
      <c r="E2155" s="106">
        <v>1594593.79</v>
      </c>
      <c r="F2155" s="67">
        <f t="shared" si="99"/>
        <v>241535.20999999996</v>
      </c>
      <c r="G2155" s="68" t="str">
        <f>+VLOOKUP(B2155,Mapping!A:C,3,0)</f>
        <v>Unit Capital at the end of the period</v>
      </c>
      <c r="H2155" s="68" t="str">
        <f t="shared" si="100"/>
        <v>TSSUnit Capital at the end of the period</v>
      </c>
      <c r="I2155" s="69">
        <f t="shared" si="101"/>
        <v>2.4153520999999997E-2</v>
      </c>
      <c r="N2155" t="str">
        <f>+HLOOKUP(A2155,'HY Financials'!$4:$4,1,0)</f>
        <v>TSS</v>
      </c>
    </row>
    <row r="2156" spans="1:14" hidden="1">
      <c r="A2156" t="s">
        <v>250</v>
      </c>
      <c r="B2156" s="105" t="s">
        <v>348</v>
      </c>
      <c r="C2156" s="105" t="s">
        <v>349</v>
      </c>
      <c r="D2156" s="106">
        <v>30523918.350000001</v>
      </c>
      <c r="E2156" s="106">
        <v>39955081.189999998</v>
      </c>
      <c r="F2156" s="67">
        <f t="shared" si="99"/>
        <v>9431162.8399999961</v>
      </c>
      <c r="G2156" s="68" t="str">
        <f>+VLOOKUP(B2156,Mapping!A:C,3,0)</f>
        <v>Dummy</v>
      </c>
      <c r="H2156" s="68" t="str">
        <f t="shared" si="100"/>
        <v>TSSDummy</v>
      </c>
      <c r="I2156" s="69">
        <f t="shared" si="101"/>
        <v>0.94311628399999958</v>
      </c>
      <c r="N2156" t="str">
        <f>+HLOOKUP(A2156,'HY Financials'!$4:$4,1,0)</f>
        <v>TSS</v>
      </c>
    </row>
    <row r="2157" spans="1:14" hidden="1">
      <c r="A2157" t="s">
        <v>250</v>
      </c>
      <c r="B2157" s="105" t="s">
        <v>350</v>
      </c>
      <c r="C2157" s="105" t="s">
        <v>351</v>
      </c>
      <c r="D2157" s="106">
        <v>105573781.28</v>
      </c>
      <c r="E2157" s="106">
        <v>121685733.95</v>
      </c>
      <c r="F2157" s="67">
        <f t="shared" si="99"/>
        <v>16111952.670000002</v>
      </c>
      <c r="G2157" s="68" t="str">
        <f>+VLOOKUP(B2157,Mapping!A:C,3,0)</f>
        <v>Dummy</v>
      </c>
      <c r="H2157" s="68" t="str">
        <f t="shared" si="100"/>
        <v>TSSDummy</v>
      </c>
      <c r="I2157" s="69">
        <f t="shared" si="101"/>
        <v>1.6111952670000003</v>
      </c>
      <c r="N2157" t="str">
        <f>+HLOOKUP(A2157,'HY Financials'!$4:$4,1,0)</f>
        <v>TSS</v>
      </c>
    </row>
    <row r="2158" spans="1:14" hidden="1">
      <c r="A2158" t="s">
        <v>250</v>
      </c>
      <c r="B2158" s="105" t="s">
        <v>1054</v>
      </c>
      <c r="C2158" s="105" t="s">
        <v>1055</v>
      </c>
      <c r="D2158" s="106">
        <v>25199.62</v>
      </c>
      <c r="E2158" s="106">
        <v>30742.73</v>
      </c>
      <c r="F2158" s="67">
        <f t="shared" si="99"/>
        <v>5543.1100000000006</v>
      </c>
      <c r="G2158" s="68" t="str">
        <f>+VLOOKUP(B2158,Mapping!A:C,3,0)</f>
        <v>Dummy</v>
      </c>
      <c r="H2158" s="68" t="str">
        <f t="shared" si="100"/>
        <v>TSSDummy</v>
      </c>
      <c r="I2158" s="69">
        <f t="shared" si="101"/>
        <v>5.5431100000000004E-4</v>
      </c>
      <c r="N2158" t="str">
        <f>+HLOOKUP(A2158,'HY Financials'!$4:$4,1,0)</f>
        <v>TSS</v>
      </c>
    </row>
    <row r="2159" spans="1:14" hidden="1">
      <c r="A2159" t="s">
        <v>250</v>
      </c>
      <c r="B2159" s="105" t="s">
        <v>1056</v>
      </c>
      <c r="C2159" s="105" t="s">
        <v>1057</v>
      </c>
      <c r="D2159" s="106">
        <v>573618.29</v>
      </c>
      <c r="E2159" s="106">
        <v>1326212.1599999999</v>
      </c>
      <c r="F2159" s="67">
        <f t="shared" si="99"/>
        <v>752593.86999999988</v>
      </c>
      <c r="G2159" s="68" t="str">
        <f>+VLOOKUP(B2159,Mapping!A:C,3,0)</f>
        <v>Dummy</v>
      </c>
      <c r="H2159" s="68" t="str">
        <f t="shared" si="100"/>
        <v>TSSDummy</v>
      </c>
      <c r="I2159" s="69">
        <f t="shared" si="101"/>
        <v>7.5259386999999983E-2</v>
      </c>
      <c r="N2159" t="str">
        <f>+HLOOKUP(A2159,'HY Financials'!$4:$4,1,0)</f>
        <v>TSS</v>
      </c>
    </row>
    <row r="2160" spans="1:14" hidden="1">
      <c r="A2160" t="s">
        <v>250</v>
      </c>
      <c r="B2160" s="105" t="s">
        <v>352</v>
      </c>
      <c r="C2160" s="105" t="s">
        <v>353</v>
      </c>
      <c r="D2160" s="106">
        <v>27709476.760000002</v>
      </c>
      <c r="E2160" s="106">
        <v>3613143.19</v>
      </c>
      <c r="F2160" s="67">
        <f t="shared" si="99"/>
        <v>-24096333.57</v>
      </c>
      <c r="G2160" s="68" t="str">
        <f>+VLOOKUP(B2160,Mapping!A:C,3,0)</f>
        <v>Dummy</v>
      </c>
      <c r="H2160" s="68" t="str">
        <f t="shared" si="100"/>
        <v>TSSDummy</v>
      </c>
      <c r="I2160" s="69">
        <f t="shared" si="101"/>
        <v>-2.4096333570000001</v>
      </c>
      <c r="N2160" t="str">
        <f>+HLOOKUP(A2160,'HY Financials'!$4:$4,1,0)</f>
        <v>TSS</v>
      </c>
    </row>
    <row r="2161" spans="1:14" hidden="1">
      <c r="A2161" t="s">
        <v>250</v>
      </c>
      <c r="B2161" s="105" t="s">
        <v>354</v>
      </c>
      <c r="C2161" s="105" t="s">
        <v>355</v>
      </c>
      <c r="D2161" s="106">
        <v>94440530.510000005</v>
      </c>
      <c r="E2161" s="106">
        <v>369565.05</v>
      </c>
      <c r="F2161" s="67">
        <f t="shared" si="99"/>
        <v>-94070965.460000008</v>
      </c>
      <c r="G2161" s="68" t="str">
        <f>+VLOOKUP(B2161,Mapping!A:C,3,0)</f>
        <v>Dummy</v>
      </c>
      <c r="H2161" s="68" t="str">
        <f t="shared" si="100"/>
        <v>TSSDummy</v>
      </c>
      <c r="I2161" s="69">
        <f t="shared" si="101"/>
        <v>-9.407096546</v>
      </c>
      <c r="N2161" t="str">
        <f>+HLOOKUP(A2161,'HY Financials'!$4:$4,1,0)</f>
        <v>TSS</v>
      </c>
    </row>
    <row r="2162" spans="1:14" hidden="1">
      <c r="A2162" t="s">
        <v>250</v>
      </c>
      <c r="B2162" s="105" t="s">
        <v>1058</v>
      </c>
      <c r="C2162" s="105" t="s">
        <v>1059</v>
      </c>
      <c r="D2162" s="106">
        <v>3254.67</v>
      </c>
      <c r="E2162" s="106">
        <v>11605.58</v>
      </c>
      <c r="F2162" s="67">
        <f t="shared" si="99"/>
        <v>8350.91</v>
      </c>
      <c r="G2162" s="68" t="str">
        <f>+VLOOKUP(B2162,Mapping!A:C,3,0)</f>
        <v>Dummy</v>
      </c>
      <c r="H2162" s="68" t="str">
        <f t="shared" si="100"/>
        <v>TSSDummy</v>
      </c>
      <c r="I2162" s="69">
        <f t="shared" si="101"/>
        <v>8.3509099999999994E-4</v>
      </c>
      <c r="N2162" t="str">
        <f>+HLOOKUP(A2162,'HY Financials'!$4:$4,1,0)</f>
        <v>TSS</v>
      </c>
    </row>
    <row r="2163" spans="1:14" hidden="1">
      <c r="A2163" t="s">
        <v>250</v>
      </c>
      <c r="B2163" s="105" t="s">
        <v>1060</v>
      </c>
      <c r="C2163" s="105" t="s">
        <v>1061</v>
      </c>
      <c r="D2163" s="106">
        <v>0</v>
      </c>
      <c r="E2163" s="106">
        <v>550935.93000000005</v>
      </c>
      <c r="F2163" s="67">
        <f t="shared" si="99"/>
        <v>550935.93000000005</v>
      </c>
      <c r="G2163" s="68" t="str">
        <f>+VLOOKUP(B2163,Mapping!A:C,3,0)</f>
        <v>Dummy</v>
      </c>
      <c r="H2163" s="68" t="str">
        <f t="shared" si="100"/>
        <v>TSSDummy</v>
      </c>
      <c r="I2163" s="69">
        <f t="shared" si="101"/>
        <v>5.5093593000000003E-2</v>
      </c>
      <c r="N2163" t="str">
        <f>+HLOOKUP(A2163,'HY Financials'!$4:$4,1,0)</f>
        <v>TSS</v>
      </c>
    </row>
    <row r="2164" spans="1:14" hidden="1">
      <c r="A2164" t="s">
        <v>250</v>
      </c>
      <c r="B2164" s="105">
        <v>310200</v>
      </c>
      <c r="C2164" s="105" t="s">
        <v>356</v>
      </c>
      <c r="D2164" s="106">
        <v>0</v>
      </c>
      <c r="E2164" s="106">
        <v>0</v>
      </c>
      <c r="F2164" s="67">
        <f t="shared" si="99"/>
        <v>0</v>
      </c>
      <c r="G2164" s="68" t="str">
        <f>+VLOOKUP(B2164,Mapping!A:C,3,0)</f>
        <v>Dummy</v>
      </c>
      <c r="H2164" s="68" t="str">
        <f t="shared" si="100"/>
        <v>TSSDummy</v>
      </c>
      <c r="I2164" s="69">
        <f t="shared" si="101"/>
        <v>0</v>
      </c>
      <c r="N2164" t="str">
        <f>+HLOOKUP(A2164,'HY Financials'!$4:$4,1,0)</f>
        <v>TSS</v>
      </c>
    </row>
    <row r="2165" spans="1:14" hidden="1">
      <c r="A2165" t="s">
        <v>250</v>
      </c>
      <c r="B2165" s="105" t="s">
        <v>357</v>
      </c>
      <c r="C2165" s="105" t="s">
        <v>358</v>
      </c>
      <c r="D2165" s="106">
        <v>125125019.72</v>
      </c>
      <c r="E2165" s="106">
        <v>0</v>
      </c>
      <c r="F2165" s="67">
        <f t="shared" si="99"/>
        <v>-125125019.72</v>
      </c>
      <c r="G2165" s="68" t="str">
        <f>+VLOOKUP(B2165,Mapping!A:C,3,0)</f>
        <v>Dummy</v>
      </c>
      <c r="H2165" s="68" t="str">
        <f t="shared" si="100"/>
        <v>TSSDummy</v>
      </c>
      <c r="I2165" s="69">
        <f t="shared" si="101"/>
        <v>-12.512501971999999</v>
      </c>
      <c r="N2165" t="str">
        <f>+HLOOKUP(A2165,'HY Financials'!$4:$4,1,0)</f>
        <v>TSS</v>
      </c>
    </row>
    <row r="2166" spans="1:14" hidden="1">
      <c r="A2166" t="s">
        <v>250</v>
      </c>
      <c r="B2166" s="105" t="s">
        <v>359</v>
      </c>
      <c r="C2166" s="105" t="s">
        <v>360</v>
      </c>
      <c r="D2166" s="106">
        <v>10442993.6</v>
      </c>
      <c r="E2166" s="106">
        <v>17523778.600000001</v>
      </c>
      <c r="F2166" s="67">
        <f t="shared" si="99"/>
        <v>7080785.0000000019</v>
      </c>
      <c r="G2166" s="68" t="str">
        <f>+VLOOKUP(B2166,Mapping!A:C,3,0)</f>
        <v>Dividend</v>
      </c>
      <c r="H2166" s="68" t="str">
        <f t="shared" si="100"/>
        <v>TSSDividend</v>
      </c>
      <c r="I2166" s="69">
        <f t="shared" si="101"/>
        <v>0.70807850000000017</v>
      </c>
      <c r="N2166" t="str">
        <f>+HLOOKUP(A2166,'HY Financials'!$4:$4,1,0)</f>
        <v>TSS</v>
      </c>
    </row>
    <row r="2167" spans="1:14" hidden="1">
      <c r="A2167" t="s">
        <v>250</v>
      </c>
      <c r="B2167" s="105">
        <v>610520</v>
      </c>
      <c r="C2167" s="105" t="s">
        <v>691</v>
      </c>
      <c r="D2167" s="106">
        <v>0</v>
      </c>
      <c r="E2167" s="106">
        <v>165325</v>
      </c>
      <c r="F2167" s="67">
        <f t="shared" si="99"/>
        <v>165325</v>
      </c>
      <c r="G2167" s="68" t="str">
        <f>+VLOOKUP(B2167,Mapping!A:C,3,0)</f>
        <v>Dummy</v>
      </c>
      <c r="H2167" s="68" t="str">
        <f t="shared" si="100"/>
        <v>TSSDummy</v>
      </c>
      <c r="I2167" s="69">
        <f t="shared" si="101"/>
        <v>1.6532499999999999E-2</v>
      </c>
      <c r="N2167" t="str">
        <f>+HLOOKUP(A2167,'HY Financials'!$4:$4,1,0)</f>
        <v>TSS</v>
      </c>
    </row>
    <row r="2168" spans="1:14" hidden="1">
      <c r="A2168" t="s">
        <v>250</v>
      </c>
      <c r="B2168" s="105" t="s">
        <v>365</v>
      </c>
      <c r="C2168" s="105" t="s">
        <v>366</v>
      </c>
      <c r="D2168" s="106">
        <v>0</v>
      </c>
      <c r="E2168" s="106">
        <v>148670711.28999999</v>
      </c>
      <c r="F2168" s="67">
        <f t="shared" si="99"/>
        <v>148670711.28999999</v>
      </c>
      <c r="G2168" s="68" t="str">
        <f>+VLOOKUP(B2168,Mapping!A:C,3,0)</f>
        <v>Profit/(Loss) on sale /redemption of investments (other than inter scheme transfer/sale)</v>
      </c>
      <c r="H2168" s="68" t="str">
        <f t="shared" si="100"/>
        <v>TSSProfit/(Loss) on sale /redemption of investments (other than inter scheme transfer/sale)</v>
      </c>
      <c r="I2168" s="69">
        <f t="shared" si="101"/>
        <v>14.867071128999999</v>
      </c>
      <c r="N2168" t="str">
        <f>+HLOOKUP(A2168,'HY Financials'!$4:$4,1,0)</f>
        <v>TSS</v>
      </c>
    </row>
    <row r="2169" spans="1:14" hidden="1">
      <c r="A2169" t="s">
        <v>250</v>
      </c>
      <c r="B2169" s="105">
        <v>611100</v>
      </c>
      <c r="C2169" s="105" t="s">
        <v>367</v>
      </c>
      <c r="D2169" s="106">
        <v>8363965.8799999999</v>
      </c>
      <c r="E2169" s="106">
        <v>3556940.78</v>
      </c>
      <c r="F2169" s="67">
        <f t="shared" si="99"/>
        <v>-4807025.0999999996</v>
      </c>
      <c r="G2169" s="68" t="str">
        <f>+VLOOKUP(B2169,Mapping!A:C,3,0)</f>
        <v>Profit/(Loss) on sale /redemption of investments (other than inter scheme transfer/sale)</v>
      </c>
      <c r="H2169" s="68" t="str">
        <f t="shared" si="100"/>
        <v>TSSProfit/(Loss) on sale /redemption of investments (other than inter scheme transfer/sale)</v>
      </c>
      <c r="I2169" s="69">
        <f t="shared" si="101"/>
        <v>-0.48070250999999997</v>
      </c>
      <c r="N2169" t="str">
        <f>+HLOOKUP(A2169,'HY Financials'!$4:$4,1,0)</f>
        <v>TSS</v>
      </c>
    </row>
    <row r="2170" spans="1:14" hidden="1">
      <c r="A2170" t="s">
        <v>250</v>
      </c>
      <c r="B2170" s="105" t="s">
        <v>724</v>
      </c>
      <c r="C2170" s="105" t="s">
        <v>725</v>
      </c>
      <c r="D2170" s="106">
        <v>2528.25</v>
      </c>
      <c r="E2170" s="106">
        <v>269245.25</v>
      </c>
      <c r="F2170" s="67">
        <f t="shared" si="99"/>
        <v>266717</v>
      </c>
      <c r="G2170" s="68" t="str">
        <f>+VLOOKUP(B2170,Mapping!A:C,3,0)</f>
        <v>Interest</v>
      </c>
      <c r="H2170" s="68" t="str">
        <f t="shared" si="100"/>
        <v>TSSInterest</v>
      </c>
      <c r="I2170" s="69">
        <f t="shared" si="101"/>
        <v>2.66717E-2</v>
      </c>
      <c r="N2170" t="str">
        <f>+HLOOKUP(A2170,'HY Financials'!$4:$4,1,0)</f>
        <v>TSS</v>
      </c>
    </row>
    <row r="2171" spans="1:14" hidden="1">
      <c r="A2171" t="s">
        <v>250</v>
      </c>
      <c r="B2171">
        <v>620002</v>
      </c>
      <c r="C2171" t="s">
        <v>753</v>
      </c>
      <c r="D2171">
        <v>3359.37</v>
      </c>
      <c r="E2171">
        <v>113043.05</v>
      </c>
      <c r="F2171" s="67">
        <f t="shared" si="99"/>
        <v>109683.68000000001</v>
      </c>
      <c r="G2171" s="68" t="str">
        <f>+VLOOKUP(B2171,Mapping!A:C,3,0)</f>
        <v>Other income  @</v>
      </c>
      <c r="H2171" s="68" t="str">
        <f t="shared" si="100"/>
        <v>TSSOther income  @</v>
      </c>
      <c r="I2171" s="69">
        <f t="shared" si="101"/>
        <v>1.0968368000000001E-2</v>
      </c>
      <c r="N2171" t="str">
        <f>+HLOOKUP(A2171,'HY Financials'!$4:$4,1,0)</f>
        <v>TSS</v>
      </c>
    </row>
    <row r="2172" spans="1:14" hidden="1">
      <c r="A2172" t="s">
        <v>250</v>
      </c>
      <c r="B2172">
        <v>620004</v>
      </c>
      <c r="C2172" t="s">
        <v>426</v>
      </c>
      <c r="D2172">
        <v>168.32</v>
      </c>
      <c r="E2172">
        <v>26974.66</v>
      </c>
      <c r="F2172" s="67">
        <f t="shared" si="99"/>
        <v>26806.34</v>
      </c>
      <c r="G2172" s="68" t="str">
        <f>+VLOOKUP(B2172,Mapping!A:C,3,0)</f>
        <v>Other income  @</v>
      </c>
      <c r="H2172" s="68" t="str">
        <f t="shared" si="100"/>
        <v>TSSOther income  @</v>
      </c>
      <c r="I2172" s="69">
        <f t="shared" si="101"/>
        <v>2.6806339999999999E-3</v>
      </c>
      <c r="N2172" t="str">
        <f>+HLOOKUP(A2172,'HY Financials'!$4:$4,1,0)</f>
        <v>TSS</v>
      </c>
    </row>
    <row r="2173" spans="1:14" hidden="1">
      <c r="A2173" t="s">
        <v>250</v>
      </c>
      <c r="B2173">
        <v>810000</v>
      </c>
      <c r="C2173" t="s">
        <v>371</v>
      </c>
      <c r="D2173">
        <v>110728983.06</v>
      </c>
      <c r="E2173">
        <v>110563320.81</v>
      </c>
      <c r="F2173" s="67">
        <f t="shared" si="99"/>
        <v>-165662.25</v>
      </c>
      <c r="G2173" s="68" t="str">
        <f>+VLOOKUP(B2173,Mapping!A:C,3,0)</f>
        <v>Profit/(Loss) on sale /redemption of investments (other than inter scheme transfer/sale)</v>
      </c>
      <c r="H2173" s="68" t="str">
        <f t="shared" si="100"/>
        <v>TSSProfit/(Loss) on sale /redemption of investments (other than inter scheme transfer/sale)</v>
      </c>
      <c r="I2173" s="69">
        <f t="shared" si="101"/>
        <v>-1.6566225E-2</v>
      </c>
      <c r="N2173" t="str">
        <f>+HLOOKUP(A2173,'HY Financials'!$4:$4,1,0)</f>
        <v>TSS</v>
      </c>
    </row>
    <row r="2174" spans="1:14" hidden="1">
      <c r="A2174" t="s">
        <v>250</v>
      </c>
      <c r="B2174" t="s">
        <v>372</v>
      </c>
      <c r="C2174" t="s">
        <v>373</v>
      </c>
      <c r="D2174">
        <v>44126385.090000004</v>
      </c>
      <c r="E2174">
        <v>0</v>
      </c>
      <c r="F2174" s="67">
        <f t="shared" si="99"/>
        <v>-44126385.090000004</v>
      </c>
      <c r="G2174" s="68" t="str">
        <f>+VLOOKUP(B2174,Mapping!A:C,3,0)</f>
        <v>Profit/(Loss) on sale /redemption of investments (other than inter scheme transfer/sale)</v>
      </c>
      <c r="H2174" s="68" t="str">
        <f t="shared" si="100"/>
        <v>TSSProfit/(Loss) on sale /redemption of investments (other than inter scheme transfer/sale)</v>
      </c>
      <c r="I2174" s="69">
        <f t="shared" si="101"/>
        <v>-4.4126385090000007</v>
      </c>
      <c r="N2174" t="str">
        <f>+HLOOKUP(A2174,'HY Financials'!$4:$4,1,0)</f>
        <v>TSS</v>
      </c>
    </row>
    <row r="2175" spans="1:14" hidden="1">
      <c r="A2175" t="s">
        <v>250</v>
      </c>
      <c r="B2175">
        <v>810300</v>
      </c>
      <c r="C2175" t="s">
        <v>378</v>
      </c>
      <c r="D2175">
        <v>16515167.369999999</v>
      </c>
      <c r="E2175">
        <v>1761937.3</v>
      </c>
      <c r="F2175" s="67">
        <f t="shared" si="99"/>
        <v>-14753230.069999998</v>
      </c>
      <c r="G2175" s="68" t="str">
        <f>+VLOOKUP(B2175,Mapping!A:C,3,0)</f>
        <v>Management Fees</v>
      </c>
      <c r="H2175" s="68" t="str">
        <f t="shared" si="100"/>
        <v>TSSManagement Fees</v>
      </c>
      <c r="I2175" s="69">
        <f t="shared" si="101"/>
        <v>-1.4753230069999999</v>
      </c>
      <c r="N2175" t="str">
        <f>+HLOOKUP(A2175,'HY Financials'!$4:$4,1,0)</f>
        <v>TSS</v>
      </c>
    </row>
    <row r="2176" spans="1:14">
      <c r="A2176" t="s">
        <v>250</v>
      </c>
      <c r="B2176">
        <v>810325</v>
      </c>
      <c r="C2176" t="s">
        <v>379</v>
      </c>
      <c r="D2176">
        <v>8345058.8499999996</v>
      </c>
      <c r="E2176">
        <v>443407.12</v>
      </c>
      <c r="F2176" s="67">
        <f t="shared" si="99"/>
        <v>-7901651.7299999995</v>
      </c>
      <c r="G2176" s="68" t="str">
        <f>+VLOOKUP(B2176,Mapping!A:C,3,0)</f>
        <v>Total Recurring Expenses (including 6.1 and 6.2)</v>
      </c>
      <c r="H2176" s="68" t="str">
        <f t="shared" si="100"/>
        <v>TSSTotal Recurring Expenses (including 6.1 and 6.2)</v>
      </c>
      <c r="I2176" s="69">
        <f t="shared" si="101"/>
        <v>-0.790165173</v>
      </c>
      <c r="N2176" t="str">
        <f>+HLOOKUP(A2176,'HY Financials'!$4:$4,1,0)</f>
        <v>TSS</v>
      </c>
    </row>
    <row r="2177" spans="1:14">
      <c r="A2177" t="s">
        <v>250</v>
      </c>
      <c r="B2177">
        <v>810701</v>
      </c>
      <c r="C2177" t="s">
        <v>381</v>
      </c>
      <c r="D2177">
        <v>1794074.73</v>
      </c>
      <c r="E2177">
        <v>94175.46</v>
      </c>
      <c r="F2177" s="67">
        <f t="shared" si="99"/>
        <v>-1699899.27</v>
      </c>
      <c r="G2177" s="68" t="str">
        <f>+VLOOKUP(B2177,Mapping!A:C,3,0)</f>
        <v>Total Recurring Expenses (including 6.1 and 6.2)</v>
      </c>
      <c r="H2177" s="68" t="str">
        <f t="shared" si="100"/>
        <v>TSSTotal Recurring Expenses (including 6.1 and 6.2)</v>
      </c>
      <c r="I2177" s="69">
        <f t="shared" si="101"/>
        <v>-0.16998992700000001</v>
      </c>
      <c r="N2177" t="str">
        <f>+HLOOKUP(A2177,'HY Financials'!$4:$4,1,0)</f>
        <v>TSS</v>
      </c>
    </row>
    <row r="2178" spans="1:14" hidden="1">
      <c r="A2178" t="s">
        <v>250</v>
      </c>
      <c r="B2178">
        <v>815001</v>
      </c>
      <c r="C2178" t="s">
        <v>755</v>
      </c>
      <c r="D2178">
        <v>0</v>
      </c>
      <c r="E2178">
        <v>500000</v>
      </c>
      <c r="F2178" s="67">
        <f t="shared" si="99"/>
        <v>500000</v>
      </c>
      <c r="G2178" s="68">
        <f>+VLOOKUP(B2178,Mapping!A:C,3,0)</f>
        <v>0</v>
      </c>
      <c r="H2178" s="68" t="str">
        <f t="shared" si="100"/>
        <v>TSS0</v>
      </c>
      <c r="I2178" s="69">
        <f t="shared" si="101"/>
        <v>0.05</v>
      </c>
      <c r="N2178" t="str">
        <f>+HLOOKUP(A2178,'HY Financials'!$4:$4,1,0)</f>
        <v>TSS</v>
      </c>
    </row>
    <row r="2179" spans="1:14">
      <c r="A2179" t="s">
        <v>250</v>
      </c>
      <c r="B2179">
        <v>816000</v>
      </c>
      <c r="C2179" t="s">
        <v>466</v>
      </c>
      <c r="D2179">
        <v>1710201.98</v>
      </c>
      <c r="E2179">
        <v>9211851.1899999995</v>
      </c>
      <c r="F2179" s="67">
        <f t="shared" si="99"/>
        <v>7501649.209999999</v>
      </c>
      <c r="G2179" s="68" t="str">
        <f>+VLOOKUP(B2179,Mapping!A:C,3,0)</f>
        <v>Total Recurring Expenses (including 6.1 and 6.2)</v>
      </c>
      <c r="H2179" s="68" t="str">
        <f t="shared" si="100"/>
        <v>TSSTotal Recurring Expenses (including 6.1 and 6.2)</v>
      </c>
      <c r="I2179" s="69">
        <f t="shared" si="101"/>
        <v>0.75016492099999987</v>
      </c>
      <c r="N2179" t="str">
        <f>+HLOOKUP(A2179,'HY Financials'!$4:$4,1,0)</f>
        <v>TSS</v>
      </c>
    </row>
    <row r="2180" spans="1:14">
      <c r="A2180" t="s">
        <v>250</v>
      </c>
      <c r="B2180">
        <v>816001</v>
      </c>
      <c r="C2180" t="s">
        <v>428</v>
      </c>
      <c r="D2180">
        <v>779722.71</v>
      </c>
      <c r="E2180">
        <v>0</v>
      </c>
      <c r="F2180" s="67">
        <f t="shared" ref="F2180:F2243" si="102">+E2180-D2180</f>
        <v>-779722.71</v>
      </c>
      <c r="G2180" s="68" t="str">
        <f>+VLOOKUP(B2180,Mapping!A:C,3,0)</f>
        <v>Total Recurring Expenses (including 6.1 and 6.2)</v>
      </c>
      <c r="H2180" s="68" t="str">
        <f t="shared" ref="H2180:H2243" si="103">+A2180&amp;G2180</f>
        <v>TSSTotal Recurring Expenses (including 6.1 and 6.2)</v>
      </c>
      <c r="I2180" s="69">
        <f t="shared" ref="I2180:I2243" si="104">+F2180/10000000</f>
        <v>-7.7972270999999996E-2</v>
      </c>
      <c r="N2180" t="str">
        <f>+HLOOKUP(A2180,'HY Financials'!$4:$4,1,0)</f>
        <v>TSS</v>
      </c>
    </row>
    <row r="2181" spans="1:14">
      <c r="A2181" t="s">
        <v>250</v>
      </c>
      <c r="B2181">
        <v>816003</v>
      </c>
      <c r="C2181" t="s">
        <v>383</v>
      </c>
      <c r="D2181">
        <v>1357816.67</v>
      </c>
      <c r="E2181">
        <v>0</v>
      </c>
      <c r="F2181" s="67">
        <f t="shared" si="102"/>
        <v>-1357816.67</v>
      </c>
      <c r="G2181" s="68" t="str">
        <f>+VLOOKUP(B2181,Mapping!A:C,3,0)</f>
        <v>Total Recurring Expenses (including 6.1 and 6.2)</v>
      </c>
      <c r="H2181" s="68" t="str">
        <f t="shared" si="103"/>
        <v>TSSTotal Recurring Expenses (including 6.1 and 6.2)</v>
      </c>
      <c r="I2181" s="69">
        <f t="shared" si="104"/>
        <v>-0.13578166699999999</v>
      </c>
      <c r="N2181" t="str">
        <f>+HLOOKUP(A2181,'HY Financials'!$4:$4,1,0)</f>
        <v>TSS</v>
      </c>
    </row>
    <row r="2182" spans="1:14">
      <c r="A2182" t="s">
        <v>250</v>
      </c>
      <c r="B2182">
        <v>816005</v>
      </c>
      <c r="C2182" t="s">
        <v>693</v>
      </c>
      <c r="D2182">
        <v>196630</v>
      </c>
      <c r="E2182">
        <v>0</v>
      </c>
      <c r="F2182" s="67">
        <f t="shared" si="102"/>
        <v>-196630</v>
      </c>
      <c r="G2182" s="68" t="str">
        <f>+VLOOKUP(B2182,Mapping!A:C,3,0)</f>
        <v>Total Recurring Expenses (including 6.1 and 6.2)</v>
      </c>
      <c r="H2182" s="68" t="str">
        <f t="shared" si="103"/>
        <v>TSSTotal Recurring Expenses (including 6.1 and 6.2)</v>
      </c>
      <c r="I2182" s="69">
        <f t="shared" si="104"/>
        <v>-1.9663E-2</v>
      </c>
      <c r="N2182" t="str">
        <f>+HLOOKUP(A2182,'HY Financials'!$4:$4,1,0)</f>
        <v>TSS</v>
      </c>
    </row>
    <row r="2183" spans="1:14">
      <c r="A2183" t="s">
        <v>250</v>
      </c>
      <c r="B2183">
        <v>816007</v>
      </c>
      <c r="C2183" t="s">
        <v>385</v>
      </c>
      <c r="D2183">
        <v>1350502.86</v>
      </c>
      <c r="E2183">
        <v>0</v>
      </c>
      <c r="F2183" s="67">
        <f t="shared" si="102"/>
        <v>-1350502.86</v>
      </c>
      <c r="G2183" s="68" t="str">
        <f>+VLOOKUP(B2183,Mapping!A:C,3,0)</f>
        <v>Total Recurring Expenses (including 6.1 and 6.2)</v>
      </c>
      <c r="H2183" s="68" t="str">
        <f t="shared" si="103"/>
        <v>TSSTotal Recurring Expenses (including 6.1 and 6.2)</v>
      </c>
      <c r="I2183" s="69">
        <f t="shared" si="104"/>
        <v>-0.13505028600000002</v>
      </c>
      <c r="N2183" t="str">
        <f>+HLOOKUP(A2183,'HY Financials'!$4:$4,1,0)</f>
        <v>TSS</v>
      </c>
    </row>
    <row r="2184" spans="1:14">
      <c r="A2184" t="s">
        <v>250</v>
      </c>
      <c r="B2184">
        <v>816008</v>
      </c>
      <c r="C2184" t="s">
        <v>387</v>
      </c>
      <c r="D2184">
        <v>492726.65</v>
      </c>
      <c r="E2184">
        <v>0</v>
      </c>
      <c r="F2184" s="67">
        <f t="shared" si="102"/>
        <v>-492726.65</v>
      </c>
      <c r="G2184" s="68" t="str">
        <f>+VLOOKUP(B2184,Mapping!A:C,3,0)</f>
        <v>Total Recurring Expenses (including 6.1 and 6.2)</v>
      </c>
      <c r="H2184" s="68" t="str">
        <f t="shared" si="103"/>
        <v>TSSTotal Recurring Expenses (including 6.1 and 6.2)</v>
      </c>
      <c r="I2184" s="69">
        <f t="shared" si="104"/>
        <v>-4.9272665E-2</v>
      </c>
      <c r="N2184" t="str">
        <f>+HLOOKUP(A2184,'HY Financials'!$4:$4,1,0)</f>
        <v>TSS</v>
      </c>
    </row>
    <row r="2185" spans="1:14">
      <c r="A2185" t="s">
        <v>250</v>
      </c>
      <c r="B2185">
        <v>816012</v>
      </c>
      <c r="C2185" t="s">
        <v>389</v>
      </c>
      <c r="D2185">
        <v>235302.22</v>
      </c>
      <c r="E2185">
        <v>27983.32</v>
      </c>
      <c r="F2185" s="67">
        <f t="shared" si="102"/>
        <v>-207318.9</v>
      </c>
      <c r="G2185" s="68" t="str">
        <f>+VLOOKUP(B2185,Mapping!A:C,3,0)</f>
        <v>Total Recurring Expenses (including 6.1 and 6.2)</v>
      </c>
      <c r="H2185" s="68" t="str">
        <f t="shared" si="103"/>
        <v>TSSTotal Recurring Expenses (including 6.1 and 6.2)</v>
      </c>
      <c r="I2185" s="69">
        <f t="shared" si="104"/>
        <v>-2.0731889999999999E-2</v>
      </c>
      <c r="N2185" t="str">
        <f>+HLOOKUP(A2185,'HY Financials'!$4:$4,1,0)</f>
        <v>TSS</v>
      </c>
    </row>
    <row r="2186" spans="1:14">
      <c r="A2186" t="s">
        <v>250</v>
      </c>
      <c r="B2186">
        <v>816013</v>
      </c>
      <c r="C2186" t="s">
        <v>391</v>
      </c>
      <c r="D2186">
        <v>948403.04</v>
      </c>
      <c r="E2186">
        <v>301021.93</v>
      </c>
      <c r="F2186" s="67">
        <f t="shared" si="102"/>
        <v>-647381.1100000001</v>
      </c>
      <c r="G2186" s="68" t="str">
        <f>+VLOOKUP(B2186,Mapping!A:C,3,0)</f>
        <v>Total Recurring Expenses (including 6.1 and 6.2)</v>
      </c>
      <c r="H2186" s="68" t="str">
        <f t="shared" si="103"/>
        <v>TSSTotal Recurring Expenses (including 6.1 and 6.2)</v>
      </c>
      <c r="I2186" s="69">
        <f t="shared" si="104"/>
        <v>-6.4738111000000015E-2</v>
      </c>
      <c r="N2186" t="str">
        <f>+HLOOKUP(A2186,'HY Financials'!$4:$4,1,0)</f>
        <v>TSS</v>
      </c>
    </row>
    <row r="2187" spans="1:14">
      <c r="A2187" t="s">
        <v>250</v>
      </c>
      <c r="B2187">
        <v>816015</v>
      </c>
      <c r="C2187" t="s">
        <v>393</v>
      </c>
      <c r="D2187">
        <v>964819.59</v>
      </c>
      <c r="E2187">
        <v>1500.94</v>
      </c>
      <c r="F2187" s="67">
        <f t="shared" si="102"/>
        <v>-963318.65</v>
      </c>
      <c r="G2187" s="68" t="str">
        <f>+VLOOKUP(B2187,Mapping!A:C,3,0)</f>
        <v>Total Recurring Expenses (including 6.1 and 6.2)</v>
      </c>
      <c r="H2187" s="68" t="str">
        <f t="shared" si="103"/>
        <v>TSSTotal Recurring Expenses (including 6.1 and 6.2)</v>
      </c>
      <c r="I2187" s="69">
        <f t="shared" si="104"/>
        <v>-9.6331865000000003E-2</v>
      </c>
      <c r="N2187" t="str">
        <f>+HLOOKUP(A2187,'HY Financials'!$4:$4,1,0)</f>
        <v>TSS</v>
      </c>
    </row>
    <row r="2188" spans="1:14">
      <c r="A2188" t="s">
        <v>250</v>
      </c>
      <c r="B2188">
        <v>816016</v>
      </c>
      <c r="C2188" t="s">
        <v>395</v>
      </c>
      <c r="D2188">
        <v>17128.13</v>
      </c>
      <c r="E2188">
        <v>0</v>
      </c>
      <c r="F2188" s="67">
        <f t="shared" si="102"/>
        <v>-17128.13</v>
      </c>
      <c r="G2188" s="68" t="str">
        <f>+VLOOKUP(B2188,Mapping!A:C,3,0)</f>
        <v>Total Recurring Expenses (including 6.1 and 6.2)</v>
      </c>
      <c r="H2188" s="68" t="str">
        <f t="shared" si="103"/>
        <v>TSSTotal Recurring Expenses (including 6.1 and 6.2)</v>
      </c>
      <c r="I2188" s="69">
        <f t="shared" si="104"/>
        <v>-1.7128130000000001E-3</v>
      </c>
      <c r="N2188" t="str">
        <f>+HLOOKUP(A2188,'HY Financials'!$4:$4,1,0)</f>
        <v>TSS</v>
      </c>
    </row>
    <row r="2189" spans="1:14">
      <c r="A2189" t="s">
        <v>250</v>
      </c>
      <c r="B2189">
        <v>816017</v>
      </c>
      <c r="C2189" t="s">
        <v>397</v>
      </c>
      <c r="D2189">
        <v>16792.57</v>
      </c>
      <c r="E2189">
        <v>0</v>
      </c>
      <c r="F2189" s="67">
        <f t="shared" si="102"/>
        <v>-16792.57</v>
      </c>
      <c r="G2189" s="68" t="str">
        <f>+VLOOKUP(B2189,Mapping!A:C,3,0)</f>
        <v>Total Recurring Expenses (including 6.1 and 6.2)</v>
      </c>
      <c r="H2189" s="68" t="str">
        <f t="shared" si="103"/>
        <v>TSSTotal Recurring Expenses (including 6.1 and 6.2)</v>
      </c>
      <c r="I2189" s="69">
        <f t="shared" si="104"/>
        <v>-1.679257E-3</v>
      </c>
      <c r="N2189" t="str">
        <f>+HLOOKUP(A2189,'HY Financials'!$4:$4,1,0)</f>
        <v>TSS</v>
      </c>
    </row>
    <row r="2190" spans="1:14" hidden="1">
      <c r="A2190" t="s">
        <v>250</v>
      </c>
      <c r="B2190">
        <v>816021</v>
      </c>
      <c r="C2190" t="s">
        <v>399</v>
      </c>
      <c r="D2190">
        <v>0</v>
      </c>
      <c r="E2190">
        <v>0</v>
      </c>
      <c r="F2190" s="67">
        <f t="shared" si="102"/>
        <v>0</v>
      </c>
      <c r="G2190" s="68" t="str">
        <f>+VLOOKUP(B2190,Mapping!A:C,3,0)</f>
        <v>Trustee Fees #</v>
      </c>
      <c r="H2190" s="68" t="str">
        <f t="shared" si="103"/>
        <v>TSSTrustee Fees #</v>
      </c>
      <c r="I2190" s="69">
        <f t="shared" si="104"/>
        <v>0</v>
      </c>
      <c r="N2190" t="str">
        <f>+HLOOKUP(A2190,'HY Financials'!$4:$4,1,0)</f>
        <v>TSS</v>
      </c>
    </row>
    <row r="2191" spans="1:14">
      <c r="A2191" t="s">
        <v>250</v>
      </c>
      <c r="B2191">
        <v>816033</v>
      </c>
      <c r="C2191" t="s">
        <v>405</v>
      </c>
      <c r="D2191">
        <v>0</v>
      </c>
      <c r="E2191">
        <v>0</v>
      </c>
      <c r="F2191" s="67">
        <f t="shared" si="102"/>
        <v>0</v>
      </c>
      <c r="G2191" s="68" t="str">
        <f>+VLOOKUP(B2191,Mapping!A:C,3,0)</f>
        <v>Total Recurring Expenses (including 6.1 and 6.2)</v>
      </c>
      <c r="H2191" s="68" t="str">
        <f t="shared" si="103"/>
        <v>TSSTotal Recurring Expenses (including 6.1 and 6.2)</v>
      </c>
      <c r="I2191" s="69">
        <f t="shared" si="104"/>
        <v>0</v>
      </c>
      <c r="N2191" t="str">
        <f>+HLOOKUP(A2191,'HY Financials'!$4:$4,1,0)</f>
        <v>TSS</v>
      </c>
    </row>
    <row r="2192" spans="1:14">
      <c r="A2192" t="s">
        <v>250</v>
      </c>
      <c r="B2192">
        <v>816034</v>
      </c>
      <c r="C2192" t="s">
        <v>407</v>
      </c>
      <c r="D2192">
        <v>70822.850000000006</v>
      </c>
      <c r="E2192">
        <v>244.41</v>
      </c>
      <c r="F2192" s="67">
        <f t="shared" si="102"/>
        <v>-70578.44</v>
      </c>
      <c r="G2192" s="68" t="str">
        <f>+VLOOKUP(B2192,Mapping!A:C,3,0)</f>
        <v>Total Recurring Expenses (including 6.1 and 6.2)</v>
      </c>
      <c r="H2192" s="68" t="str">
        <f t="shared" si="103"/>
        <v>TSSTotal Recurring Expenses (including 6.1 and 6.2)</v>
      </c>
      <c r="I2192" s="69">
        <f t="shared" si="104"/>
        <v>-7.0578440000000006E-3</v>
      </c>
      <c r="N2192" t="str">
        <f>+HLOOKUP(A2192,'HY Financials'!$4:$4,1,0)</f>
        <v>TSS</v>
      </c>
    </row>
    <row r="2193" spans="1:14">
      <c r="A2193" t="s">
        <v>250</v>
      </c>
      <c r="B2193">
        <v>816036</v>
      </c>
      <c r="C2193" t="s">
        <v>695</v>
      </c>
      <c r="D2193">
        <v>1749.3</v>
      </c>
      <c r="E2193">
        <v>39.36</v>
      </c>
      <c r="F2193" s="67">
        <f t="shared" si="102"/>
        <v>-1709.94</v>
      </c>
      <c r="G2193" s="68" t="str">
        <f>+VLOOKUP(B2193,Mapping!A:C,3,0)</f>
        <v>Total Recurring Expenses (including 6.1 and 6.2)</v>
      </c>
      <c r="H2193" s="68" t="str">
        <f t="shared" si="103"/>
        <v>TSSTotal Recurring Expenses (including 6.1 and 6.2)</v>
      </c>
      <c r="I2193" s="69">
        <f t="shared" si="104"/>
        <v>-1.70994E-4</v>
      </c>
      <c r="N2193" t="str">
        <f>+HLOOKUP(A2193,'HY Financials'!$4:$4,1,0)</f>
        <v>TSS</v>
      </c>
    </row>
    <row r="2194" spans="1:14">
      <c r="A2194" t="s">
        <v>250</v>
      </c>
      <c r="B2194">
        <v>816039</v>
      </c>
      <c r="C2194" t="s">
        <v>411</v>
      </c>
      <c r="D2194">
        <v>22484.86</v>
      </c>
      <c r="E2194">
        <v>5478.06</v>
      </c>
      <c r="F2194" s="67">
        <f t="shared" si="102"/>
        <v>-17006.8</v>
      </c>
      <c r="G2194" s="68" t="str">
        <f>+VLOOKUP(B2194,Mapping!A:C,3,0)</f>
        <v>Total Recurring Expenses (including 6.1 and 6.2)</v>
      </c>
      <c r="H2194" s="68" t="str">
        <f t="shared" si="103"/>
        <v>TSSTotal Recurring Expenses (including 6.1 and 6.2)</v>
      </c>
      <c r="I2194" s="69">
        <f t="shared" si="104"/>
        <v>-1.70068E-3</v>
      </c>
      <c r="N2194" t="str">
        <f>+HLOOKUP(A2194,'HY Financials'!$4:$4,1,0)</f>
        <v>TSS</v>
      </c>
    </row>
    <row r="2195" spans="1:14">
      <c r="A2195" t="s">
        <v>250</v>
      </c>
      <c r="B2195">
        <v>816042</v>
      </c>
      <c r="C2195" t="s">
        <v>697</v>
      </c>
      <c r="D2195">
        <v>99085.1</v>
      </c>
      <c r="E2195">
        <v>6276.13</v>
      </c>
      <c r="F2195" s="67">
        <f t="shared" si="102"/>
        <v>-92808.97</v>
      </c>
      <c r="G2195" s="68" t="str">
        <f>+VLOOKUP(B2195,Mapping!A:C,3,0)</f>
        <v>Total Recurring Expenses (including 6.1 and 6.2)</v>
      </c>
      <c r="H2195" s="68" t="str">
        <f t="shared" si="103"/>
        <v>TSSTotal Recurring Expenses (including 6.1 and 6.2)</v>
      </c>
      <c r="I2195" s="69">
        <f t="shared" si="104"/>
        <v>-9.2808969999999998E-3</v>
      </c>
      <c r="N2195" t="str">
        <f>+HLOOKUP(A2195,'HY Financials'!$4:$4,1,0)</f>
        <v>TSS</v>
      </c>
    </row>
    <row r="2196" spans="1:14">
      <c r="A2196" t="s">
        <v>250</v>
      </c>
      <c r="B2196">
        <v>816047</v>
      </c>
      <c r="C2196" t="s">
        <v>1062</v>
      </c>
      <c r="D2196">
        <v>28492.63</v>
      </c>
      <c r="E2196">
        <v>28492.63</v>
      </c>
      <c r="F2196" s="67">
        <f t="shared" si="102"/>
        <v>0</v>
      </c>
      <c r="G2196" s="68" t="str">
        <f>+VLOOKUP(B2196,Mapping!A:C,3,0)</f>
        <v>Total Recurring Expenses (including 6.1 and 6.2)</v>
      </c>
      <c r="H2196" s="68" t="str">
        <f t="shared" si="103"/>
        <v>TSSTotal Recurring Expenses (including 6.1 and 6.2)</v>
      </c>
      <c r="I2196" s="69">
        <f t="shared" si="104"/>
        <v>0</v>
      </c>
      <c r="N2196" t="str">
        <f>+HLOOKUP(A2196,'HY Financials'!$4:$4,1,0)</f>
        <v>TSS</v>
      </c>
    </row>
    <row r="2197" spans="1:14">
      <c r="A2197" t="s">
        <v>250</v>
      </c>
      <c r="B2197">
        <v>816061</v>
      </c>
      <c r="C2197" t="s">
        <v>903</v>
      </c>
      <c r="D2197">
        <v>484752</v>
      </c>
      <c r="E2197">
        <v>361152</v>
      </c>
      <c r="F2197" s="67">
        <f t="shared" si="102"/>
        <v>-123600</v>
      </c>
      <c r="G2197" s="68" t="str">
        <f>+VLOOKUP(B2197,Mapping!A:C,3,0)</f>
        <v>Total Recurring Expenses (including 6.1 and 6.2)</v>
      </c>
      <c r="H2197" s="68" t="str">
        <f t="shared" si="103"/>
        <v>TSSTotal Recurring Expenses (including 6.1 and 6.2)</v>
      </c>
      <c r="I2197" s="69">
        <f t="shared" si="104"/>
        <v>-1.2359999999999999E-2</v>
      </c>
      <c r="N2197" t="str">
        <f>+HLOOKUP(A2197,'HY Financials'!$4:$4,1,0)</f>
        <v>TSS</v>
      </c>
    </row>
    <row r="2198" spans="1:14">
      <c r="A2198" t="s">
        <v>250</v>
      </c>
      <c r="B2198">
        <v>816080</v>
      </c>
      <c r="C2198" t="s">
        <v>1063</v>
      </c>
      <c r="D2198">
        <v>173112.64</v>
      </c>
      <c r="E2198">
        <v>6505.83</v>
      </c>
      <c r="F2198" s="67">
        <f t="shared" si="102"/>
        <v>-166606.81000000003</v>
      </c>
      <c r="G2198" s="68" t="str">
        <f>+VLOOKUP(B2198,Mapping!A:C,3,0)</f>
        <v>Total Recurring Expenses (including 6.1 and 6.2)</v>
      </c>
      <c r="H2198" s="68" t="str">
        <f t="shared" si="103"/>
        <v>TSSTotal Recurring Expenses (including 6.1 and 6.2)</v>
      </c>
      <c r="I2198" s="69">
        <f t="shared" si="104"/>
        <v>-1.6660681000000004E-2</v>
      </c>
      <c r="N2198" t="str">
        <f>+HLOOKUP(A2198,'HY Financials'!$4:$4,1,0)</f>
        <v>TSS</v>
      </c>
    </row>
    <row r="2199" spans="1:14" hidden="1">
      <c r="F2199" s="67">
        <f t="shared" si="102"/>
        <v>0</v>
      </c>
      <c r="G2199" s="68" t="e">
        <f>+VLOOKUP(B2199,Mapping!A:C,3,0)</f>
        <v>#N/A</v>
      </c>
      <c r="H2199" s="68" t="e">
        <f t="shared" si="103"/>
        <v>#N/A</v>
      </c>
      <c r="I2199" s="69">
        <f t="shared" si="104"/>
        <v>0</v>
      </c>
      <c r="N2199" t="e">
        <f>+HLOOKUP(A2199,'HY Financials'!$4:$4,1,0)</f>
        <v>#N/A</v>
      </c>
    </row>
    <row r="2200" spans="1:14" hidden="1">
      <c r="F2200" s="67">
        <f t="shared" si="102"/>
        <v>0</v>
      </c>
      <c r="G2200" s="68" t="e">
        <f>+VLOOKUP(B2200,Mapping!A:C,3,0)</f>
        <v>#N/A</v>
      </c>
      <c r="H2200" s="68" t="e">
        <f t="shared" si="103"/>
        <v>#N/A</v>
      </c>
      <c r="I2200" s="69">
        <f t="shared" si="104"/>
        <v>0</v>
      </c>
      <c r="N2200" t="e">
        <f>+HLOOKUP(A2200,'HY Financials'!$4:$4,1,0)</f>
        <v>#N/A</v>
      </c>
    </row>
    <row r="2201" spans="1:14" hidden="1">
      <c r="F2201" s="67">
        <f t="shared" si="102"/>
        <v>0</v>
      </c>
      <c r="G2201" s="68" t="e">
        <f>+VLOOKUP(B2201,Mapping!A:C,3,0)</f>
        <v>#N/A</v>
      </c>
      <c r="H2201" s="68" t="e">
        <f t="shared" si="103"/>
        <v>#N/A</v>
      </c>
      <c r="I2201" s="69">
        <f t="shared" si="104"/>
        <v>0</v>
      </c>
      <c r="N2201" t="e">
        <f>+HLOOKUP(A2201,'HY Financials'!$4:$4,1,0)</f>
        <v>#N/A</v>
      </c>
    </row>
    <row r="2202" spans="1:14" hidden="1">
      <c r="F2202" s="67">
        <f t="shared" si="102"/>
        <v>0</v>
      </c>
      <c r="G2202" s="68" t="e">
        <f>+VLOOKUP(B2202,Mapping!A:C,3,0)</f>
        <v>#N/A</v>
      </c>
      <c r="H2202" s="68" t="e">
        <f t="shared" si="103"/>
        <v>#N/A</v>
      </c>
      <c r="I2202" s="69">
        <f t="shared" si="104"/>
        <v>0</v>
      </c>
      <c r="N2202" t="e">
        <f>+HLOOKUP(A2202,'HY Financials'!$4:$4,1,0)</f>
        <v>#N/A</v>
      </c>
    </row>
    <row r="2203" spans="1:14" hidden="1">
      <c r="F2203" s="67">
        <f t="shared" si="102"/>
        <v>0</v>
      </c>
      <c r="G2203" s="68" t="e">
        <f>+VLOOKUP(B2203,Mapping!A:C,3,0)</f>
        <v>#N/A</v>
      </c>
      <c r="H2203" s="68" t="e">
        <f t="shared" si="103"/>
        <v>#N/A</v>
      </c>
      <c r="I2203" s="69">
        <f t="shared" si="104"/>
        <v>0</v>
      </c>
      <c r="N2203" t="e">
        <f>+HLOOKUP(A2203,'HY Financials'!$4:$4,1,0)</f>
        <v>#N/A</v>
      </c>
    </row>
    <row r="2204" spans="1:14" hidden="1">
      <c r="F2204" s="67">
        <f t="shared" si="102"/>
        <v>0</v>
      </c>
      <c r="G2204" s="68" t="e">
        <f>+VLOOKUP(B2204,Mapping!A:C,3,0)</f>
        <v>#N/A</v>
      </c>
      <c r="H2204" s="68" t="e">
        <f t="shared" si="103"/>
        <v>#N/A</v>
      </c>
      <c r="I2204" s="69">
        <f t="shared" si="104"/>
        <v>0</v>
      </c>
      <c r="N2204" t="e">
        <f>+HLOOKUP(A2204,'HY Financials'!$4:$4,1,0)</f>
        <v>#N/A</v>
      </c>
    </row>
    <row r="2205" spans="1:14" hidden="1">
      <c r="F2205" s="67">
        <f t="shared" si="102"/>
        <v>0</v>
      </c>
      <c r="G2205" s="68" t="e">
        <f>+VLOOKUP(B2205,Mapping!A:C,3,0)</f>
        <v>#N/A</v>
      </c>
      <c r="H2205" s="68" t="e">
        <f t="shared" si="103"/>
        <v>#N/A</v>
      </c>
      <c r="I2205" s="69">
        <f t="shared" si="104"/>
        <v>0</v>
      </c>
      <c r="N2205" t="e">
        <f>+HLOOKUP(A2205,'HY Financials'!$4:$4,1,0)</f>
        <v>#N/A</v>
      </c>
    </row>
    <row r="2206" spans="1:14" hidden="1">
      <c r="F2206" s="67">
        <f t="shared" si="102"/>
        <v>0</v>
      </c>
      <c r="G2206" s="68" t="e">
        <f>+VLOOKUP(B2206,Mapping!A:C,3,0)</f>
        <v>#N/A</v>
      </c>
      <c r="H2206" s="68" t="e">
        <f t="shared" si="103"/>
        <v>#N/A</v>
      </c>
      <c r="I2206" s="69">
        <f t="shared" si="104"/>
        <v>0</v>
      </c>
      <c r="N2206" t="e">
        <f>+HLOOKUP(A2206,'HY Financials'!$4:$4,1,0)</f>
        <v>#N/A</v>
      </c>
    </row>
    <row r="2207" spans="1:14" hidden="1">
      <c r="F2207" s="67">
        <f t="shared" si="102"/>
        <v>0</v>
      </c>
      <c r="G2207" s="68" t="e">
        <f>+VLOOKUP(B2207,Mapping!A:C,3,0)</f>
        <v>#N/A</v>
      </c>
      <c r="H2207" s="68" t="e">
        <f t="shared" si="103"/>
        <v>#N/A</v>
      </c>
      <c r="I2207" s="69">
        <f t="shared" si="104"/>
        <v>0</v>
      </c>
      <c r="N2207" t="e">
        <f>+HLOOKUP(A2207,'HY Financials'!$4:$4,1,0)</f>
        <v>#N/A</v>
      </c>
    </row>
    <row r="2208" spans="1:14" hidden="1">
      <c r="F2208" s="67">
        <f t="shared" si="102"/>
        <v>0</v>
      </c>
      <c r="G2208" s="68" t="e">
        <f>+VLOOKUP(B2208,Mapping!A:C,3,0)</f>
        <v>#N/A</v>
      </c>
      <c r="H2208" s="68" t="e">
        <f t="shared" si="103"/>
        <v>#N/A</v>
      </c>
      <c r="I2208" s="69">
        <f t="shared" si="104"/>
        <v>0</v>
      </c>
      <c r="N2208" t="e">
        <f>+HLOOKUP(A2208,'HY Financials'!$4:$4,1,0)</f>
        <v>#N/A</v>
      </c>
    </row>
    <row r="2209" spans="6:14" hidden="1">
      <c r="F2209" s="67">
        <f t="shared" si="102"/>
        <v>0</v>
      </c>
      <c r="G2209" s="68" t="e">
        <f>+VLOOKUP(B2209,Mapping!A:C,3,0)</f>
        <v>#N/A</v>
      </c>
      <c r="H2209" s="68" t="e">
        <f t="shared" si="103"/>
        <v>#N/A</v>
      </c>
      <c r="I2209" s="69">
        <f t="shared" si="104"/>
        <v>0</v>
      </c>
      <c r="N2209" t="e">
        <f>+HLOOKUP(A2209,'HY Financials'!$4:$4,1,0)</f>
        <v>#N/A</v>
      </c>
    </row>
    <row r="2210" spans="6:14" hidden="1">
      <c r="F2210" s="67">
        <f t="shared" si="102"/>
        <v>0</v>
      </c>
      <c r="G2210" s="68" t="e">
        <f>+VLOOKUP(B2210,Mapping!A:C,3,0)</f>
        <v>#N/A</v>
      </c>
      <c r="H2210" s="68" t="e">
        <f t="shared" si="103"/>
        <v>#N/A</v>
      </c>
      <c r="I2210" s="69">
        <f t="shared" si="104"/>
        <v>0</v>
      </c>
      <c r="N2210" t="e">
        <f>+HLOOKUP(A2210,'HY Financials'!$4:$4,1,0)</f>
        <v>#N/A</v>
      </c>
    </row>
    <row r="2211" spans="6:14" hidden="1">
      <c r="F2211" s="67">
        <f t="shared" si="102"/>
        <v>0</v>
      </c>
      <c r="G2211" s="68" t="e">
        <f>+VLOOKUP(B2211,Mapping!A:C,3,0)</f>
        <v>#N/A</v>
      </c>
      <c r="H2211" s="68" t="e">
        <f t="shared" si="103"/>
        <v>#N/A</v>
      </c>
      <c r="I2211" s="69">
        <f t="shared" si="104"/>
        <v>0</v>
      </c>
      <c r="N2211" t="e">
        <f>+HLOOKUP(A2211,'HY Financials'!$4:$4,1,0)</f>
        <v>#N/A</v>
      </c>
    </row>
    <row r="2212" spans="6:14" hidden="1">
      <c r="F2212" s="67">
        <f t="shared" si="102"/>
        <v>0</v>
      </c>
      <c r="G2212" s="68" t="e">
        <f>+VLOOKUP(B2212,Mapping!A:C,3,0)</f>
        <v>#N/A</v>
      </c>
      <c r="H2212" s="68" t="e">
        <f t="shared" si="103"/>
        <v>#N/A</v>
      </c>
      <c r="I2212" s="69">
        <f t="shared" si="104"/>
        <v>0</v>
      </c>
      <c r="N2212" t="e">
        <f>+HLOOKUP(A2212,'HY Financials'!$4:$4,1,0)</f>
        <v>#N/A</v>
      </c>
    </row>
    <row r="2213" spans="6:14" hidden="1">
      <c r="F2213" s="67">
        <f t="shared" si="102"/>
        <v>0</v>
      </c>
      <c r="G2213" s="68" t="e">
        <f>+VLOOKUP(B2213,Mapping!A:C,3,0)</f>
        <v>#N/A</v>
      </c>
      <c r="H2213" s="68" t="e">
        <f t="shared" si="103"/>
        <v>#N/A</v>
      </c>
      <c r="I2213" s="69">
        <f t="shared" si="104"/>
        <v>0</v>
      </c>
      <c r="N2213" t="e">
        <f>+HLOOKUP(A2213,'HY Financials'!$4:$4,1,0)</f>
        <v>#N/A</v>
      </c>
    </row>
    <row r="2214" spans="6:14" hidden="1">
      <c r="F2214" s="67">
        <f t="shared" si="102"/>
        <v>0</v>
      </c>
      <c r="G2214" s="68" t="e">
        <f>+VLOOKUP(B2214,Mapping!A:C,3,0)</f>
        <v>#N/A</v>
      </c>
      <c r="H2214" s="68" t="e">
        <f t="shared" si="103"/>
        <v>#N/A</v>
      </c>
      <c r="I2214" s="69">
        <f t="shared" si="104"/>
        <v>0</v>
      </c>
      <c r="N2214" t="e">
        <f>+HLOOKUP(A2214,'HY Financials'!$4:$4,1,0)</f>
        <v>#N/A</v>
      </c>
    </row>
    <row r="2215" spans="6:14" hidden="1">
      <c r="F2215" s="67">
        <f t="shared" si="102"/>
        <v>0</v>
      </c>
      <c r="G2215" s="68" t="e">
        <f>+VLOOKUP(B2215,Mapping!A:C,3,0)</f>
        <v>#N/A</v>
      </c>
      <c r="H2215" s="68" t="e">
        <f t="shared" si="103"/>
        <v>#N/A</v>
      </c>
      <c r="I2215" s="69">
        <f t="shared" si="104"/>
        <v>0</v>
      </c>
      <c r="N2215" t="e">
        <f>+HLOOKUP(A2215,'HY Financials'!$4:$4,1,0)</f>
        <v>#N/A</v>
      </c>
    </row>
    <row r="2216" spans="6:14" hidden="1">
      <c r="F2216" s="67">
        <f t="shared" si="102"/>
        <v>0</v>
      </c>
      <c r="G2216" s="68" t="e">
        <f>+VLOOKUP(B2216,Mapping!A:C,3,0)</f>
        <v>#N/A</v>
      </c>
      <c r="H2216" s="68" t="e">
        <f t="shared" si="103"/>
        <v>#N/A</v>
      </c>
      <c r="I2216" s="69">
        <f t="shared" si="104"/>
        <v>0</v>
      </c>
      <c r="N2216" t="e">
        <f>+HLOOKUP(A2216,'HY Financials'!$4:$4,1,0)</f>
        <v>#N/A</v>
      </c>
    </row>
    <row r="2217" spans="6:14" hidden="1">
      <c r="F2217" s="67">
        <f t="shared" si="102"/>
        <v>0</v>
      </c>
      <c r="G2217" s="68" t="e">
        <f>+VLOOKUP(B2217,Mapping!A:C,3,0)</f>
        <v>#N/A</v>
      </c>
      <c r="H2217" s="68" t="e">
        <f t="shared" si="103"/>
        <v>#N/A</v>
      </c>
      <c r="I2217" s="69">
        <f t="shared" si="104"/>
        <v>0</v>
      </c>
      <c r="N2217" t="e">
        <f>+HLOOKUP(A2217,'HY Financials'!$4:$4,1,0)</f>
        <v>#N/A</v>
      </c>
    </row>
    <row r="2218" spans="6:14" hidden="1">
      <c r="F2218" s="67">
        <f t="shared" si="102"/>
        <v>0</v>
      </c>
      <c r="G2218" s="68" t="e">
        <f>+VLOOKUP(B2218,Mapping!A:C,3,0)</f>
        <v>#N/A</v>
      </c>
      <c r="H2218" s="68" t="e">
        <f t="shared" si="103"/>
        <v>#N/A</v>
      </c>
      <c r="I2218" s="69">
        <f t="shared" si="104"/>
        <v>0</v>
      </c>
      <c r="N2218" t="e">
        <f>+HLOOKUP(A2218,'HY Financials'!$4:$4,1,0)</f>
        <v>#N/A</v>
      </c>
    </row>
    <row r="2219" spans="6:14" hidden="1">
      <c r="F2219" s="67">
        <f t="shared" si="102"/>
        <v>0</v>
      </c>
      <c r="G2219" s="68" t="e">
        <f>+VLOOKUP(B2219,Mapping!A:C,3,0)</f>
        <v>#N/A</v>
      </c>
      <c r="H2219" s="68" t="e">
        <f t="shared" si="103"/>
        <v>#N/A</v>
      </c>
      <c r="I2219" s="69">
        <f t="shared" si="104"/>
        <v>0</v>
      </c>
      <c r="N2219" t="e">
        <f>+HLOOKUP(A2219,'HY Financials'!$4:$4,1,0)</f>
        <v>#N/A</v>
      </c>
    </row>
    <row r="2220" spans="6:14" hidden="1">
      <c r="F2220" s="67">
        <f t="shared" si="102"/>
        <v>0</v>
      </c>
      <c r="G2220" s="68" t="e">
        <f>+VLOOKUP(B2220,Mapping!A:C,3,0)</f>
        <v>#N/A</v>
      </c>
      <c r="H2220" s="68" t="e">
        <f t="shared" si="103"/>
        <v>#N/A</v>
      </c>
      <c r="I2220" s="69">
        <f t="shared" si="104"/>
        <v>0</v>
      </c>
      <c r="N2220" t="e">
        <f>+HLOOKUP(A2220,'HY Financials'!$4:$4,1,0)</f>
        <v>#N/A</v>
      </c>
    </row>
    <row r="2221" spans="6:14" s="108" customFormat="1" hidden="1">
      <c r="F2221" s="67">
        <f t="shared" si="102"/>
        <v>0</v>
      </c>
      <c r="G2221" s="68" t="e">
        <f>+VLOOKUP(B2221,Mapping!A:C,3,0)</f>
        <v>#N/A</v>
      </c>
      <c r="H2221" s="68" t="e">
        <f t="shared" si="103"/>
        <v>#N/A</v>
      </c>
      <c r="I2221" s="69">
        <f t="shared" si="104"/>
        <v>0</v>
      </c>
      <c r="K2221"/>
      <c r="N2221" t="e">
        <f>+HLOOKUP(A2221,'HY Financials'!$4:$4,1,0)</f>
        <v>#N/A</v>
      </c>
    </row>
    <row r="2222" spans="6:14" s="108" customFormat="1" hidden="1">
      <c r="F2222" s="67">
        <f t="shared" si="102"/>
        <v>0</v>
      </c>
      <c r="G2222" s="68" t="e">
        <f>+VLOOKUP(B2222,Mapping!A:C,3,0)</f>
        <v>#N/A</v>
      </c>
      <c r="H2222" s="68" t="e">
        <f t="shared" si="103"/>
        <v>#N/A</v>
      </c>
      <c r="I2222" s="69">
        <f t="shared" si="104"/>
        <v>0</v>
      </c>
      <c r="K2222"/>
      <c r="N2222" t="e">
        <f>+HLOOKUP(A2222,'HY Financials'!$4:$4,1,0)</f>
        <v>#N/A</v>
      </c>
    </row>
    <row r="2223" spans="6:14" s="108" customFormat="1" hidden="1">
      <c r="F2223" s="67">
        <f t="shared" si="102"/>
        <v>0</v>
      </c>
      <c r="G2223" s="68" t="e">
        <f>+VLOOKUP(B2223,Mapping!A:C,3,0)</f>
        <v>#N/A</v>
      </c>
      <c r="H2223" s="68" t="e">
        <f t="shared" si="103"/>
        <v>#N/A</v>
      </c>
      <c r="I2223" s="69">
        <f t="shared" si="104"/>
        <v>0</v>
      </c>
      <c r="K2223"/>
      <c r="N2223" t="e">
        <f>+HLOOKUP(A2223,'HY Financials'!$4:$4,1,0)</f>
        <v>#N/A</v>
      </c>
    </row>
    <row r="2224" spans="6:14" hidden="1">
      <c r="F2224" s="67">
        <f t="shared" si="102"/>
        <v>0</v>
      </c>
      <c r="G2224" s="68" t="e">
        <f>+VLOOKUP(B2224,Mapping!A:C,3,0)</f>
        <v>#N/A</v>
      </c>
      <c r="H2224" s="68" t="e">
        <f t="shared" si="103"/>
        <v>#N/A</v>
      </c>
      <c r="I2224" s="69">
        <f t="shared" si="104"/>
        <v>0</v>
      </c>
      <c r="N2224" t="e">
        <f>+HLOOKUP(A2224,'HY Financials'!$4:$4,1,0)</f>
        <v>#N/A</v>
      </c>
    </row>
    <row r="2225" spans="6:14" s="108" customFormat="1" hidden="1">
      <c r="F2225" s="67">
        <f t="shared" si="102"/>
        <v>0</v>
      </c>
      <c r="G2225" s="68" t="e">
        <f>+VLOOKUP(B2225,Mapping!A:C,3,0)</f>
        <v>#N/A</v>
      </c>
      <c r="H2225" s="68" t="e">
        <f t="shared" si="103"/>
        <v>#N/A</v>
      </c>
      <c r="I2225" s="69">
        <f t="shared" si="104"/>
        <v>0</v>
      </c>
      <c r="K2225"/>
      <c r="N2225" t="e">
        <f>+HLOOKUP(A2225,'HY Financials'!$4:$4,1,0)</f>
        <v>#N/A</v>
      </c>
    </row>
    <row r="2226" spans="6:14" s="108" customFormat="1" hidden="1">
      <c r="F2226" s="67">
        <f t="shared" si="102"/>
        <v>0</v>
      </c>
      <c r="G2226" s="68" t="e">
        <f>+VLOOKUP(B2226,Mapping!A:C,3,0)</f>
        <v>#N/A</v>
      </c>
      <c r="H2226" s="68" t="e">
        <f t="shared" si="103"/>
        <v>#N/A</v>
      </c>
      <c r="I2226" s="69">
        <f t="shared" si="104"/>
        <v>0</v>
      </c>
      <c r="K2226"/>
      <c r="N2226" t="e">
        <f>+HLOOKUP(A2226,'HY Financials'!$4:$4,1,0)</f>
        <v>#N/A</v>
      </c>
    </row>
    <row r="2227" spans="6:14" s="108" customFormat="1" hidden="1">
      <c r="F2227" s="67">
        <f t="shared" si="102"/>
        <v>0</v>
      </c>
      <c r="G2227" s="68" t="e">
        <f>+VLOOKUP(B2227,Mapping!A:C,3,0)</f>
        <v>#N/A</v>
      </c>
      <c r="H2227" s="68" t="e">
        <f t="shared" si="103"/>
        <v>#N/A</v>
      </c>
      <c r="I2227" s="69">
        <f t="shared" si="104"/>
        <v>0</v>
      </c>
      <c r="K2227"/>
      <c r="N2227" t="e">
        <f>+HLOOKUP(A2227,'HY Financials'!$4:$4,1,0)</f>
        <v>#N/A</v>
      </c>
    </row>
    <row r="2228" spans="6:14" s="108" customFormat="1" hidden="1">
      <c r="F2228" s="67">
        <f t="shared" si="102"/>
        <v>0</v>
      </c>
      <c r="G2228" s="68" t="e">
        <f>+VLOOKUP(B2228,Mapping!A:C,3,0)</f>
        <v>#N/A</v>
      </c>
      <c r="H2228" s="68" t="e">
        <f t="shared" si="103"/>
        <v>#N/A</v>
      </c>
      <c r="I2228" s="69">
        <f t="shared" si="104"/>
        <v>0</v>
      </c>
      <c r="K2228"/>
      <c r="N2228" t="e">
        <f>+HLOOKUP(A2228,'HY Financials'!$4:$4,1,0)</f>
        <v>#N/A</v>
      </c>
    </row>
    <row r="2229" spans="6:14" s="108" customFormat="1" hidden="1">
      <c r="F2229" s="67">
        <f t="shared" si="102"/>
        <v>0</v>
      </c>
      <c r="G2229" s="68" t="e">
        <f>+VLOOKUP(B2229,Mapping!A:C,3,0)</f>
        <v>#N/A</v>
      </c>
      <c r="H2229" s="68" t="e">
        <f t="shared" si="103"/>
        <v>#N/A</v>
      </c>
      <c r="I2229" s="69">
        <f t="shared" si="104"/>
        <v>0</v>
      </c>
      <c r="K2229"/>
      <c r="N2229" t="e">
        <f>+HLOOKUP(A2229,'HY Financials'!$4:$4,1,0)</f>
        <v>#N/A</v>
      </c>
    </row>
    <row r="2230" spans="6:14" s="108" customFormat="1" hidden="1">
      <c r="F2230" s="67">
        <f t="shared" si="102"/>
        <v>0</v>
      </c>
      <c r="G2230" s="68" t="e">
        <f>+VLOOKUP(B2230,Mapping!A:C,3,0)</f>
        <v>#N/A</v>
      </c>
      <c r="H2230" s="68" t="e">
        <f t="shared" si="103"/>
        <v>#N/A</v>
      </c>
      <c r="I2230" s="69">
        <f t="shared" si="104"/>
        <v>0</v>
      </c>
      <c r="K2230"/>
      <c r="N2230" t="e">
        <f>+HLOOKUP(A2230,'HY Financials'!$4:$4,1,0)</f>
        <v>#N/A</v>
      </c>
    </row>
    <row r="2231" spans="6:14" s="108" customFormat="1" hidden="1">
      <c r="F2231" s="67">
        <f t="shared" si="102"/>
        <v>0</v>
      </c>
      <c r="G2231" s="68" t="e">
        <f>+VLOOKUP(B2231,Mapping!A:C,3,0)</f>
        <v>#N/A</v>
      </c>
      <c r="H2231" s="68" t="e">
        <f t="shared" si="103"/>
        <v>#N/A</v>
      </c>
      <c r="I2231" s="69">
        <f t="shared" si="104"/>
        <v>0</v>
      </c>
      <c r="K2231"/>
      <c r="N2231" t="e">
        <f>+HLOOKUP(A2231,'HY Financials'!$4:$4,1,0)</f>
        <v>#N/A</v>
      </c>
    </row>
    <row r="2232" spans="6:14" s="108" customFormat="1" hidden="1">
      <c r="F2232" s="67">
        <f t="shared" si="102"/>
        <v>0</v>
      </c>
      <c r="G2232" s="68" t="e">
        <f>+VLOOKUP(B2232,Mapping!A:C,3,0)</f>
        <v>#N/A</v>
      </c>
      <c r="H2232" s="68" t="e">
        <f t="shared" si="103"/>
        <v>#N/A</v>
      </c>
      <c r="I2232" s="69">
        <f t="shared" si="104"/>
        <v>0</v>
      </c>
      <c r="K2232"/>
      <c r="N2232" s="108" t="e">
        <f>+HLOOKUP(A2232,'HY Financials'!$4:$4,1,0)</f>
        <v>#N/A</v>
      </c>
    </row>
    <row r="2233" spans="6:14" hidden="1">
      <c r="F2233" s="67">
        <f t="shared" si="102"/>
        <v>0</v>
      </c>
      <c r="G2233" s="68" t="e">
        <f>+VLOOKUP(B2233,Mapping!A:C,3,0)</f>
        <v>#N/A</v>
      </c>
      <c r="H2233" s="68" t="e">
        <f t="shared" si="103"/>
        <v>#N/A</v>
      </c>
      <c r="I2233" s="69">
        <f t="shared" si="104"/>
        <v>0</v>
      </c>
      <c r="N2233" t="e">
        <f>+HLOOKUP(A2233,'HY Financials'!$4:$4,1,0)</f>
        <v>#N/A</v>
      </c>
    </row>
    <row r="2234" spans="6:14" hidden="1">
      <c r="F2234" s="67">
        <f t="shared" si="102"/>
        <v>0</v>
      </c>
      <c r="G2234" s="68" t="e">
        <f>+VLOOKUP(B2234,Mapping!A:C,3,0)</f>
        <v>#N/A</v>
      </c>
      <c r="H2234" s="68" t="e">
        <f t="shared" si="103"/>
        <v>#N/A</v>
      </c>
      <c r="I2234" s="69">
        <f t="shared" si="104"/>
        <v>0</v>
      </c>
      <c r="N2234" t="e">
        <f>+HLOOKUP(A2234,'HY Financials'!$4:$4,1,0)</f>
        <v>#N/A</v>
      </c>
    </row>
    <row r="2235" spans="6:14" hidden="1">
      <c r="F2235" s="67">
        <f t="shared" si="102"/>
        <v>0</v>
      </c>
      <c r="G2235" s="68" t="e">
        <f>+VLOOKUP(B2235,Mapping!A:C,3,0)</f>
        <v>#N/A</v>
      </c>
      <c r="H2235" s="68" t="e">
        <f t="shared" si="103"/>
        <v>#N/A</v>
      </c>
      <c r="I2235" s="69">
        <f t="shared" si="104"/>
        <v>0</v>
      </c>
      <c r="N2235" t="e">
        <f>+HLOOKUP(A2235,'HY Financials'!$4:$4,1,0)</f>
        <v>#N/A</v>
      </c>
    </row>
    <row r="2236" spans="6:14" hidden="1">
      <c r="F2236" s="67">
        <f t="shared" si="102"/>
        <v>0</v>
      </c>
      <c r="G2236" s="68" t="e">
        <f>+VLOOKUP(B2236,Mapping!A:C,3,0)</f>
        <v>#N/A</v>
      </c>
      <c r="H2236" s="68" t="e">
        <f t="shared" si="103"/>
        <v>#N/A</v>
      </c>
      <c r="I2236" s="69">
        <f t="shared" si="104"/>
        <v>0</v>
      </c>
      <c r="N2236" t="e">
        <f>+HLOOKUP(A2236,'HY Financials'!$4:$4,1,0)</f>
        <v>#N/A</v>
      </c>
    </row>
    <row r="2237" spans="6:14" hidden="1">
      <c r="F2237" s="67">
        <f t="shared" si="102"/>
        <v>0</v>
      </c>
      <c r="G2237" s="68" t="e">
        <f>+VLOOKUP(B2237,Mapping!A:C,3,0)</f>
        <v>#N/A</v>
      </c>
      <c r="H2237" s="68" t="e">
        <f t="shared" si="103"/>
        <v>#N/A</v>
      </c>
      <c r="I2237" s="69">
        <f t="shared" si="104"/>
        <v>0</v>
      </c>
      <c r="N2237" t="e">
        <f>+HLOOKUP(A2237,'HY Financials'!$4:$4,1,0)</f>
        <v>#N/A</v>
      </c>
    </row>
    <row r="2238" spans="6:14" hidden="1">
      <c r="F2238" s="67">
        <f t="shared" si="102"/>
        <v>0</v>
      </c>
      <c r="G2238" s="68" t="e">
        <f>+VLOOKUP(B2238,Mapping!A:C,3,0)</f>
        <v>#N/A</v>
      </c>
      <c r="H2238" s="68" t="e">
        <f t="shared" si="103"/>
        <v>#N/A</v>
      </c>
      <c r="I2238" s="69">
        <f t="shared" si="104"/>
        <v>0</v>
      </c>
      <c r="N2238" t="e">
        <f>+HLOOKUP(A2238,'HY Financials'!$4:$4,1,0)</f>
        <v>#N/A</v>
      </c>
    </row>
    <row r="2239" spans="6:14" hidden="1">
      <c r="F2239" s="67">
        <f t="shared" si="102"/>
        <v>0</v>
      </c>
      <c r="G2239" s="68" t="e">
        <f>+VLOOKUP(B2239,Mapping!A:C,3,0)</f>
        <v>#N/A</v>
      </c>
      <c r="H2239" s="68" t="e">
        <f t="shared" si="103"/>
        <v>#N/A</v>
      </c>
      <c r="I2239" s="69">
        <f t="shared" si="104"/>
        <v>0</v>
      </c>
      <c r="N2239" t="e">
        <f>+HLOOKUP(A2239,'HY Financials'!$4:$4,1,0)</f>
        <v>#N/A</v>
      </c>
    </row>
    <row r="2240" spans="6:14" hidden="1">
      <c r="F2240" s="67">
        <f t="shared" si="102"/>
        <v>0</v>
      </c>
      <c r="G2240" s="68" t="e">
        <f>+VLOOKUP(B2240,Mapping!A:C,3,0)</f>
        <v>#N/A</v>
      </c>
      <c r="H2240" s="68" t="e">
        <f t="shared" si="103"/>
        <v>#N/A</v>
      </c>
      <c r="I2240" s="69">
        <f t="shared" si="104"/>
        <v>0</v>
      </c>
      <c r="N2240" t="e">
        <f>+HLOOKUP(A2240,'HY Financials'!$4:$4,1,0)</f>
        <v>#N/A</v>
      </c>
    </row>
    <row r="2241" spans="6:14" hidden="1">
      <c r="F2241" s="67">
        <f t="shared" si="102"/>
        <v>0</v>
      </c>
      <c r="G2241" s="68" t="e">
        <f>+VLOOKUP(B2241,Mapping!A:C,3,0)</f>
        <v>#N/A</v>
      </c>
      <c r="H2241" s="68" t="e">
        <f t="shared" si="103"/>
        <v>#N/A</v>
      </c>
      <c r="I2241" s="69">
        <f t="shared" si="104"/>
        <v>0</v>
      </c>
      <c r="N2241" t="e">
        <f>+HLOOKUP(A2241,'HY Financials'!$4:$4,1,0)</f>
        <v>#N/A</v>
      </c>
    </row>
    <row r="2242" spans="6:14" hidden="1">
      <c r="F2242" s="67">
        <f t="shared" si="102"/>
        <v>0</v>
      </c>
      <c r="G2242" s="68" t="e">
        <f>+VLOOKUP(B2242,Mapping!A:C,3,0)</f>
        <v>#N/A</v>
      </c>
      <c r="H2242" s="68" t="e">
        <f t="shared" si="103"/>
        <v>#N/A</v>
      </c>
      <c r="I2242" s="69">
        <f t="shared" si="104"/>
        <v>0</v>
      </c>
      <c r="N2242" t="e">
        <f>+HLOOKUP(A2242,'HY Financials'!$4:$4,1,0)</f>
        <v>#N/A</v>
      </c>
    </row>
    <row r="2243" spans="6:14" hidden="1">
      <c r="F2243" s="67">
        <f t="shared" si="102"/>
        <v>0</v>
      </c>
      <c r="G2243" s="68" t="e">
        <f>+VLOOKUP(B2243,Mapping!A:C,3,0)</f>
        <v>#N/A</v>
      </c>
      <c r="H2243" s="68" t="e">
        <f t="shared" si="103"/>
        <v>#N/A</v>
      </c>
      <c r="I2243" s="69">
        <f t="shared" si="104"/>
        <v>0</v>
      </c>
      <c r="N2243" t="e">
        <f>+HLOOKUP(A2243,'HY Financials'!$4:$4,1,0)</f>
        <v>#N/A</v>
      </c>
    </row>
    <row r="2244" spans="6:14" hidden="1">
      <c r="F2244" s="67">
        <f t="shared" ref="F2244:F2255" si="105">+E2244-D2244</f>
        <v>0</v>
      </c>
      <c r="G2244" s="68" t="e">
        <f>+VLOOKUP(B2244,Mapping!A:C,3,0)</f>
        <v>#N/A</v>
      </c>
      <c r="H2244" s="68" t="e">
        <f t="shared" ref="H2244:H2255" si="106">+A2244&amp;G2244</f>
        <v>#N/A</v>
      </c>
      <c r="I2244" s="69">
        <f t="shared" ref="I2244:I2255" si="107">+F2244/10000000</f>
        <v>0</v>
      </c>
      <c r="N2244" t="e">
        <f>+HLOOKUP(A2244,'HY Financials'!$4:$4,1,0)</f>
        <v>#N/A</v>
      </c>
    </row>
    <row r="2245" spans="6:14" hidden="1">
      <c r="F2245" s="67">
        <f t="shared" si="105"/>
        <v>0</v>
      </c>
      <c r="G2245" s="68" t="e">
        <f>+VLOOKUP(B2245,Mapping!A:C,3,0)</f>
        <v>#N/A</v>
      </c>
      <c r="H2245" s="68" t="e">
        <f t="shared" si="106"/>
        <v>#N/A</v>
      </c>
      <c r="I2245" s="69">
        <f t="shared" si="107"/>
        <v>0</v>
      </c>
      <c r="N2245" t="e">
        <f>+HLOOKUP(A2245,'HY Financials'!$4:$4,1,0)</f>
        <v>#N/A</v>
      </c>
    </row>
    <row r="2246" spans="6:14" s="108" customFormat="1" hidden="1">
      <c r="F2246" s="67">
        <f t="shared" si="105"/>
        <v>0</v>
      </c>
      <c r="G2246" s="68" t="e">
        <f>+VLOOKUP(B2246,Mapping!A:C,3,0)</f>
        <v>#N/A</v>
      </c>
      <c r="H2246" s="68" t="e">
        <f t="shared" si="106"/>
        <v>#N/A</v>
      </c>
      <c r="I2246" s="69">
        <f t="shared" si="107"/>
        <v>0</v>
      </c>
      <c r="K2246"/>
      <c r="N2246" s="108" t="e">
        <f>+HLOOKUP(A2246,'HY Financials'!$4:$4,1,0)</f>
        <v>#N/A</v>
      </c>
    </row>
    <row r="2247" spans="6:14" hidden="1">
      <c r="F2247" s="67">
        <f t="shared" si="105"/>
        <v>0</v>
      </c>
      <c r="G2247" s="68" t="e">
        <f>+VLOOKUP(B2247,Mapping!A:C,3,0)</f>
        <v>#N/A</v>
      </c>
      <c r="H2247" s="68" t="e">
        <f t="shared" si="106"/>
        <v>#N/A</v>
      </c>
      <c r="I2247" s="69">
        <f t="shared" si="107"/>
        <v>0</v>
      </c>
      <c r="N2247" t="e">
        <f>+HLOOKUP(A2247,'HY Financials'!$4:$4,1,0)</f>
        <v>#N/A</v>
      </c>
    </row>
    <row r="2248" spans="6:14" hidden="1">
      <c r="F2248" s="67">
        <f t="shared" si="105"/>
        <v>0</v>
      </c>
      <c r="G2248" s="68" t="e">
        <f>+VLOOKUP(B2248,Mapping!A:C,3,0)</f>
        <v>#N/A</v>
      </c>
      <c r="H2248" s="68" t="e">
        <f t="shared" si="106"/>
        <v>#N/A</v>
      </c>
      <c r="I2248" s="69">
        <f t="shared" si="107"/>
        <v>0</v>
      </c>
      <c r="N2248" t="e">
        <f>+HLOOKUP(A2248,'HY Financials'!$4:$4,1,0)</f>
        <v>#N/A</v>
      </c>
    </row>
    <row r="2249" spans="6:14" hidden="1">
      <c r="F2249" s="67">
        <f t="shared" si="105"/>
        <v>0</v>
      </c>
      <c r="G2249" s="68" t="e">
        <f>+VLOOKUP(B2249,Mapping!A:C,3,0)</f>
        <v>#N/A</v>
      </c>
      <c r="H2249" s="68" t="e">
        <f t="shared" si="106"/>
        <v>#N/A</v>
      </c>
      <c r="I2249" s="69">
        <f t="shared" si="107"/>
        <v>0</v>
      </c>
      <c r="N2249" t="e">
        <f>+HLOOKUP(A2249,'HY Financials'!$4:$4,1,0)</f>
        <v>#N/A</v>
      </c>
    </row>
    <row r="2250" spans="6:14" hidden="1">
      <c r="F2250" s="67">
        <f t="shared" si="105"/>
        <v>0</v>
      </c>
      <c r="G2250" s="68" t="e">
        <f>+VLOOKUP(B2250,Mapping!A:C,3,0)</f>
        <v>#N/A</v>
      </c>
      <c r="H2250" s="68" t="e">
        <f t="shared" si="106"/>
        <v>#N/A</v>
      </c>
      <c r="I2250" s="69">
        <f t="shared" si="107"/>
        <v>0</v>
      </c>
      <c r="N2250" t="e">
        <f>+HLOOKUP(A2250,'HY Financials'!$4:$4,1,0)</f>
        <v>#N/A</v>
      </c>
    </row>
    <row r="2251" spans="6:14" hidden="1">
      <c r="F2251" s="67">
        <f t="shared" si="105"/>
        <v>0</v>
      </c>
      <c r="G2251" s="68" t="e">
        <f>+VLOOKUP(B2251,Mapping!A:C,3,0)</f>
        <v>#N/A</v>
      </c>
      <c r="H2251" s="68" t="e">
        <f t="shared" si="106"/>
        <v>#N/A</v>
      </c>
      <c r="I2251" s="69">
        <f t="shared" si="107"/>
        <v>0</v>
      </c>
      <c r="N2251" t="e">
        <f>+HLOOKUP(A2251,'HY Financials'!$4:$4,1,0)</f>
        <v>#N/A</v>
      </c>
    </row>
    <row r="2252" spans="6:14" hidden="1">
      <c r="F2252" s="67">
        <f t="shared" si="105"/>
        <v>0</v>
      </c>
      <c r="G2252" s="68" t="e">
        <f>+VLOOKUP(B2252,Mapping!A:C,3,0)</f>
        <v>#N/A</v>
      </c>
      <c r="H2252" s="68" t="e">
        <f t="shared" si="106"/>
        <v>#N/A</v>
      </c>
      <c r="I2252" s="69">
        <f t="shared" si="107"/>
        <v>0</v>
      </c>
      <c r="N2252" t="e">
        <f>+HLOOKUP(A2252,'HY Financials'!$4:$4,1,0)</f>
        <v>#N/A</v>
      </c>
    </row>
    <row r="2253" spans="6:14" hidden="1">
      <c r="F2253" s="67">
        <f t="shared" si="105"/>
        <v>0</v>
      </c>
      <c r="G2253" s="68" t="e">
        <f>+VLOOKUP(B2253,Mapping!A:C,3,0)</f>
        <v>#N/A</v>
      </c>
      <c r="H2253" s="68" t="e">
        <f t="shared" si="106"/>
        <v>#N/A</v>
      </c>
      <c r="I2253" s="69">
        <f t="shared" si="107"/>
        <v>0</v>
      </c>
      <c r="N2253" t="e">
        <f>+HLOOKUP(A2253,'HY Financials'!$4:$4,1,0)</f>
        <v>#N/A</v>
      </c>
    </row>
    <row r="2254" spans="6:14" hidden="1">
      <c r="F2254" s="67">
        <f t="shared" si="105"/>
        <v>0</v>
      </c>
      <c r="G2254" s="68" t="e">
        <f>+VLOOKUP(B2254,Mapping!A:C,3,0)</f>
        <v>#N/A</v>
      </c>
      <c r="H2254" s="68" t="e">
        <f t="shared" si="106"/>
        <v>#N/A</v>
      </c>
      <c r="I2254" s="69">
        <f t="shared" si="107"/>
        <v>0</v>
      </c>
      <c r="N2254" t="e">
        <f>+HLOOKUP(A2254,'HY Financials'!$4:$4,1,0)</f>
        <v>#N/A</v>
      </c>
    </row>
    <row r="2255" spans="6:14" hidden="1">
      <c r="F2255" s="67">
        <f t="shared" si="105"/>
        <v>0</v>
      </c>
      <c r="G2255" s="68" t="e">
        <f>+VLOOKUP(B2255,Mapping!A:C,3,0)</f>
        <v>#N/A</v>
      </c>
      <c r="H2255" s="68" t="e">
        <f t="shared" si="106"/>
        <v>#N/A</v>
      </c>
      <c r="I2255" s="69">
        <f t="shared" si="107"/>
        <v>0</v>
      </c>
      <c r="N2255" t="e">
        <f>+HLOOKUP(A2255,'HY Financials'!$4:$4,1,0)</f>
        <v>#N/A</v>
      </c>
    </row>
  </sheetData>
  <autoFilter ref="A2:N2255">
    <filterColumn colId="6">
      <filters>
        <filter val="Total Recurring Expenses (including 6.1 and 6.2)"/>
      </filters>
    </filterColumn>
  </autoFilter>
  <mergeCells count="1">
    <mergeCell ref="F1:I1"/>
  </mergeCells>
  <pageMargins left="0.7" right="0.7" top="0.75" bottom="0.75" header="0.3" footer="0.3"/>
  <pageSetup paperSize="9" orientation="portrait" r:id="rId1"/>
  <headerFooter>
    <oddFooter>&amp;CFor internal use only</oddFooter>
  </headerFooter>
</worksheet>
</file>

<file path=xl/worksheets/sheet3.xml><?xml version="1.0" encoding="utf-8"?>
<worksheet xmlns="http://schemas.openxmlformats.org/spreadsheetml/2006/main" xmlns:r="http://schemas.openxmlformats.org/officeDocument/2006/relationships">
  <sheetPr codeName="Sheet3"/>
  <dimension ref="A1:L75"/>
  <sheetViews>
    <sheetView showGridLines="0" zoomScale="85" zoomScaleNormal="85" workbookViewId="0">
      <selection activeCell="B16" sqref="B16:H16"/>
    </sheetView>
  </sheetViews>
  <sheetFormatPr defaultRowHeight="12.75"/>
  <cols>
    <col min="1" max="1" width="5.28515625" style="7" customWidth="1"/>
    <col min="2" max="2" width="38" style="7" customWidth="1"/>
    <col min="3" max="3" width="31.7109375" style="7" customWidth="1"/>
    <col min="4" max="4" width="20.85546875" style="7" customWidth="1"/>
    <col min="5" max="5" width="13.28515625" style="7" customWidth="1"/>
    <col min="6" max="6" width="11.28515625" style="1" customWidth="1"/>
    <col min="7" max="7" width="7.85546875" style="1" customWidth="1"/>
    <col min="8" max="8" width="36.5703125" style="1" customWidth="1"/>
    <col min="9" max="9" width="1.42578125" style="1" customWidth="1"/>
    <col min="10" max="10" width="4.7109375" style="1" customWidth="1"/>
    <col min="11" max="11" width="12" style="1" customWidth="1"/>
    <col min="12" max="12" width="5.28515625" style="1" customWidth="1"/>
    <col min="13" max="13" width="13.85546875" style="7" customWidth="1"/>
    <col min="14" max="16384" width="9.140625" style="7"/>
  </cols>
  <sheetData>
    <row r="1" spans="1:12" ht="14.25">
      <c r="A1" s="3"/>
      <c r="B1" s="2" t="s">
        <v>1</v>
      </c>
      <c r="C1" s="3"/>
      <c r="D1" s="3"/>
      <c r="E1" s="3"/>
      <c r="F1" s="4"/>
      <c r="G1" s="4"/>
      <c r="H1" s="4"/>
      <c r="I1" s="4"/>
      <c r="J1" s="4"/>
      <c r="K1" s="4"/>
      <c r="L1" s="4"/>
    </row>
    <row r="2" spans="1:12" ht="14.25">
      <c r="A2" s="3"/>
      <c r="B2" s="2"/>
      <c r="C2" s="3"/>
      <c r="D2" s="3"/>
      <c r="E2" s="3"/>
      <c r="F2" s="4"/>
      <c r="G2" s="4"/>
      <c r="H2" s="4"/>
      <c r="I2" s="4"/>
      <c r="J2" s="4"/>
      <c r="K2" s="4"/>
      <c r="L2" s="4"/>
    </row>
    <row r="3" spans="1:12" ht="14.25">
      <c r="A3" s="3"/>
      <c r="B3" s="3" t="s">
        <v>1019</v>
      </c>
      <c r="C3" s="3"/>
      <c r="D3" s="3"/>
      <c r="E3" s="3"/>
      <c r="F3" s="4"/>
      <c r="G3" s="4"/>
      <c r="H3" s="4"/>
      <c r="I3" s="4"/>
      <c r="J3" s="4"/>
      <c r="K3" s="4"/>
      <c r="L3" s="4"/>
    </row>
    <row r="4" spans="1:12" ht="14.25">
      <c r="A4" s="3"/>
      <c r="B4" s="3"/>
      <c r="C4" s="3"/>
      <c r="D4" s="3"/>
      <c r="E4" s="3"/>
      <c r="F4" s="4"/>
      <c r="G4" s="4"/>
      <c r="H4" s="4"/>
      <c r="I4" s="4"/>
      <c r="J4" s="4"/>
      <c r="K4" s="4"/>
      <c r="L4" s="4"/>
    </row>
    <row r="5" spans="1:12" ht="14.25">
      <c r="A5" s="3">
        <f>MAX($A$1:A4)+1</f>
        <v>1</v>
      </c>
      <c r="B5" s="347" t="s">
        <v>1193</v>
      </c>
      <c r="C5" s="347"/>
      <c r="D5" s="347"/>
      <c r="E5" s="347"/>
      <c r="F5" s="347"/>
      <c r="G5" s="347"/>
      <c r="H5" s="347"/>
      <c r="I5" s="4"/>
      <c r="J5" s="4"/>
      <c r="K5" s="4"/>
      <c r="L5" s="4"/>
    </row>
    <row r="6" spans="1:12" s="25" customFormat="1" ht="14.25">
      <c r="B6" s="347"/>
      <c r="C6" s="347"/>
      <c r="D6" s="347"/>
      <c r="E6" s="347"/>
      <c r="F6" s="347"/>
      <c r="G6" s="347"/>
      <c r="H6" s="347"/>
    </row>
    <row r="7" spans="1:12" ht="14.25">
      <c r="A7" s="3">
        <f>MAX($A$1:A6)+1</f>
        <v>2</v>
      </c>
      <c r="B7" s="347" t="s">
        <v>89</v>
      </c>
      <c r="C7" s="347"/>
      <c r="D7" s="347"/>
      <c r="E7" s="347"/>
      <c r="F7" s="347"/>
      <c r="G7" s="347"/>
      <c r="H7" s="347"/>
      <c r="I7" s="4"/>
      <c r="J7" s="4"/>
      <c r="K7" s="4"/>
      <c r="L7" s="4"/>
    </row>
    <row r="8" spans="1:12" ht="14.25">
      <c r="A8" s="3"/>
      <c r="B8" s="347" t="s">
        <v>90</v>
      </c>
      <c r="C8" s="347"/>
      <c r="D8" s="347"/>
      <c r="E8" s="347"/>
      <c r="F8" s="347"/>
      <c r="G8" s="347"/>
      <c r="H8" s="347"/>
      <c r="I8" s="4"/>
      <c r="J8" s="4"/>
      <c r="K8" s="4"/>
      <c r="L8" s="4"/>
    </row>
    <row r="9" spans="1:12" ht="19.5" customHeight="1">
      <c r="A9" s="3"/>
      <c r="B9" s="143"/>
      <c r="C9" s="143"/>
      <c r="D9" s="143"/>
      <c r="E9" s="143"/>
      <c r="F9" s="143"/>
      <c r="G9" s="143"/>
      <c r="H9" s="143"/>
      <c r="I9" s="4"/>
      <c r="J9" s="4"/>
      <c r="K9" s="4"/>
      <c r="L9" s="4"/>
    </row>
    <row r="10" spans="1:12" ht="19.5" customHeight="1">
      <c r="A10" s="3">
        <f>MAX($A$1:A9)+1</f>
        <v>3</v>
      </c>
      <c r="B10" s="143" t="s">
        <v>973</v>
      </c>
      <c r="C10" s="143"/>
      <c r="D10" s="143"/>
      <c r="E10" s="143"/>
      <c r="F10" s="143"/>
      <c r="G10" s="143"/>
      <c r="H10" s="143"/>
      <c r="I10" s="4"/>
      <c r="J10" s="4"/>
      <c r="K10" s="4"/>
      <c r="L10" s="4"/>
    </row>
    <row r="11" spans="1:12" ht="19.5" customHeight="1">
      <c r="A11" s="3"/>
      <c r="B11" s="143"/>
      <c r="C11" s="143"/>
      <c r="D11" s="143"/>
      <c r="E11" s="143"/>
      <c r="F11" s="143"/>
      <c r="G11" s="143"/>
      <c r="H11" s="143"/>
      <c r="I11" s="4"/>
      <c r="J11" s="4"/>
      <c r="K11" s="4"/>
      <c r="L11" s="4"/>
    </row>
    <row r="12" spans="1:12" ht="15">
      <c r="A12" s="3">
        <f>MAX($A$1:A11)+1</f>
        <v>4</v>
      </c>
      <c r="B12" s="347" t="s">
        <v>91</v>
      </c>
      <c r="C12" s="347"/>
      <c r="D12" s="347"/>
      <c r="E12" s="347"/>
      <c r="F12" s="347"/>
      <c r="G12" s="347"/>
      <c r="H12" s="347"/>
      <c r="I12" s="4"/>
      <c r="J12" s="4"/>
      <c r="K12" s="4"/>
      <c r="L12" s="4"/>
    </row>
    <row r="13" spans="1:12" ht="14.25">
      <c r="A13" s="3" t="s">
        <v>0</v>
      </c>
      <c r="B13" s="3"/>
      <c r="C13" s="3"/>
      <c r="D13" s="3"/>
      <c r="E13" s="3"/>
      <c r="F13" s="4"/>
      <c r="G13" s="4"/>
      <c r="H13" s="4"/>
      <c r="I13" s="4"/>
      <c r="J13" s="4"/>
      <c r="K13" s="4"/>
      <c r="L13" s="4"/>
    </row>
    <row r="14" spans="1:12" ht="15">
      <c r="A14" s="3">
        <f>MAX($A$1:A13)+1</f>
        <v>5</v>
      </c>
      <c r="B14" s="347" t="s">
        <v>92</v>
      </c>
      <c r="C14" s="347"/>
      <c r="D14" s="347"/>
      <c r="E14" s="347"/>
      <c r="F14" s="347"/>
      <c r="G14" s="347"/>
      <c r="H14" s="347"/>
      <c r="I14" s="4"/>
      <c r="J14" s="4"/>
      <c r="K14" s="4"/>
      <c r="L14" s="4"/>
    </row>
    <row r="15" spans="1:12" ht="14.25">
      <c r="A15" s="3"/>
      <c r="B15" s="3"/>
      <c r="C15" s="3"/>
      <c r="D15" s="3"/>
      <c r="E15" s="3"/>
      <c r="F15" s="4"/>
      <c r="G15" s="4"/>
      <c r="H15" s="4"/>
      <c r="I15" s="4"/>
      <c r="J15" s="4"/>
      <c r="K15" s="4"/>
      <c r="L15" s="4"/>
    </row>
    <row r="16" spans="1:12" ht="26.25" customHeight="1">
      <c r="A16" s="248">
        <f>MAX($A$1:A15)+1</f>
        <v>6</v>
      </c>
      <c r="B16" s="349" t="s">
        <v>1184</v>
      </c>
      <c r="C16" s="349"/>
      <c r="D16" s="349"/>
      <c r="E16" s="349"/>
      <c r="F16" s="349"/>
      <c r="G16" s="349"/>
      <c r="H16" s="349"/>
      <c r="I16" s="4"/>
      <c r="J16" s="4"/>
      <c r="K16" s="4"/>
      <c r="L16" s="4"/>
    </row>
    <row r="17" spans="1:12" ht="14.25">
      <c r="A17" s="3"/>
      <c r="B17" s="3"/>
      <c r="C17" s="3"/>
      <c r="D17" s="3"/>
      <c r="E17" s="3"/>
      <c r="F17" s="4"/>
      <c r="G17" s="4"/>
      <c r="H17" s="4"/>
      <c r="I17" s="4"/>
      <c r="J17" s="4"/>
      <c r="K17" s="4"/>
      <c r="L17" s="4"/>
    </row>
    <row r="18" spans="1:12" ht="14.25">
      <c r="A18" s="248">
        <f>MAX($A$1:A17)+1</f>
        <v>7</v>
      </c>
      <c r="B18" s="347" t="s">
        <v>1020</v>
      </c>
      <c r="C18" s="347"/>
      <c r="D18" s="347"/>
      <c r="E18" s="347"/>
      <c r="F18" s="347"/>
      <c r="G18" s="347"/>
      <c r="H18" s="347"/>
      <c r="I18" s="4"/>
      <c r="J18" s="4"/>
      <c r="K18" s="4"/>
      <c r="L18" s="4"/>
    </row>
    <row r="19" spans="1:12" ht="15">
      <c r="A19" s="3"/>
      <c r="B19" s="144" t="s">
        <v>93</v>
      </c>
      <c r="C19" s="145" t="s">
        <v>94</v>
      </c>
      <c r="D19" s="145" t="s">
        <v>95</v>
      </c>
      <c r="E19" s="5"/>
      <c r="F19" s="6"/>
      <c r="G19" s="4"/>
      <c r="H19" s="4"/>
      <c r="I19" s="4"/>
      <c r="J19" s="4"/>
      <c r="K19" s="4"/>
      <c r="L19" s="4"/>
    </row>
    <row r="20" spans="1:12" ht="14.25">
      <c r="A20" s="3"/>
      <c r="B20" s="146" t="s">
        <v>877</v>
      </c>
      <c r="C20" s="147">
        <v>1</v>
      </c>
      <c r="D20" s="148">
        <v>25.2</v>
      </c>
      <c r="E20" s="5"/>
      <c r="F20" s="6"/>
      <c r="G20" s="4"/>
      <c r="H20" s="4"/>
      <c r="I20" s="4"/>
      <c r="J20" s="4"/>
      <c r="K20" s="4"/>
      <c r="L20" s="4"/>
    </row>
    <row r="21" spans="1:12" ht="14.25">
      <c r="A21" s="3"/>
      <c r="B21" s="146" t="s">
        <v>1002</v>
      </c>
      <c r="C21" s="147">
        <v>1</v>
      </c>
      <c r="D21" s="148">
        <v>83.13</v>
      </c>
      <c r="E21" s="5"/>
      <c r="F21" s="6"/>
      <c r="G21" s="4"/>
      <c r="H21" s="3"/>
      <c r="I21" s="4"/>
      <c r="J21" s="4"/>
      <c r="K21" s="4"/>
      <c r="L21" s="4"/>
    </row>
    <row r="22" spans="1:12" ht="17.25" customHeight="1">
      <c r="A22" s="3"/>
      <c r="B22" s="8"/>
      <c r="C22" s="8"/>
      <c r="D22" s="9"/>
      <c r="E22" s="5"/>
      <c r="F22" s="6"/>
      <c r="G22" s="4"/>
      <c r="H22" s="4"/>
      <c r="I22" s="4"/>
      <c r="J22" s="4"/>
      <c r="K22" s="4"/>
      <c r="L22" s="4"/>
    </row>
    <row r="23" spans="1:12" ht="14.25">
      <c r="A23" s="3">
        <f>MAX($A$1:A22)+1</f>
        <v>8</v>
      </c>
      <c r="B23" s="347" t="s">
        <v>96</v>
      </c>
      <c r="C23" s="347"/>
      <c r="D23" s="347"/>
      <c r="E23" s="347"/>
      <c r="F23" s="347"/>
      <c r="G23" s="347"/>
      <c r="H23" s="347"/>
      <c r="I23" s="4"/>
      <c r="J23" s="4"/>
      <c r="K23" s="4"/>
      <c r="L23" s="4"/>
    </row>
    <row r="24" spans="1:12" ht="14.25">
      <c r="A24" s="3"/>
      <c r="B24" s="143"/>
      <c r="C24" s="149"/>
      <c r="D24" s="149"/>
      <c r="E24" s="149"/>
      <c r="F24" s="149"/>
      <c r="G24" s="149"/>
      <c r="H24" s="149"/>
      <c r="I24" s="4"/>
      <c r="J24" s="4"/>
      <c r="K24" s="4"/>
      <c r="L24" s="4"/>
    </row>
    <row r="25" spans="1:12" s="2" customFormat="1" ht="15">
      <c r="A25" s="3">
        <f>MAX($A$1:A24)+1</f>
        <v>9</v>
      </c>
      <c r="B25" s="347" t="s">
        <v>974</v>
      </c>
      <c r="C25" s="347"/>
      <c r="D25" s="347"/>
      <c r="E25" s="347"/>
      <c r="F25" s="347"/>
      <c r="G25" s="347"/>
      <c r="H25" s="347"/>
      <c r="I25" s="150"/>
      <c r="J25" s="150"/>
      <c r="K25" s="150"/>
      <c r="L25" s="150"/>
    </row>
    <row r="26" spans="1:12" ht="14.25">
      <c r="A26" s="3"/>
      <c r="B26" s="3"/>
      <c r="C26" s="3"/>
      <c r="D26" s="3"/>
      <c r="E26" s="3"/>
      <c r="F26" s="4"/>
      <c r="G26" s="4"/>
      <c r="H26" s="4"/>
      <c r="I26" s="4"/>
      <c r="J26" s="4"/>
      <c r="K26" s="4"/>
      <c r="L26" s="4"/>
    </row>
    <row r="27" spans="1:12" ht="14.25">
      <c r="A27" s="3">
        <f>MAX($A$1:A26)+1</f>
        <v>10</v>
      </c>
      <c r="B27" s="347" t="s">
        <v>1021</v>
      </c>
      <c r="C27" s="347"/>
      <c r="D27" s="347"/>
      <c r="E27" s="347"/>
      <c r="F27" s="347"/>
      <c r="G27" s="347"/>
      <c r="H27" s="347"/>
      <c r="I27" s="4"/>
      <c r="J27" s="4"/>
      <c r="K27" s="4"/>
      <c r="L27" s="4"/>
    </row>
    <row r="28" spans="1:12" ht="14.25">
      <c r="A28" s="3"/>
      <c r="B28" s="3"/>
      <c r="C28" s="3"/>
      <c r="D28" s="3"/>
      <c r="E28" s="3"/>
      <c r="F28" s="4"/>
      <c r="G28" s="4"/>
      <c r="H28" s="4"/>
      <c r="I28" s="4"/>
      <c r="J28" s="4"/>
      <c r="K28" s="4"/>
      <c r="L28" s="4"/>
    </row>
    <row r="29" spans="1:12" ht="14.25">
      <c r="A29" s="3">
        <f>MAX($A$1:A28)+1</f>
        <v>11</v>
      </c>
      <c r="B29" s="3" t="s">
        <v>1022</v>
      </c>
      <c r="C29" s="3"/>
      <c r="D29" s="3"/>
      <c r="E29" s="3"/>
      <c r="F29" s="4"/>
      <c r="G29" s="4"/>
      <c r="H29" s="4"/>
      <c r="I29" s="4"/>
      <c r="J29" s="4"/>
      <c r="K29" s="4"/>
      <c r="L29" s="4"/>
    </row>
    <row r="30" spans="1:12" ht="14.25">
      <c r="A30" s="3"/>
      <c r="B30" s="3"/>
      <c r="C30" s="3"/>
      <c r="D30" s="3"/>
      <c r="E30" s="3"/>
      <c r="F30" s="4"/>
      <c r="G30" s="4"/>
      <c r="H30" s="4"/>
      <c r="I30" s="4"/>
      <c r="J30" s="4"/>
      <c r="K30" s="4"/>
      <c r="L30" s="4"/>
    </row>
    <row r="31" spans="1:12" ht="14.25">
      <c r="A31" s="3">
        <f>MAX($A$1:A30)+1</f>
        <v>12</v>
      </c>
      <c r="B31" s="3" t="s">
        <v>1187</v>
      </c>
      <c r="C31" s="3"/>
      <c r="D31" s="3"/>
      <c r="E31" s="3"/>
      <c r="F31" s="4"/>
      <c r="G31" s="4"/>
      <c r="H31" s="4"/>
      <c r="I31" s="4"/>
      <c r="J31" s="4"/>
      <c r="K31" s="4"/>
      <c r="L31" s="4"/>
    </row>
    <row r="32" spans="1:12" ht="14.25">
      <c r="A32" s="3"/>
      <c r="B32" s="3"/>
      <c r="C32" s="3"/>
      <c r="D32" s="3"/>
      <c r="E32" s="3"/>
      <c r="F32" s="4"/>
      <c r="G32" s="4"/>
      <c r="H32" s="4"/>
      <c r="I32" s="4"/>
      <c r="J32" s="4"/>
      <c r="K32" s="4"/>
      <c r="L32" s="4"/>
    </row>
    <row r="33" spans="1:12" ht="14.25">
      <c r="A33" s="3">
        <f>MAX($A$1:A32)+1</f>
        <v>13</v>
      </c>
      <c r="B33" s="3" t="s">
        <v>1188</v>
      </c>
      <c r="C33" s="3"/>
      <c r="D33" s="3"/>
      <c r="E33" s="3"/>
      <c r="F33" s="4"/>
      <c r="G33" s="4"/>
      <c r="H33" s="4"/>
      <c r="I33" s="4"/>
      <c r="J33" s="4"/>
      <c r="K33" s="4"/>
      <c r="L33" s="4"/>
    </row>
    <row r="34" spans="1:12" ht="14.25">
      <c r="A34" s="3"/>
      <c r="B34" s="3"/>
      <c r="C34" s="3"/>
      <c r="D34" s="3"/>
      <c r="E34" s="3"/>
      <c r="F34" s="4"/>
      <c r="G34" s="4"/>
      <c r="H34" s="4"/>
      <c r="I34" s="4"/>
      <c r="J34" s="4"/>
      <c r="K34" s="4"/>
      <c r="L34" s="4"/>
    </row>
    <row r="35" spans="1:12" ht="14.25">
      <c r="A35" s="3">
        <f>MAX($A$1:A34)+1</f>
        <v>14</v>
      </c>
      <c r="B35" s="3" t="s">
        <v>1189</v>
      </c>
      <c r="C35" s="3"/>
      <c r="D35" s="3"/>
      <c r="E35" s="3"/>
      <c r="F35" s="4"/>
      <c r="G35" s="4"/>
      <c r="H35" s="4"/>
      <c r="I35" s="4"/>
      <c r="J35" s="4"/>
      <c r="K35" s="4"/>
      <c r="L35" s="4"/>
    </row>
    <row r="36" spans="1:12" ht="14.25">
      <c r="A36" s="3"/>
      <c r="B36" s="3"/>
      <c r="C36" s="3"/>
      <c r="D36" s="3"/>
      <c r="E36" s="3"/>
      <c r="F36" s="4"/>
      <c r="G36" s="4"/>
      <c r="H36" s="4"/>
      <c r="I36" s="4"/>
      <c r="J36" s="4"/>
      <c r="K36" s="4"/>
      <c r="L36" s="4"/>
    </row>
    <row r="37" spans="1:12" s="151" customFormat="1" ht="14.25">
      <c r="A37" s="3">
        <f>MAX($A$1:A35)+1</f>
        <v>15</v>
      </c>
      <c r="B37" s="348" t="s">
        <v>1023</v>
      </c>
      <c r="C37" s="348"/>
      <c r="D37" s="348"/>
      <c r="E37" s="348"/>
      <c r="F37" s="348"/>
      <c r="G37" s="348"/>
      <c r="H37" s="348"/>
      <c r="I37" s="58"/>
      <c r="J37" s="58"/>
      <c r="K37" s="58"/>
      <c r="L37" s="58"/>
    </row>
    <row r="38" spans="1:12" ht="14.25">
      <c r="A38" s="152"/>
      <c r="B38" s="3"/>
      <c r="C38" s="3"/>
      <c r="D38" s="3"/>
      <c r="E38" s="3"/>
      <c r="F38" s="4"/>
      <c r="G38" s="4"/>
      <c r="H38" s="4"/>
      <c r="I38" s="4"/>
      <c r="J38" s="4"/>
      <c r="K38" s="4"/>
      <c r="L38" s="4"/>
    </row>
    <row r="39" spans="1:12" s="151" customFormat="1" ht="14.25">
      <c r="A39" s="3">
        <f>MAX($A$1:A38)+1</f>
        <v>16</v>
      </c>
      <c r="B39" s="348" t="s">
        <v>1185</v>
      </c>
      <c r="C39" s="348"/>
      <c r="D39" s="348"/>
      <c r="E39" s="348"/>
      <c r="F39" s="348"/>
      <c r="G39" s="348"/>
      <c r="H39" s="348"/>
      <c r="I39" s="58"/>
      <c r="J39" s="58"/>
      <c r="K39" s="58"/>
      <c r="L39" s="58"/>
    </row>
    <row r="40" spans="1:12" ht="14.25">
      <c r="A40" s="3"/>
      <c r="B40" s="3"/>
      <c r="C40" s="3"/>
      <c r="D40" s="3"/>
      <c r="E40" s="3"/>
      <c r="F40" s="4"/>
      <c r="G40" s="4"/>
      <c r="H40" s="4"/>
      <c r="I40" s="4"/>
      <c r="J40" s="4"/>
      <c r="K40" s="4"/>
      <c r="L40" s="4"/>
    </row>
    <row r="41" spans="1:12" ht="15">
      <c r="A41" s="3" t="s">
        <v>667</v>
      </c>
      <c r="B41" s="3"/>
      <c r="C41" s="3"/>
      <c r="D41" s="3"/>
      <c r="E41" s="3" t="s">
        <v>668</v>
      </c>
      <c r="F41" s="4"/>
      <c r="G41" s="4"/>
      <c r="H41" s="4"/>
      <c r="I41" s="4"/>
      <c r="J41" s="4"/>
      <c r="K41" s="4"/>
      <c r="L41" s="4"/>
    </row>
    <row r="42" spans="1:12" ht="14.25">
      <c r="A42" s="3"/>
      <c r="B42" s="3"/>
      <c r="C42" s="3"/>
      <c r="D42" s="3"/>
      <c r="E42" s="4"/>
      <c r="F42" s="4"/>
      <c r="G42" s="4"/>
      <c r="H42" s="4"/>
      <c r="I42" s="4"/>
      <c r="J42" s="4"/>
      <c r="K42" s="4"/>
      <c r="L42" s="4"/>
    </row>
    <row r="43" spans="1:12" ht="14.25">
      <c r="A43" s="3"/>
      <c r="B43" s="3"/>
      <c r="C43" s="3"/>
      <c r="D43" s="3"/>
      <c r="E43" s="4"/>
      <c r="F43" s="4"/>
      <c r="G43" s="4"/>
      <c r="H43" s="4"/>
      <c r="I43" s="4"/>
      <c r="J43" s="4"/>
      <c r="K43" s="4"/>
      <c r="L43" s="4"/>
    </row>
    <row r="44" spans="1:12" ht="14.25">
      <c r="A44" s="3" t="s">
        <v>0</v>
      </c>
      <c r="B44" s="3"/>
      <c r="C44" s="3"/>
      <c r="D44" s="3"/>
      <c r="E44" s="4" t="s">
        <v>0</v>
      </c>
      <c r="F44" s="4"/>
      <c r="G44" s="4"/>
      <c r="H44" s="4" t="s">
        <v>0</v>
      </c>
      <c r="I44" s="4"/>
      <c r="J44" s="4"/>
      <c r="K44" s="4"/>
      <c r="L44" s="4"/>
    </row>
    <row r="45" spans="1:12" ht="14.25">
      <c r="A45" s="3" t="s">
        <v>97</v>
      </c>
      <c r="B45" s="3"/>
      <c r="C45" s="3"/>
      <c r="D45" s="3"/>
      <c r="E45" s="4" t="s">
        <v>98</v>
      </c>
      <c r="F45" s="4"/>
      <c r="G45" s="4"/>
      <c r="H45" s="4" t="s">
        <v>98</v>
      </c>
      <c r="I45" s="4"/>
      <c r="J45" s="4"/>
      <c r="K45" s="4"/>
      <c r="L45" s="4"/>
    </row>
    <row r="46" spans="1:12" ht="14.25">
      <c r="A46" s="3"/>
      <c r="B46" s="3"/>
      <c r="C46" s="3"/>
      <c r="D46" s="3"/>
      <c r="E46" s="4"/>
      <c r="F46" s="4"/>
      <c r="G46" s="4"/>
      <c r="H46" s="4"/>
      <c r="I46" s="4"/>
      <c r="J46" s="4"/>
      <c r="K46" s="4"/>
      <c r="L46" s="4"/>
    </row>
    <row r="47" spans="1:12" ht="14.25">
      <c r="A47" s="3"/>
      <c r="B47" s="3"/>
      <c r="C47" s="3"/>
      <c r="D47" s="3"/>
      <c r="E47" s="4"/>
      <c r="F47" s="4"/>
      <c r="G47" s="4"/>
      <c r="H47" s="4"/>
      <c r="I47" s="4"/>
      <c r="J47" s="4"/>
      <c r="K47" s="4"/>
      <c r="L47" s="4"/>
    </row>
    <row r="48" spans="1:12" ht="14.25">
      <c r="A48" s="3" t="s">
        <v>99</v>
      </c>
      <c r="B48" s="3"/>
      <c r="C48" s="3"/>
      <c r="D48" s="3"/>
      <c r="E48" s="4" t="s">
        <v>100</v>
      </c>
      <c r="F48" s="4"/>
      <c r="G48" s="4"/>
      <c r="H48" s="4" t="s">
        <v>101</v>
      </c>
      <c r="I48" s="4"/>
      <c r="J48" s="4"/>
      <c r="K48" s="4"/>
      <c r="L48" s="4"/>
    </row>
    <row r="49" spans="1:12" ht="14.25">
      <c r="A49" s="3" t="s">
        <v>102</v>
      </c>
      <c r="B49" s="3" t="s">
        <v>1186</v>
      </c>
      <c r="C49" s="3"/>
      <c r="D49" s="3"/>
      <c r="E49" s="4" t="s">
        <v>103</v>
      </c>
      <c r="F49" s="4"/>
      <c r="G49" s="4"/>
      <c r="H49" s="4" t="s">
        <v>104</v>
      </c>
      <c r="I49" s="4"/>
      <c r="J49" s="4"/>
      <c r="K49" s="4"/>
      <c r="L49" s="4"/>
    </row>
    <row r="50" spans="1:12" ht="14.25">
      <c r="A50" s="3"/>
      <c r="B50" s="3"/>
      <c r="C50" s="3"/>
      <c r="D50" s="3"/>
      <c r="E50" s="3"/>
      <c r="F50" s="4"/>
      <c r="G50" s="4"/>
      <c r="H50" s="4"/>
      <c r="I50" s="4"/>
      <c r="J50" s="4"/>
      <c r="K50" s="4"/>
      <c r="L50" s="4"/>
    </row>
    <row r="57" spans="1:12">
      <c r="B57" s="153" t="s">
        <v>0</v>
      </c>
    </row>
    <row r="58" spans="1:12">
      <c r="B58" s="154" t="s">
        <v>0</v>
      </c>
    </row>
    <row r="60" spans="1:12">
      <c r="B60" s="154" t="s">
        <v>0</v>
      </c>
    </row>
    <row r="75" spans="1:1">
      <c r="A75" s="155"/>
    </row>
  </sheetData>
  <mergeCells count="13">
    <mergeCell ref="B16:H16"/>
    <mergeCell ref="B5:H5"/>
    <mergeCell ref="B7:H7"/>
    <mergeCell ref="B8:H8"/>
    <mergeCell ref="B12:H12"/>
    <mergeCell ref="B14:H14"/>
    <mergeCell ref="B6:H6"/>
    <mergeCell ref="B18:H18"/>
    <mergeCell ref="B39:H39"/>
    <mergeCell ref="B25:H25"/>
    <mergeCell ref="B27:H27"/>
    <mergeCell ref="B37:H37"/>
    <mergeCell ref="B23:H23"/>
  </mergeCells>
  <phoneticPr fontId="7" type="noConversion"/>
  <pageMargins left="0.1701388888888889" right="0.1701388888888889" top="0.22013888888888888" bottom="0.34027777777777779" header="0.51180555555555562" footer="0.51180555555555562"/>
  <pageSetup paperSize="9" scale="70" firstPageNumber="0" orientation="landscape" horizontalDpi="300" verticalDpi="300" r:id="rId1"/>
  <headerFooter alignWithMargins="0">
    <oddFooter>&amp;CFor internal use only</oddFooter>
  </headerFooter>
  <colBreaks count="1" manualBreakCount="1">
    <brk id="13" max="1048575" man="1"/>
  </colBreaks>
</worksheet>
</file>

<file path=xl/worksheets/sheet4.xml><?xml version="1.0" encoding="utf-8"?>
<worksheet xmlns="http://schemas.openxmlformats.org/spreadsheetml/2006/main" xmlns:r="http://schemas.openxmlformats.org/officeDocument/2006/relationships">
  <sheetPr codeName="Sheet11">
    <pageSetUpPr fitToPage="1"/>
  </sheetPr>
  <dimension ref="A1:N28"/>
  <sheetViews>
    <sheetView showGridLines="0" zoomScale="80" zoomScaleNormal="80" workbookViewId="0">
      <selection activeCell="B1" sqref="B1"/>
    </sheetView>
  </sheetViews>
  <sheetFormatPr defaultRowHeight="12.75"/>
  <cols>
    <col min="1" max="1" width="3.7109375" style="10" customWidth="1"/>
    <col min="2" max="2" width="47.7109375" style="10" customWidth="1"/>
    <col min="3" max="3" width="41" style="10" customWidth="1"/>
    <col min="4" max="4" width="36.7109375" style="10" customWidth="1"/>
    <col min="5" max="8" width="20.85546875" style="10" customWidth="1"/>
    <col min="9" max="9" width="9.140625" style="10"/>
    <col min="10" max="14" width="0" style="10" hidden="1" customWidth="1"/>
    <col min="15" max="16384" width="9.140625" style="10"/>
  </cols>
  <sheetData>
    <row r="1" spans="1:8">
      <c r="A1"/>
      <c r="B1" s="11" t="s">
        <v>105</v>
      </c>
      <c r="H1" s="12" t="s">
        <v>106</v>
      </c>
    </row>
    <row r="2" spans="1:8">
      <c r="A2" s="11"/>
    </row>
    <row r="3" spans="1:8">
      <c r="A3" s="13"/>
      <c r="B3" s="13" t="s">
        <v>107</v>
      </c>
    </row>
    <row r="4" spans="1:8">
      <c r="A4" s="13"/>
      <c r="H4"/>
    </row>
    <row r="5" spans="1:8">
      <c r="A5" s="13"/>
      <c r="B5" s="43" t="s">
        <v>1025</v>
      </c>
    </row>
    <row r="6" spans="1:8" ht="28.9" customHeight="1">
      <c r="B6" s="351" t="s">
        <v>108</v>
      </c>
      <c r="C6" s="351" t="s">
        <v>109</v>
      </c>
      <c r="D6" s="352" t="s">
        <v>110</v>
      </c>
      <c r="E6" s="350" t="s">
        <v>111</v>
      </c>
      <c r="F6" s="350"/>
      <c r="G6" s="350" t="s">
        <v>112</v>
      </c>
      <c r="H6" s="350"/>
    </row>
    <row r="7" spans="1:8">
      <c r="B7" s="351"/>
      <c r="C7" s="351"/>
      <c r="D7" s="352"/>
      <c r="E7" s="14" t="s">
        <v>113</v>
      </c>
      <c r="F7" s="14" t="s">
        <v>114</v>
      </c>
      <c r="G7" s="14" t="s">
        <v>113</v>
      </c>
      <c r="H7" s="14" t="s">
        <v>114</v>
      </c>
    </row>
    <row r="8" spans="1:8">
      <c r="B8" s="15"/>
      <c r="C8" s="15"/>
      <c r="D8" s="33"/>
      <c r="E8" s="15"/>
      <c r="F8" s="15"/>
      <c r="G8" s="15"/>
      <c r="H8" s="15"/>
    </row>
    <row r="9" spans="1:8">
      <c r="B9" s="20" t="s">
        <v>115</v>
      </c>
      <c r="C9" s="20" t="s">
        <v>115</v>
      </c>
      <c r="D9" s="259" t="s">
        <v>990</v>
      </c>
      <c r="E9" s="163" t="s">
        <v>116</v>
      </c>
      <c r="F9" s="163" t="s">
        <v>116</v>
      </c>
      <c r="G9" s="163" t="s">
        <v>116</v>
      </c>
      <c r="H9" s="163" t="s">
        <v>116</v>
      </c>
    </row>
    <row r="10" spans="1:8">
      <c r="B10" s="20"/>
      <c r="C10" s="20"/>
      <c r="D10" s="260"/>
      <c r="E10" s="15"/>
      <c r="F10" s="15"/>
      <c r="G10" s="15"/>
      <c r="H10" s="15"/>
    </row>
    <row r="11" spans="1:8" s="125" customFormat="1">
      <c r="B11" s="164" t="s">
        <v>115</v>
      </c>
      <c r="C11" s="164" t="s">
        <v>115</v>
      </c>
      <c r="D11" s="259" t="s">
        <v>1024</v>
      </c>
      <c r="E11" s="163" t="s">
        <v>116</v>
      </c>
      <c r="F11" s="163" t="s">
        <v>116</v>
      </c>
      <c r="G11" s="163" t="s">
        <v>116</v>
      </c>
      <c r="H11" s="163" t="s">
        <v>116</v>
      </c>
    </row>
    <row r="12" spans="1:8">
      <c r="D12" s="42"/>
    </row>
    <row r="14" spans="1:8">
      <c r="B14" s="43" t="s">
        <v>1167</v>
      </c>
    </row>
    <row r="15" spans="1:8" ht="30" customHeight="1">
      <c r="B15" s="351" t="s">
        <v>108</v>
      </c>
      <c r="C15" s="351" t="s">
        <v>109</v>
      </c>
      <c r="D15" s="352" t="s">
        <v>110</v>
      </c>
      <c r="E15" s="350" t="s">
        <v>117</v>
      </c>
      <c r="F15" s="350"/>
      <c r="G15" s="350" t="s">
        <v>118</v>
      </c>
      <c r="H15" s="350"/>
    </row>
    <row r="16" spans="1:8">
      <c r="B16" s="351"/>
      <c r="C16" s="351"/>
      <c r="D16" s="352"/>
      <c r="E16" s="14" t="s">
        <v>113</v>
      </c>
      <c r="F16" s="14" t="s">
        <v>114</v>
      </c>
      <c r="G16" s="14" t="s">
        <v>113</v>
      </c>
      <c r="H16" s="14" t="s">
        <v>114</v>
      </c>
    </row>
    <row r="17" spans="2:14">
      <c r="B17" s="16"/>
      <c r="C17" s="17"/>
      <c r="D17" s="16"/>
      <c r="E17" s="18"/>
      <c r="F17" s="19"/>
      <c r="G17" s="18"/>
      <c r="H17" s="19"/>
    </row>
    <row r="18" spans="2:14" s="125" customFormat="1">
      <c r="B18" s="123" t="s">
        <v>119</v>
      </c>
      <c r="C18" s="124" t="s">
        <v>120</v>
      </c>
      <c r="D18" s="261" t="s">
        <v>990</v>
      </c>
      <c r="E18" s="254">
        <v>1.4E-3</v>
      </c>
      <c r="F18" s="255">
        <v>3.6032565189223785E-8</v>
      </c>
      <c r="G18" s="254">
        <v>1.8180790000000069E-3</v>
      </c>
      <c r="H18" s="255">
        <v>5.8057015950466965E-4</v>
      </c>
      <c r="J18" s="125">
        <v>137617.34</v>
      </c>
      <c r="K18" s="125">
        <v>21012.745027999998</v>
      </c>
      <c r="L18" s="126">
        <f>N27/10000000</f>
        <v>1.1400553660000001</v>
      </c>
    </row>
    <row r="19" spans="2:14">
      <c r="B19" s="20"/>
      <c r="C19" s="21"/>
      <c r="D19" s="262"/>
      <c r="E19" s="162"/>
      <c r="F19" s="31"/>
      <c r="G19" s="32"/>
      <c r="H19" s="31"/>
      <c r="L19" s="22"/>
    </row>
    <row r="20" spans="2:14" s="125" customFormat="1">
      <c r="B20" s="164" t="s">
        <v>119</v>
      </c>
      <c r="C20" s="165" t="s">
        <v>120</v>
      </c>
      <c r="D20" s="259" t="s">
        <v>1024</v>
      </c>
      <c r="E20" s="254">
        <v>4.0000000000000002E-4</v>
      </c>
      <c r="F20" s="31">
        <v>9.8321200469224838E-9</v>
      </c>
      <c r="G20" s="258">
        <v>6.9014400000000007E-4</v>
      </c>
      <c r="H20" s="31">
        <v>1.9261257739330509E-4</v>
      </c>
      <c r="K20" s="166">
        <v>40179</v>
      </c>
      <c r="N20" s="125">
        <v>3911920.74</v>
      </c>
    </row>
    <row r="22" spans="2:14">
      <c r="L22" s="22" t="s">
        <v>121</v>
      </c>
      <c r="M22" s="22" t="s">
        <v>122</v>
      </c>
      <c r="N22" s="22" t="s">
        <v>123</v>
      </c>
    </row>
    <row r="23" spans="2:14" ht="26.1" customHeight="1">
      <c r="K23" s="23">
        <v>40087</v>
      </c>
      <c r="L23" s="10">
        <v>1688272.0734936302</v>
      </c>
      <c r="M23" s="10">
        <v>683067.89</v>
      </c>
      <c r="N23" s="10">
        <f>SUM(L23:M23)</f>
        <v>2371339.9634936303</v>
      </c>
    </row>
    <row r="24" spans="2:14">
      <c r="B24" s="256">
        <v>0</v>
      </c>
      <c r="C24" s="257" t="s">
        <v>1195</v>
      </c>
      <c r="K24" s="23">
        <v>40118</v>
      </c>
      <c r="N24" s="10">
        <v>1352792.36</v>
      </c>
    </row>
    <row r="25" spans="2:14">
      <c r="K25" s="23">
        <v>40148</v>
      </c>
      <c r="N25" s="10">
        <v>6135840.5600000005</v>
      </c>
    </row>
    <row r="26" spans="2:14">
      <c r="K26" s="23">
        <v>40179</v>
      </c>
      <c r="N26" s="10">
        <v>3911920.74</v>
      </c>
    </row>
    <row r="27" spans="2:14">
      <c r="K27" s="24" t="s">
        <v>0</v>
      </c>
      <c r="N27" s="10">
        <f>SUM(N24:N26)</f>
        <v>11400553.66</v>
      </c>
    </row>
    <row r="28" spans="2:14">
      <c r="C28" s="22"/>
      <c r="K28" s="24" t="s">
        <v>0</v>
      </c>
    </row>
  </sheetData>
  <mergeCells count="10">
    <mergeCell ref="G6:H6"/>
    <mergeCell ref="B6:B7"/>
    <mergeCell ref="C6:C7"/>
    <mergeCell ref="D6:D7"/>
    <mergeCell ref="E6:F6"/>
    <mergeCell ref="G15:H15"/>
    <mergeCell ref="B15:B16"/>
    <mergeCell ref="C15:C16"/>
    <mergeCell ref="D15:D16"/>
    <mergeCell ref="E15:F15"/>
  </mergeCells>
  <phoneticPr fontId="7" type="noConversion"/>
  <pageMargins left="0.74791666666666667" right="0.74791666666666667" top="0.98402777777777783" bottom="0.98402777777777783" header="0.51180555555555562" footer="0.51180555555555562"/>
  <pageSetup firstPageNumber="0" orientation="landscape" horizontalDpi="300" verticalDpi="300" r:id="rId1"/>
  <headerFooter alignWithMargins="0">
    <oddFooter>&amp;CFor internal use only</oddFooter>
  </headerFooter>
</worksheet>
</file>

<file path=xl/worksheets/sheet5.xml><?xml version="1.0" encoding="utf-8"?>
<worksheet xmlns="http://schemas.openxmlformats.org/spreadsheetml/2006/main" xmlns:r="http://schemas.openxmlformats.org/officeDocument/2006/relationships">
  <dimension ref="B1:F79"/>
  <sheetViews>
    <sheetView workbookViewId="0">
      <selection activeCell="B3" sqref="B3"/>
    </sheetView>
  </sheetViews>
  <sheetFormatPr defaultRowHeight="12"/>
  <cols>
    <col min="1" max="1" width="3.7109375" style="281" customWidth="1"/>
    <col min="2" max="2" width="44.28515625" style="297" customWidth="1"/>
    <col min="3" max="3" width="45.140625" style="281" customWidth="1"/>
    <col min="4" max="4" width="46.5703125" style="281" bestFit="1" customWidth="1"/>
    <col min="5" max="5" width="18.7109375" style="298" bestFit="1" customWidth="1"/>
    <col min="6" max="6" width="16" style="298" bestFit="1" customWidth="1"/>
    <col min="7" max="16384" width="9.140625" style="281"/>
  </cols>
  <sheetData>
    <row r="1" spans="2:6" s="264" customFormat="1">
      <c r="B1" s="263" t="s">
        <v>124</v>
      </c>
      <c r="C1" s="263"/>
      <c r="E1" s="265"/>
      <c r="F1" s="265"/>
    </row>
    <row r="2" spans="2:6" s="264" customFormat="1">
      <c r="B2" s="263"/>
      <c r="C2" s="263"/>
      <c r="E2" s="265"/>
      <c r="F2" s="265"/>
    </row>
    <row r="3" spans="2:6" s="264" customFormat="1">
      <c r="B3" s="263" t="s">
        <v>125</v>
      </c>
      <c r="C3" s="263"/>
      <c r="E3" s="265"/>
      <c r="F3" s="265"/>
    </row>
    <row r="4" spans="2:6" s="264" customFormat="1">
      <c r="B4" s="263"/>
      <c r="C4" s="263"/>
      <c r="E4" s="265"/>
      <c r="F4" s="265"/>
    </row>
    <row r="5" spans="2:6" s="264" customFormat="1">
      <c r="B5" s="266" t="s">
        <v>1196</v>
      </c>
      <c r="C5" s="267"/>
      <c r="E5" s="265"/>
      <c r="F5" s="265"/>
    </row>
    <row r="6" spans="2:6" s="264" customFormat="1">
      <c r="B6" s="266"/>
      <c r="C6" s="267"/>
      <c r="E6" s="265"/>
      <c r="F6" s="265"/>
    </row>
    <row r="7" spans="2:6" s="264" customFormat="1" ht="12.75" thickBot="1">
      <c r="B7" s="263"/>
      <c r="C7" s="263"/>
      <c r="E7" s="265"/>
      <c r="F7" s="265"/>
    </row>
    <row r="8" spans="2:6" s="264" customFormat="1" ht="60.75" thickBot="1">
      <c r="B8" s="268" t="s">
        <v>128</v>
      </c>
      <c r="C8" s="269" t="s">
        <v>129</v>
      </c>
      <c r="D8" s="269" t="s">
        <v>130</v>
      </c>
      <c r="E8" s="270" t="s">
        <v>1197</v>
      </c>
      <c r="F8" s="271" t="s">
        <v>1198</v>
      </c>
    </row>
    <row r="9" spans="2:6" s="264" customFormat="1">
      <c r="B9" s="272"/>
      <c r="C9" s="273"/>
      <c r="D9" s="274"/>
      <c r="E9" s="275"/>
      <c r="F9" s="276"/>
    </row>
    <row r="10" spans="2:6">
      <c r="B10" s="277" t="s">
        <v>1199</v>
      </c>
      <c r="C10" s="273" t="s">
        <v>1200</v>
      </c>
      <c r="D10" s="278" t="s">
        <v>277</v>
      </c>
      <c r="E10" s="279">
        <v>83.919358299999999</v>
      </c>
      <c r="F10" s="280">
        <v>0</v>
      </c>
    </row>
    <row r="11" spans="2:6">
      <c r="B11" s="277"/>
      <c r="C11" s="273"/>
      <c r="D11" s="278" t="s">
        <v>133</v>
      </c>
      <c r="E11" s="279">
        <v>111.6660691</v>
      </c>
      <c r="F11" s="280">
        <v>33.987625000000001</v>
      </c>
    </row>
    <row r="12" spans="2:6">
      <c r="B12" s="277"/>
      <c r="C12" s="273"/>
      <c r="D12" s="278" t="s">
        <v>666</v>
      </c>
      <c r="E12" s="279">
        <v>285.51811349999997</v>
      </c>
      <c r="F12" s="280">
        <v>58.511879999999998</v>
      </c>
    </row>
    <row r="13" spans="2:6">
      <c r="B13" s="277"/>
      <c r="C13" s="273"/>
      <c r="D13" s="278" t="s">
        <v>664</v>
      </c>
      <c r="E13" s="279">
        <v>0.66295180000000009</v>
      </c>
      <c r="F13" s="280">
        <v>0.86582999999999999</v>
      </c>
    </row>
    <row r="14" spans="2:6">
      <c r="B14" s="277"/>
      <c r="C14" s="273"/>
      <c r="D14" s="278" t="s">
        <v>278</v>
      </c>
      <c r="E14" s="279">
        <v>393.86285409999994</v>
      </c>
      <c r="F14" s="280">
        <v>195.98138</v>
      </c>
    </row>
    <row r="15" spans="2:6">
      <c r="B15" s="277"/>
      <c r="C15" s="273"/>
      <c r="D15" s="278"/>
      <c r="E15" s="279"/>
      <c r="F15" s="280"/>
    </row>
    <row r="16" spans="2:6">
      <c r="B16" s="277" t="s">
        <v>1201</v>
      </c>
      <c r="C16" s="273" t="s">
        <v>1202</v>
      </c>
      <c r="D16" s="278" t="s">
        <v>132</v>
      </c>
      <c r="E16" s="279">
        <v>29.011136100000002</v>
      </c>
      <c r="F16" s="280">
        <v>0</v>
      </c>
    </row>
    <row r="17" spans="2:6">
      <c r="B17" s="277"/>
      <c r="C17" s="273"/>
      <c r="D17" s="278"/>
      <c r="E17" s="279"/>
      <c r="F17" s="280"/>
    </row>
    <row r="18" spans="2:6">
      <c r="B18" s="277" t="s">
        <v>1203</v>
      </c>
      <c r="C18" s="273" t="s">
        <v>1204</v>
      </c>
      <c r="D18" s="278" t="s">
        <v>131</v>
      </c>
      <c r="E18" s="279">
        <v>5353.6184999999996</v>
      </c>
      <c r="F18" s="280">
        <v>0</v>
      </c>
    </row>
    <row r="19" spans="2:6">
      <c r="B19" s="277"/>
      <c r="C19" s="273"/>
      <c r="D19" s="278"/>
      <c r="E19" s="279"/>
      <c r="F19" s="280"/>
    </row>
    <row r="20" spans="2:6">
      <c r="B20" s="277" t="s">
        <v>1205</v>
      </c>
      <c r="C20" s="273" t="s">
        <v>1204</v>
      </c>
      <c r="D20" s="278" t="s">
        <v>277</v>
      </c>
      <c r="E20" s="279">
        <v>7.1213899999999999</v>
      </c>
      <c r="F20" s="280">
        <v>0</v>
      </c>
    </row>
    <row r="21" spans="2:6">
      <c r="B21" s="277"/>
      <c r="C21" s="273"/>
      <c r="D21" s="278" t="s">
        <v>135</v>
      </c>
      <c r="E21" s="279">
        <v>30.703097599999996</v>
      </c>
      <c r="F21" s="280">
        <v>0</v>
      </c>
    </row>
    <row r="22" spans="2:6">
      <c r="B22" s="277"/>
      <c r="C22" s="273"/>
      <c r="D22" s="278" t="s">
        <v>666</v>
      </c>
      <c r="E22" s="279">
        <v>13.745777500000001</v>
      </c>
      <c r="F22" s="280">
        <v>0</v>
      </c>
    </row>
    <row r="23" spans="2:6">
      <c r="B23" s="277"/>
      <c r="C23" s="273"/>
      <c r="D23" s="278"/>
      <c r="E23" s="279"/>
      <c r="F23" s="280"/>
    </row>
    <row r="24" spans="2:6">
      <c r="B24" s="277" t="s">
        <v>1206</v>
      </c>
      <c r="C24" s="273" t="s">
        <v>1207</v>
      </c>
      <c r="D24" s="278" t="s">
        <v>277</v>
      </c>
      <c r="E24" s="279">
        <v>15.2237375</v>
      </c>
      <c r="F24" s="280">
        <v>0</v>
      </c>
    </row>
    <row r="25" spans="2:6">
      <c r="B25" s="277"/>
      <c r="C25" s="273" t="s">
        <v>811</v>
      </c>
      <c r="D25" s="278" t="s">
        <v>133</v>
      </c>
      <c r="E25" s="279">
        <v>74.623312899999988</v>
      </c>
      <c r="F25" s="280">
        <v>47.027949999999997</v>
      </c>
    </row>
    <row r="26" spans="2:6">
      <c r="B26" s="277"/>
      <c r="C26" s="273" t="s">
        <v>1208</v>
      </c>
      <c r="D26" s="278" t="s">
        <v>664</v>
      </c>
      <c r="E26" s="279">
        <v>0.67739080000000007</v>
      </c>
      <c r="F26" s="280">
        <v>0.66305999999999998</v>
      </c>
    </row>
    <row r="27" spans="2:6">
      <c r="B27" s="277"/>
      <c r="C27" s="273" t="s">
        <v>995</v>
      </c>
      <c r="D27" s="278" t="s">
        <v>278</v>
      </c>
      <c r="E27" s="279">
        <v>36.072797000000001</v>
      </c>
      <c r="F27" s="280">
        <v>0</v>
      </c>
    </row>
    <row r="28" spans="2:6">
      <c r="B28" s="277"/>
      <c r="C28" s="273" t="s">
        <v>1200</v>
      </c>
      <c r="D28" s="278"/>
      <c r="E28" s="279"/>
      <c r="F28" s="280"/>
    </row>
    <row r="29" spans="2:6">
      <c r="B29" s="277"/>
      <c r="C29" s="273" t="s">
        <v>1007</v>
      </c>
      <c r="D29" s="278"/>
      <c r="E29" s="279"/>
      <c r="F29" s="280"/>
    </row>
    <row r="30" spans="2:6">
      <c r="B30" s="277"/>
      <c r="C30" s="273"/>
      <c r="D30" s="278"/>
      <c r="E30" s="279"/>
      <c r="F30" s="280"/>
    </row>
    <row r="31" spans="2:6">
      <c r="B31" s="277" t="s">
        <v>1209</v>
      </c>
      <c r="C31" s="273" t="s">
        <v>929</v>
      </c>
      <c r="D31" s="278" t="s">
        <v>277</v>
      </c>
      <c r="E31" s="279">
        <v>151.93508659999998</v>
      </c>
      <c r="F31" s="280">
        <v>0</v>
      </c>
    </row>
    <row r="32" spans="2:6">
      <c r="B32" s="277"/>
      <c r="C32" s="273" t="s">
        <v>1200</v>
      </c>
      <c r="D32" s="278" t="s">
        <v>827</v>
      </c>
      <c r="E32" s="279">
        <v>542.31454110000004</v>
      </c>
      <c r="F32" s="280">
        <v>512.29327499999999</v>
      </c>
    </row>
    <row r="33" spans="2:6">
      <c r="B33" s="277"/>
      <c r="C33" s="273" t="s">
        <v>1210</v>
      </c>
      <c r="D33" s="278" t="s">
        <v>133</v>
      </c>
      <c r="E33" s="279">
        <v>46.932202000000004</v>
      </c>
      <c r="F33" s="280">
        <v>0</v>
      </c>
    </row>
    <row r="34" spans="2:6">
      <c r="B34" s="277"/>
      <c r="C34" s="273" t="s">
        <v>1207</v>
      </c>
      <c r="D34" s="278" t="s">
        <v>135</v>
      </c>
      <c r="E34" s="279">
        <v>46.280137500000002</v>
      </c>
      <c r="F34" s="280">
        <v>0</v>
      </c>
    </row>
    <row r="35" spans="2:6">
      <c r="B35" s="277"/>
      <c r="C35" s="273" t="s">
        <v>811</v>
      </c>
      <c r="D35" s="278" t="s">
        <v>666</v>
      </c>
      <c r="E35" s="279">
        <v>684.80280419999997</v>
      </c>
      <c r="F35" s="280">
        <v>512.29327499999999</v>
      </c>
    </row>
    <row r="36" spans="2:6">
      <c r="B36" s="277"/>
      <c r="C36" s="273" t="s">
        <v>1211</v>
      </c>
      <c r="D36" s="278" t="s">
        <v>664</v>
      </c>
      <c r="E36" s="279">
        <v>0.6663863000000001</v>
      </c>
      <c r="F36" s="280">
        <v>0.53036400000000006</v>
      </c>
    </row>
    <row r="37" spans="2:6">
      <c r="B37" s="277"/>
      <c r="C37" s="273" t="s">
        <v>926</v>
      </c>
      <c r="D37" s="278" t="s">
        <v>134</v>
      </c>
      <c r="E37" s="279">
        <v>170.07675499999999</v>
      </c>
      <c r="F37" s="280">
        <v>0</v>
      </c>
    </row>
    <row r="38" spans="2:6">
      <c r="B38" s="277"/>
      <c r="C38" s="273"/>
      <c r="D38" s="278" t="s">
        <v>278</v>
      </c>
      <c r="E38" s="279">
        <v>234.92251820000001</v>
      </c>
      <c r="F38" s="280">
        <v>0</v>
      </c>
    </row>
    <row r="39" spans="2:6">
      <c r="B39" s="277"/>
      <c r="C39" s="273"/>
      <c r="D39" s="278"/>
      <c r="E39" s="279"/>
      <c r="F39" s="280"/>
    </row>
    <row r="40" spans="2:6" s="264" customFormat="1">
      <c r="B40" s="282" t="s">
        <v>1212</v>
      </c>
      <c r="C40" s="283" t="s">
        <v>1200</v>
      </c>
      <c r="D40" s="284" t="s">
        <v>827</v>
      </c>
      <c r="E40" s="285">
        <v>826.42365900000004</v>
      </c>
      <c r="F40" s="286">
        <v>0</v>
      </c>
    </row>
    <row r="41" spans="2:6" s="264" customFormat="1">
      <c r="B41" s="282"/>
      <c r="C41" s="283"/>
      <c r="D41" s="284" t="s">
        <v>131</v>
      </c>
      <c r="E41" s="285">
        <f>19875.355+59246.694525</f>
        <v>79122.049524999995</v>
      </c>
      <c r="F41" s="286">
        <v>0</v>
      </c>
    </row>
    <row r="42" spans="2:6" s="264" customFormat="1">
      <c r="B42" s="282"/>
      <c r="C42" s="283"/>
      <c r="D42" s="284" t="s">
        <v>666</v>
      </c>
      <c r="E42" s="285">
        <f>218.1747224+810.5953589</f>
        <v>1028.7700812999999</v>
      </c>
      <c r="F42" s="286">
        <v>0</v>
      </c>
    </row>
    <row r="43" spans="2:6" s="264" customFormat="1">
      <c r="B43" s="282"/>
      <c r="C43" s="283"/>
      <c r="D43" s="284" t="s">
        <v>279</v>
      </c>
      <c r="E43" s="285">
        <f>534.7145656+4943.55015</f>
        <v>5478.2647156000003</v>
      </c>
      <c r="F43" s="286">
        <v>0</v>
      </c>
    </row>
    <row r="44" spans="2:6">
      <c r="B44" s="287"/>
      <c r="C44" s="288"/>
      <c r="D44" s="289"/>
      <c r="E44" s="290"/>
      <c r="F44" s="291"/>
    </row>
    <row r="45" spans="2:6" s="264" customFormat="1">
      <c r="B45" s="282" t="s">
        <v>1213</v>
      </c>
      <c r="C45" s="283" t="s">
        <v>1266</v>
      </c>
      <c r="D45" s="284" t="s">
        <v>1200</v>
      </c>
      <c r="E45" s="285">
        <v>34687.334999999999</v>
      </c>
      <c r="F45" s="286">
        <v>4945.2367999999997</v>
      </c>
    </row>
    <row r="46" spans="2:6" s="264" customFormat="1">
      <c r="B46" s="282" t="s">
        <v>1214</v>
      </c>
      <c r="C46" s="283"/>
      <c r="D46" s="284" t="s">
        <v>1202</v>
      </c>
      <c r="E46" s="285">
        <v>2475.0100000000002</v>
      </c>
      <c r="F46" s="286">
        <v>0</v>
      </c>
    </row>
    <row r="47" spans="2:6" s="264" customFormat="1">
      <c r="B47" s="282"/>
      <c r="C47" s="283"/>
      <c r="D47" s="284" t="s">
        <v>1204</v>
      </c>
      <c r="E47" s="285">
        <v>494.72050000000002</v>
      </c>
      <c r="F47" s="286">
        <v>0</v>
      </c>
    </row>
    <row r="48" spans="2:6">
      <c r="B48" s="287"/>
      <c r="C48" s="288"/>
      <c r="D48" s="289"/>
      <c r="E48" s="290"/>
      <c r="F48" s="291"/>
    </row>
    <row r="49" spans="2:6">
      <c r="B49" s="277" t="s">
        <v>1215</v>
      </c>
      <c r="C49" s="273" t="s">
        <v>1202</v>
      </c>
      <c r="D49" s="278" t="s">
        <v>877</v>
      </c>
      <c r="E49" s="279">
        <v>85.100194699999989</v>
      </c>
      <c r="F49" s="280">
        <v>73.002764999999997</v>
      </c>
    </row>
    <row r="50" spans="2:6">
      <c r="B50" s="277"/>
      <c r="C50" s="273" t="s">
        <v>1216</v>
      </c>
      <c r="D50" s="278" t="s">
        <v>1217</v>
      </c>
      <c r="E50" s="279">
        <v>42.055019900000005</v>
      </c>
      <c r="F50" s="280">
        <v>20.422083000000001</v>
      </c>
    </row>
    <row r="51" spans="2:6">
      <c r="B51" s="277"/>
      <c r="C51" s="273"/>
      <c r="D51" s="278" t="s">
        <v>1218</v>
      </c>
      <c r="E51" s="279">
        <v>158.1193768</v>
      </c>
      <c r="F51" s="280">
        <v>90.348588000000007</v>
      </c>
    </row>
    <row r="52" spans="2:6">
      <c r="B52" s="277"/>
      <c r="C52" s="273"/>
      <c r="D52" s="278" t="s">
        <v>1219</v>
      </c>
      <c r="E52" s="279">
        <v>68.492718199999999</v>
      </c>
      <c r="F52" s="280">
        <v>20.623597499999999</v>
      </c>
    </row>
    <row r="53" spans="2:6">
      <c r="B53" s="277"/>
      <c r="C53" s="273"/>
      <c r="D53" s="278"/>
      <c r="E53" s="279"/>
      <c r="F53" s="280"/>
    </row>
    <row r="54" spans="2:6">
      <c r="B54" s="277" t="s">
        <v>1220</v>
      </c>
      <c r="C54" s="273" t="s">
        <v>1200</v>
      </c>
      <c r="D54" s="278" t="s">
        <v>996</v>
      </c>
      <c r="E54" s="279">
        <v>87.200748899999994</v>
      </c>
      <c r="F54" s="280">
        <v>15.811735500000001</v>
      </c>
    </row>
    <row r="55" spans="2:6">
      <c r="B55" s="277"/>
      <c r="C55" s="273"/>
      <c r="D55" s="278" t="s">
        <v>277</v>
      </c>
      <c r="E55" s="279">
        <v>31.643365499999998</v>
      </c>
      <c r="F55" s="280">
        <v>30.282768999999998</v>
      </c>
    </row>
    <row r="56" spans="2:6">
      <c r="B56" s="277"/>
      <c r="C56" s="273"/>
      <c r="D56" s="278" t="s">
        <v>132</v>
      </c>
      <c r="E56" s="279">
        <v>203.20225839999992</v>
      </c>
      <c r="F56" s="280">
        <v>0</v>
      </c>
    </row>
    <row r="57" spans="2:6">
      <c r="B57" s="277"/>
      <c r="C57" s="273"/>
      <c r="D57" s="278" t="s">
        <v>666</v>
      </c>
      <c r="E57" s="279">
        <v>74.127808700000017</v>
      </c>
      <c r="F57" s="280">
        <v>0</v>
      </c>
    </row>
    <row r="58" spans="2:6">
      <c r="B58" s="277"/>
      <c r="C58" s="273"/>
      <c r="D58" s="278" t="s">
        <v>134</v>
      </c>
      <c r="E58" s="279">
        <v>52.268275599999996</v>
      </c>
      <c r="F58" s="280">
        <v>0</v>
      </c>
    </row>
    <row r="59" spans="2:6">
      <c r="B59" s="277"/>
      <c r="C59" s="273"/>
      <c r="D59" s="278"/>
      <c r="E59" s="279"/>
      <c r="F59" s="280"/>
    </row>
    <row r="60" spans="2:6">
      <c r="B60" s="277" t="s">
        <v>1221</v>
      </c>
      <c r="C60" s="273" t="s">
        <v>1208</v>
      </c>
      <c r="D60" s="278" t="s">
        <v>132</v>
      </c>
      <c r="E60" s="279">
        <v>16.764469800000001</v>
      </c>
      <c r="F60" s="280">
        <v>0</v>
      </c>
    </row>
    <row r="61" spans="2:6">
      <c r="B61" s="277"/>
      <c r="C61" s="273"/>
      <c r="D61" s="278" t="s">
        <v>135</v>
      </c>
      <c r="E61" s="279">
        <v>20.894083900000002</v>
      </c>
      <c r="F61" s="280">
        <v>0</v>
      </c>
    </row>
    <row r="62" spans="2:6">
      <c r="B62" s="277"/>
      <c r="C62" s="273"/>
      <c r="D62" s="278"/>
      <c r="E62" s="279"/>
      <c r="F62" s="280"/>
    </row>
    <row r="63" spans="2:6">
      <c r="B63" s="277" t="s">
        <v>1222</v>
      </c>
      <c r="C63" s="273" t="s">
        <v>1200</v>
      </c>
      <c r="D63" s="278" t="s">
        <v>996</v>
      </c>
      <c r="E63" s="279">
        <v>87.714361600000018</v>
      </c>
      <c r="F63" s="280">
        <v>44.350292000000003</v>
      </c>
    </row>
    <row r="64" spans="2:6">
      <c r="B64" s="277"/>
      <c r="C64" s="273" t="s">
        <v>1202</v>
      </c>
      <c r="D64" s="278" t="s">
        <v>277</v>
      </c>
      <c r="E64" s="279">
        <v>137.72541609999999</v>
      </c>
      <c r="F64" s="280">
        <v>68.014449999999997</v>
      </c>
    </row>
    <row r="65" spans="2:6">
      <c r="B65" s="277"/>
      <c r="C65" s="273" t="s">
        <v>1204</v>
      </c>
      <c r="D65" s="278" t="s">
        <v>132</v>
      </c>
      <c r="E65" s="279">
        <v>225.02274200000002</v>
      </c>
      <c r="F65" s="280">
        <v>52.191958</v>
      </c>
    </row>
    <row r="66" spans="2:6">
      <c r="B66" s="277"/>
      <c r="C66" s="273"/>
      <c r="D66" s="278" t="s">
        <v>666</v>
      </c>
      <c r="E66" s="279">
        <v>52.732320899999998</v>
      </c>
      <c r="F66" s="280">
        <v>16.831402000000001</v>
      </c>
    </row>
    <row r="67" spans="2:6">
      <c r="B67" s="277"/>
      <c r="C67" s="273"/>
      <c r="D67" s="278" t="s">
        <v>134</v>
      </c>
      <c r="E67" s="279">
        <v>79.514324000000002</v>
      </c>
      <c r="F67" s="280">
        <v>0</v>
      </c>
    </row>
    <row r="68" spans="2:6">
      <c r="B68" s="277"/>
      <c r="C68" s="273"/>
      <c r="D68" s="278" t="s">
        <v>278</v>
      </c>
      <c r="E68" s="279">
        <v>278.61446039999998</v>
      </c>
      <c r="F68" s="280">
        <v>0</v>
      </c>
    </row>
    <row r="69" spans="2:6">
      <c r="B69" s="277"/>
      <c r="C69" s="273"/>
      <c r="D69" s="278"/>
      <c r="E69" s="279"/>
      <c r="F69" s="280"/>
    </row>
    <row r="70" spans="2:6">
      <c r="B70" s="277" t="s">
        <v>1223</v>
      </c>
      <c r="C70" s="273" t="s">
        <v>1202</v>
      </c>
      <c r="D70" s="278" t="s">
        <v>277</v>
      </c>
      <c r="E70" s="279">
        <v>52.888689800000002</v>
      </c>
      <c r="F70" s="280">
        <v>0</v>
      </c>
    </row>
    <row r="71" spans="2:6">
      <c r="B71" s="277"/>
      <c r="C71" s="273"/>
      <c r="D71" s="278" t="s">
        <v>132</v>
      </c>
      <c r="E71" s="279">
        <v>78.925958300000005</v>
      </c>
      <c r="F71" s="280">
        <v>0</v>
      </c>
    </row>
    <row r="72" spans="2:6">
      <c r="B72" s="277"/>
      <c r="C72" s="273"/>
      <c r="D72" s="278" t="s">
        <v>133</v>
      </c>
      <c r="E72" s="279">
        <v>145.1103334</v>
      </c>
      <c r="F72" s="280">
        <v>52.63232</v>
      </c>
    </row>
    <row r="73" spans="2:6">
      <c r="B73" s="277"/>
      <c r="C73" s="273"/>
      <c r="D73" s="278" t="s">
        <v>666</v>
      </c>
      <c r="E73" s="279">
        <v>105.362787</v>
      </c>
      <c r="F73" s="280">
        <v>0</v>
      </c>
    </row>
    <row r="74" spans="2:6">
      <c r="B74" s="277"/>
      <c r="C74" s="273"/>
      <c r="D74" s="278" t="s">
        <v>134</v>
      </c>
      <c r="E74" s="279">
        <v>552.07815980000009</v>
      </c>
      <c r="F74" s="280">
        <v>281.52447999999998</v>
      </c>
    </row>
    <row r="75" spans="2:6">
      <c r="B75" s="277"/>
      <c r="C75" s="273"/>
      <c r="D75" s="278" t="s">
        <v>278</v>
      </c>
      <c r="E75" s="279">
        <v>70.029064099999985</v>
      </c>
      <c r="F75" s="280">
        <v>0</v>
      </c>
    </row>
    <row r="76" spans="2:6">
      <c r="B76" s="277"/>
      <c r="C76" s="273"/>
      <c r="D76" s="278"/>
      <c r="E76" s="279"/>
      <c r="F76" s="280"/>
    </row>
    <row r="77" spans="2:6">
      <c r="B77" s="277" t="s">
        <v>1224</v>
      </c>
      <c r="C77" s="273" t="s">
        <v>1202</v>
      </c>
      <c r="D77" s="278" t="s">
        <v>131</v>
      </c>
      <c r="E77" s="279">
        <v>7414.59</v>
      </c>
      <c r="F77" s="280">
        <v>0</v>
      </c>
    </row>
    <row r="78" spans="2:6">
      <c r="B78" s="277"/>
      <c r="C78" s="273" t="s">
        <v>1204</v>
      </c>
      <c r="D78" s="278"/>
      <c r="E78" s="279"/>
      <c r="F78" s="280"/>
    </row>
    <row r="79" spans="2:6" ht="12.75" thickBot="1">
      <c r="B79" s="292"/>
      <c r="C79" s="293"/>
      <c r="D79" s="294"/>
      <c r="E79" s="295"/>
      <c r="F79" s="296"/>
    </row>
  </sheetData>
  <pageMargins left="0.7" right="0.7" top="0.75" bottom="0.75" header="0.3" footer="0.3"/>
  <pageSetup paperSize="9" orientation="portrait" r:id="rId1"/>
  <headerFooter>
    <oddFooter>&amp;CFor internal use only</oddFooter>
  </headerFooter>
</worksheet>
</file>

<file path=xl/worksheets/sheet6.xml><?xml version="1.0" encoding="utf-8"?>
<worksheet xmlns="http://schemas.openxmlformats.org/spreadsheetml/2006/main" xmlns:r="http://schemas.openxmlformats.org/officeDocument/2006/relationships">
  <dimension ref="A1:R105"/>
  <sheetViews>
    <sheetView zoomScale="85" zoomScaleNormal="85" workbookViewId="0">
      <selection activeCell="B2" sqref="B2:G2"/>
    </sheetView>
  </sheetViews>
  <sheetFormatPr defaultRowHeight="15"/>
  <cols>
    <col min="1" max="1" width="4.85546875" style="299" customWidth="1"/>
    <col min="2" max="2" width="44" style="299" customWidth="1"/>
    <col min="3" max="3" width="32.85546875" style="299" bestFit="1" customWidth="1"/>
    <col min="4" max="4" width="15.42578125" style="299" customWidth="1"/>
    <col min="5" max="5" width="22" style="299" customWidth="1"/>
    <col min="6" max="6" width="19" style="299" customWidth="1"/>
    <col min="7" max="7" width="20" style="299" customWidth="1"/>
    <col min="8" max="9" width="0" style="299" hidden="1" customWidth="1"/>
    <col min="10" max="10" width="11.42578125" style="299" hidden="1" customWidth="1"/>
    <col min="11" max="12" width="9.140625" style="299"/>
    <col min="13" max="13" width="12.7109375" style="299" bestFit="1" customWidth="1"/>
    <col min="14" max="16" width="9.140625" style="299"/>
    <col min="17" max="17" width="24.5703125" style="299" bestFit="1" customWidth="1"/>
    <col min="18" max="18" width="12.85546875" style="299" bestFit="1" customWidth="1"/>
    <col min="19" max="16384" width="9.140625" style="299"/>
  </cols>
  <sheetData>
    <row r="1" spans="1:18">
      <c r="A1"/>
      <c r="B1"/>
      <c r="C1"/>
      <c r="D1"/>
      <c r="E1"/>
      <c r="F1"/>
      <c r="G1"/>
    </row>
    <row r="2" spans="1:18">
      <c r="A2"/>
      <c r="B2" s="354" t="s">
        <v>1225</v>
      </c>
      <c r="C2" s="355"/>
      <c r="D2" s="355"/>
      <c r="E2" s="355"/>
      <c r="F2" s="355"/>
      <c r="G2" s="355"/>
    </row>
    <row r="3" spans="1:18">
      <c r="A3"/>
      <c r="B3"/>
      <c r="C3"/>
      <c r="D3"/>
      <c r="E3"/>
      <c r="F3"/>
      <c r="G3"/>
    </row>
    <row r="4" spans="1:18">
      <c r="A4" t="s">
        <v>1226</v>
      </c>
      <c r="B4" s="300" t="s">
        <v>1227</v>
      </c>
      <c r="C4" s="45"/>
      <c r="D4" s="45"/>
      <c r="E4" s="45"/>
      <c r="F4" s="45"/>
      <c r="G4"/>
    </row>
    <row r="5" spans="1:18" s="304" customFormat="1" ht="30">
      <c r="A5" s="301"/>
      <c r="B5" s="302" t="s">
        <v>1228</v>
      </c>
      <c r="C5" s="303" t="s">
        <v>1229</v>
      </c>
      <c r="D5" s="303" t="s">
        <v>1230</v>
      </c>
      <c r="E5" s="303" t="s">
        <v>1231</v>
      </c>
      <c r="F5" s="303" t="s">
        <v>1232</v>
      </c>
      <c r="G5" s="303" t="s">
        <v>1233</v>
      </c>
    </row>
    <row r="6" spans="1:18" ht="15.75">
      <c r="A6"/>
      <c r="B6" s="356" t="s">
        <v>116</v>
      </c>
      <c r="C6" s="357"/>
      <c r="D6" s="357"/>
      <c r="E6" s="357"/>
      <c r="F6" s="357"/>
      <c r="G6" s="358"/>
    </row>
    <row r="7" spans="1:18" ht="15.75">
      <c r="A7"/>
      <c r="B7" s="305"/>
      <c r="C7" s="306"/>
      <c r="D7" s="306"/>
      <c r="E7" s="306"/>
      <c r="F7" s="306"/>
      <c r="G7" s="307"/>
    </row>
    <row r="8" spans="1:18">
      <c r="A8"/>
      <c r="B8" s="153"/>
      <c r="C8" s="153"/>
      <c r="D8" s="153"/>
      <c r="E8" s="153"/>
      <c r="F8" s="153"/>
      <c r="G8"/>
    </row>
    <row r="9" spans="1:18" s="308" customFormat="1" ht="29.25" customHeight="1">
      <c r="A9" s="45"/>
      <c r="B9" s="359" t="s">
        <v>1234</v>
      </c>
      <c r="C9" s="359"/>
      <c r="D9" s="359"/>
      <c r="E9" s="359"/>
      <c r="F9" s="359"/>
      <c r="G9" s="359"/>
    </row>
    <row r="10" spans="1:18" s="308" customFormat="1" ht="60">
      <c r="A10" s="45"/>
      <c r="B10" s="302" t="s">
        <v>1228</v>
      </c>
      <c r="C10" s="303" t="s">
        <v>1235</v>
      </c>
      <c r="D10" s="303" t="s">
        <v>1236</v>
      </c>
      <c r="E10" s="303" t="s">
        <v>1237</v>
      </c>
      <c r="F10" s="303" t="s">
        <v>1238</v>
      </c>
      <c r="G10" s="303" t="s">
        <v>1239</v>
      </c>
    </row>
    <row r="11" spans="1:18" s="308" customFormat="1" ht="15.75">
      <c r="A11" s="309"/>
      <c r="B11" s="356" t="s">
        <v>116</v>
      </c>
      <c r="C11" s="357"/>
      <c r="D11" s="357"/>
      <c r="E11" s="357"/>
      <c r="F11" s="357"/>
      <c r="G11" s="358"/>
    </row>
    <row r="12" spans="1:18" s="308" customFormat="1">
      <c r="A12" s="309"/>
      <c r="B12" s="310"/>
      <c r="C12" s="311"/>
      <c r="D12" s="312"/>
      <c r="E12" s="312"/>
      <c r="F12" s="312"/>
      <c r="G12" s="312"/>
    </row>
    <row r="13" spans="1:18" s="308" customFormat="1">
      <c r="A13" s="45"/>
      <c r="B13" s="45"/>
      <c r="C13" s="45"/>
      <c r="D13" s="45"/>
      <c r="E13" s="45"/>
      <c r="F13" s="45"/>
      <c r="G13" s="45"/>
      <c r="R13" s="313"/>
    </row>
    <row r="14" spans="1:18" s="308" customFormat="1">
      <c r="A14" s="45" t="s">
        <v>1240</v>
      </c>
      <c r="B14" s="300" t="s">
        <v>1241</v>
      </c>
      <c r="C14" s="45"/>
      <c r="D14" s="45"/>
      <c r="E14" s="45"/>
      <c r="F14" s="45"/>
      <c r="G14" s="45"/>
      <c r="R14" s="313"/>
    </row>
    <row r="15" spans="1:18" s="314" customFormat="1" ht="30">
      <c r="A15" s="300"/>
      <c r="B15" s="302" t="s">
        <v>1228</v>
      </c>
      <c r="C15" s="303" t="s">
        <v>1229</v>
      </c>
      <c r="D15" s="303" t="s">
        <v>1230</v>
      </c>
      <c r="E15" s="303" t="s">
        <v>1242</v>
      </c>
      <c r="F15" s="303" t="s">
        <v>1243</v>
      </c>
      <c r="G15" s="303" t="s">
        <v>1244</v>
      </c>
      <c r="R15" s="315"/>
    </row>
    <row r="16" spans="1:18" ht="15.75">
      <c r="A16"/>
      <c r="B16" s="356" t="s">
        <v>116</v>
      </c>
      <c r="C16" s="357"/>
      <c r="D16" s="357"/>
      <c r="E16" s="357"/>
      <c r="F16" s="357"/>
      <c r="G16" s="358"/>
    </row>
    <row r="17" spans="1:13" s="314" customFormat="1">
      <c r="A17" s="300"/>
      <c r="B17" s="303"/>
      <c r="C17" s="303"/>
      <c r="D17" s="303"/>
      <c r="E17" s="303"/>
      <c r="F17" s="303"/>
      <c r="G17" s="303"/>
    </row>
    <row r="18" spans="1:13" s="308" customFormat="1">
      <c r="A18" s="45"/>
      <c r="B18" s="153"/>
      <c r="C18" s="153"/>
      <c r="D18" s="153"/>
      <c r="E18" s="153"/>
      <c r="F18" s="153"/>
      <c r="G18" s="45"/>
    </row>
    <row r="19" spans="1:13" s="308" customFormat="1" ht="27" customHeight="1">
      <c r="A19" s="45"/>
      <c r="B19" s="359" t="s">
        <v>1245</v>
      </c>
      <c r="C19" s="359"/>
      <c r="D19" s="359"/>
      <c r="E19" s="359"/>
      <c r="F19" s="359"/>
      <c r="G19" s="359"/>
    </row>
    <row r="20" spans="1:13" s="314" customFormat="1" ht="60">
      <c r="A20" s="300"/>
      <c r="B20" s="302" t="s">
        <v>1228</v>
      </c>
      <c r="C20" s="303" t="s">
        <v>1235</v>
      </c>
      <c r="D20" s="303" t="s">
        <v>1236</v>
      </c>
      <c r="E20" s="303" t="s">
        <v>1237</v>
      </c>
      <c r="F20" s="303" t="s">
        <v>1238</v>
      </c>
      <c r="G20" s="303" t="s">
        <v>1239</v>
      </c>
    </row>
    <row r="21" spans="1:13" s="322" customFormat="1">
      <c r="A21" s="316"/>
      <c r="B21" s="317" t="s">
        <v>996</v>
      </c>
      <c r="C21" s="318">
        <v>44</v>
      </c>
      <c r="D21" s="319">
        <v>0</v>
      </c>
      <c r="E21" s="320">
        <v>13327193.25</v>
      </c>
      <c r="F21" s="319">
        <v>0</v>
      </c>
      <c r="G21" s="321">
        <v>-199249.94999999998</v>
      </c>
      <c r="L21" s="323"/>
      <c r="M21" s="323"/>
    </row>
    <row r="22" spans="1:13" s="322" customFormat="1">
      <c r="A22" s="316"/>
      <c r="B22" s="317" t="s">
        <v>132</v>
      </c>
      <c r="C22" s="318">
        <v>199</v>
      </c>
      <c r="D22" s="319">
        <v>0</v>
      </c>
      <c r="E22" s="324">
        <v>63282420.549999997</v>
      </c>
      <c r="F22" s="319">
        <v>0</v>
      </c>
      <c r="G22" s="321">
        <v>-242511.59999999998</v>
      </c>
      <c r="L22" s="323"/>
      <c r="M22" s="323"/>
    </row>
    <row r="23" spans="1:13" s="328" customFormat="1">
      <c r="A23" s="325"/>
      <c r="B23" s="310" t="s">
        <v>135</v>
      </c>
      <c r="C23" s="326">
        <v>66</v>
      </c>
      <c r="D23" s="319">
        <v>0</v>
      </c>
      <c r="E23" s="327">
        <v>19541624.149999999</v>
      </c>
      <c r="F23" s="319">
        <v>0</v>
      </c>
      <c r="G23" s="321">
        <v>-208312.65</v>
      </c>
      <c r="L23" s="323"/>
      <c r="M23" s="323"/>
    </row>
    <row r="24" spans="1:13" s="308" customFormat="1">
      <c r="A24" s="309"/>
      <c r="B24" s="310" t="s">
        <v>666</v>
      </c>
      <c r="C24" s="326">
        <v>360</v>
      </c>
      <c r="D24" s="319">
        <v>0</v>
      </c>
      <c r="E24" s="327">
        <v>116963973.34</v>
      </c>
      <c r="F24" s="319">
        <v>0</v>
      </c>
      <c r="G24" s="321">
        <v>311016.46000000002</v>
      </c>
      <c r="L24" s="323"/>
      <c r="M24" s="323"/>
    </row>
    <row r="25" spans="1:13" s="308" customFormat="1">
      <c r="A25" s="309"/>
      <c r="B25" s="310" t="s">
        <v>134</v>
      </c>
      <c r="C25" s="326">
        <v>708</v>
      </c>
      <c r="D25" s="319">
        <v>0</v>
      </c>
      <c r="E25" s="327">
        <v>215384671.78000006</v>
      </c>
      <c r="F25" s="319">
        <v>0</v>
      </c>
      <c r="G25" s="321">
        <v>-4807025.0999999996</v>
      </c>
      <c r="L25" s="323"/>
      <c r="M25" s="323"/>
    </row>
    <row r="26" spans="1:13" s="308" customFormat="1">
      <c r="A26" s="309"/>
      <c r="B26" s="310" t="s">
        <v>278</v>
      </c>
      <c r="C26" s="326">
        <v>369</v>
      </c>
      <c r="D26" s="319">
        <v>0</v>
      </c>
      <c r="E26" s="327">
        <v>111888786.53000002</v>
      </c>
      <c r="F26" s="319">
        <v>0</v>
      </c>
      <c r="G26" s="321">
        <v>-1102921.6499999999</v>
      </c>
      <c r="L26" s="323"/>
      <c r="M26" s="323"/>
    </row>
    <row r="27" spans="1:13" s="308" customFormat="1">
      <c r="A27" s="45"/>
      <c r="B27" s="329" t="s">
        <v>1246</v>
      </c>
      <c r="C27" s="330" t="s">
        <v>0</v>
      </c>
      <c r="D27" s="330"/>
      <c r="E27" s="331"/>
      <c r="F27" s="331"/>
      <c r="G27" s="332">
        <f>SUM(G21:G26)</f>
        <v>-6249004.4900000002</v>
      </c>
      <c r="L27" s="323"/>
      <c r="M27" s="323"/>
    </row>
    <row r="28" spans="1:13" s="308" customFormat="1">
      <c r="A28" s="45"/>
      <c r="B28" s="45"/>
      <c r="C28" s="45" t="s">
        <v>0</v>
      </c>
      <c r="D28" s="45"/>
      <c r="E28" s="45"/>
      <c r="F28" s="45"/>
      <c r="G28" s="45"/>
    </row>
    <row r="29" spans="1:13" s="308" customFormat="1">
      <c r="A29" s="45" t="s">
        <v>1247</v>
      </c>
      <c r="B29" s="300" t="s">
        <v>1248</v>
      </c>
      <c r="C29" s="300"/>
      <c r="D29" s="300"/>
      <c r="E29" s="300"/>
      <c r="F29" s="45"/>
      <c r="G29" s="333"/>
    </row>
    <row r="30" spans="1:13" s="314" customFormat="1" ht="30">
      <c r="A30" s="300"/>
      <c r="B30" s="302" t="s">
        <v>1228</v>
      </c>
      <c r="C30" s="334" t="s">
        <v>1229</v>
      </c>
      <c r="D30" s="334" t="s">
        <v>1249</v>
      </c>
      <c r="E30" s="334" t="s">
        <v>1250</v>
      </c>
      <c r="F30" s="334" t="s">
        <v>1251</v>
      </c>
      <c r="G30" s="335"/>
    </row>
    <row r="31" spans="1:13" s="308" customFormat="1" ht="15.75">
      <c r="A31" s="45"/>
      <c r="B31" s="356" t="s">
        <v>116</v>
      </c>
      <c r="C31" s="357"/>
      <c r="D31" s="357"/>
      <c r="E31" s="357"/>
      <c r="F31" s="358"/>
      <c r="G31" s="45"/>
    </row>
    <row r="32" spans="1:13" s="308" customFormat="1">
      <c r="A32" s="45"/>
      <c r="B32" s="336" t="s">
        <v>1252</v>
      </c>
      <c r="C32" s="336"/>
      <c r="D32" s="337"/>
      <c r="E32" s="337"/>
      <c r="F32" s="337"/>
      <c r="G32" s="45"/>
    </row>
    <row r="33" spans="1:7" s="308" customFormat="1">
      <c r="A33" s="45"/>
      <c r="B33" s="257"/>
      <c r="C33" s="338"/>
      <c r="D33" s="338"/>
      <c r="E33" s="338"/>
      <c r="F33" s="45"/>
      <c r="G33" s="45"/>
    </row>
    <row r="34" spans="1:7" s="308" customFormat="1" ht="29.25" customHeight="1">
      <c r="A34" s="45"/>
      <c r="B34" s="360" t="s">
        <v>1253</v>
      </c>
      <c r="C34" s="360"/>
      <c r="D34" s="360"/>
      <c r="E34" s="360"/>
      <c r="F34" s="339"/>
      <c r="G34" s="339"/>
    </row>
    <row r="35" spans="1:7" s="308" customFormat="1" ht="60">
      <c r="A35" s="45"/>
      <c r="B35" s="302" t="s">
        <v>1228</v>
      </c>
      <c r="C35" s="303" t="s">
        <v>1254</v>
      </c>
      <c r="D35" s="303" t="s">
        <v>1255</v>
      </c>
      <c r="E35" s="303" t="s">
        <v>1256</v>
      </c>
      <c r="F35" s="45"/>
      <c r="G35" s="45"/>
    </row>
    <row r="36" spans="1:7" s="308" customFormat="1" ht="15.75">
      <c r="A36" s="45"/>
      <c r="B36" s="353" t="s">
        <v>116</v>
      </c>
      <c r="C36" s="353"/>
      <c r="D36" s="353"/>
      <c r="E36" s="353"/>
      <c r="F36" s="45"/>
      <c r="G36" s="45"/>
    </row>
    <row r="37" spans="1:7" s="308" customFormat="1">
      <c r="A37" s="45"/>
      <c r="B37" s="257"/>
      <c r="C37" s="338"/>
      <c r="D37" s="338"/>
      <c r="E37" s="338"/>
      <c r="F37" s="45"/>
      <c r="G37" s="45"/>
    </row>
    <row r="38" spans="1:7" s="308" customFormat="1">
      <c r="A38" s="45"/>
      <c r="B38" s="45"/>
      <c r="C38" s="45"/>
      <c r="D38" s="45"/>
      <c r="E38" s="45"/>
      <c r="F38" s="45"/>
      <c r="G38" s="45"/>
    </row>
    <row r="39" spans="1:7" s="308" customFormat="1">
      <c r="A39" s="45" t="s">
        <v>1257</v>
      </c>
      <c r="B39" s="300" t="s">
        <v>1258</v>
      </c>
      <c r="C39" s="300"/>
      <c r="D39" s="300"/>
      <c r="E39" s="300"/>
      <c r="F39" s="300"/>
      <c r="G39" s="45"/>
    </row>
    <row r="40" spans="1:7" s="314" customFormat="1" ht="30">
      <c r="A40" s="300"/>
      <c r="B40" s="302" t="s">
        <v>1228</v>
      </c>
      <c r="C40" s="334" t="s">
        <v>1229</v>
      </c>
      <c r="D40" s="334" t="s">
        <v>1259</v>
      </c>
      <c r="E40" s="334" t="s">
        <v>1260</v>
      </c>
      <c r="F40" s="334" t="s">
        <v>1250</v>
      </c>
      <c r="G40" s="334" t="s">
        <v>1261</v>
      </c>
    </row>
    <row r="41" spans="1:7" s="308" customFormat="1" ht="15.75">
      <c r="A41" s="45"/>
      <c r="B41" s="356" t="s">
        <v>116</v>
      </c>
      <c r="C41" s="357"/>
      <c r="D41" s="357"/>
      <c r="E41" s="357"/>
      <c r="F41" s="357"/>
      <c r="G41" s="358"/>
    </row>
    <row r="42" spans="1:7" s="308" customFormat="1">
      <c r="A42" s="45"/>
      <c r="B42" s="336" t="s">
        <v>1262</v>
      </c>
      <c r="C42" s="336"/>
      <c r="D42" s="337"/>
      <c r="E42" s="337"/>
      <c r="F42" s="337"/>
      <c r="G42" s="340"/>
    </row>
    <row r="43" spans="1:7" s="308" customFormat="1">
      <c r="A43" s="45"/>
      <c r="B43" s="257"/>
      <c r="C43" s="338"/>
      <c r="D43" s="338"/>
      <c r="E43" s="338"/>
      <c r="F43" s="7"/>
      <c r="G43" s="45"/>
    </row>
    <row r="44" spans="1:7" s="308" customFormat="1" ht="32.25" customHeight="1">
      <c r="A44" s="45"/>
      <c r="B44" s="360" t="s">
        <v>1263</v>
      </c>
      <c r="C44" s="360"/>
      <c r="D44" s="360"/>
      <c r="E44" s="360"/>
      <c r="F44" s="339"/>
      <c r="G44" s="339"/>
    </row>
    <row r="45" spans="1:7" s="308" customFormat="1" ht="60">
      <c r="A45" s="45"/>
      <c r="B45" s="302" t="s">
        <v>1228</v>
      </c>
      <c r="C45" s="303" t="s">
        <v>1254</v>
      </c>
      <c r="D45" s="303" t="s">
        <v>1255</v>
      </c>
      <c r="E45" s="303" t="s">
        <v>1256</v>
      </c>
      <c r="F45" s="45"/>
      <c r="G45" s="45"/>
    </row>
    <row r="46" spans="1:7" s="308" customFormat="1" ht="15.75">
      <c r="A46" s="45"/>
      <c r="B46" s="353" t="s">
        <v>116</v>
      </c>
      <c r="C46" s="353"/>
      <c r="D46" s="353"/>
      <c r="E46" s="353"/>
      <c r="F46" s="45"/>
      <c r="G46" s="45"/>
    </row>
    <row r="47" spans="1:7" s="308" customFormat="1">
      <c r="A47" s="45"/>
      <c r="B47" s="45"/>
      <c r="C47" s="45"/>
      <c r="D47" s="45"/>
      <c r="E47" s="45"/>
      <c r="F47" s="45"/>
      <c r="G47" s="45"/>
    </row>
    <row r="48" spans="1:7" s="308" customFormat="1">
      <c r="A48" s="45"/>
      <c r="B48" s="45"/>
      <c r="C48" s="45"/>
      <c r="D48" s="45"/>
      <c r="E48" s="45"/>
      <c r="F48" s="45"/>
      <c r="G48" s="45"/>
    </row>
    <row r="49" spans="1:7" s="308" customFormat="1">
      <c r="A49" s="300" t="s">
        <v>1264</v>
      </c>
      <c r="B49" s="300" t="s">
        <v>1265</v>
      </c>
      <c r="C49" s="300"/>
      <c r="D49" s="300"/>
      <c r="E49" s="45"/>
      <c r="F49" s="45"/>
      <c r="G49" s="45"/>
    </row>
    <row r="50" spans="1:7" s="308" customFormat="1">
      <c r="A50" s="45"/>
      <c r="B50" s="45"/>
      <c r="C50" s="45"/>
      <c r="D50" s="45"/>
      <c r="E50" s="45"/>
      <c r="F50" s="45"/>
      <c r="G50" s="45"/>
    </row>
    <row r="51" spans="1:7" s="308" customFormat="1">
      <c r="A51" s="45"/>
      <c r="B51" s="45"/>
      <c r="C51" s="45"/>
      <c r="D51" s="45"/>
      <c r="E51" s="45"/>
      <c r="F51" s="45"/>
      <c r="G51" s="45"/>
    </row>
    <row r="52" spans="1:7" s="308" customFormat="1">
      <c r="A52" s="45"/>
      <c r="B52" s="45"/>
      <c r="C52" s="45"/>
      <c r="D52" s="45"/>
      <c r="E52" s="45"/>
      <c r="F52" s="45"/>
      <c r="G52" s="45"/>
    </row>
    <row r="53" spans="1:7" s="308" customFormat="1">
      <c r="A53" s="45"/>
      <c r="B53" s="45"/>
      <c r="C53" s="45"/>
      <c r="D53" s="45"/>
      <c r="E53" s="45"/>
      <c r="F53" s="45"/>
      <c r="G53" s="45"/>
    </row>
    <row r="54" spans="1:7" s="308" customFormat="1">
      <c r="A54" s="45"/>
      <c r="B54" s="45"/>
      <c r="C54" s="45"/>
      <c r="D54" s="45"/>
      <c r="E54" s="45"/>
      <c r="F54" s="45"/>
      <c r="G54" s="45"/>
    </row>
    <row r="55" spans="1:7" s="308" customFormat="1">
      <c r="A55" s="45"/>
      <c r="B55" s="45"/>
      <c r="C55" s="45"/>
      <c r="D55" s="45"/>
      <c r="E55" s="45"/>
      <c r="F55" s="45"/>
      <c r="G55" s="45"/>
    </row>
    <row r="56" spans="1:7" s="308" customFormat="1">
      <c r="A56" s="45"/>
      <c r="B56" s="45"/>
      <c r="C56" s="45"/>
      <c r="D56" s="45"/>
      <c r="E56" s="45"/>
      <c r="F56" s="45"/>
      <c r="G56" s="45"/>
    </row>
    <row r="57" spans="1:7" s="308" customFormat="1">
      <c r="A57" s="45"/>
      <c r="B57" s="45"/>
      <c r="C57" s="45"/>
      <c r="D57" s="45"/>
      <c r="E57" s="45"/>
      <c r="F57" s="45"/>
      <c r="G57" s="45"/>
    </row>
    <row r="58" spans="1:7" s="308" customFormat="1">
      <c r="A58" s="45"/>
      <c r="B58" s="45"/>
      <c r="C58" s="45"/>
      <c r="D58" s="45"/>
      <c r="E58" s="45"/>
      <c r="F58" s="45"/>
      <c r="G58" s="45"/>
    </row>
    <row r="59" spans="1:7" s="308" customFormat="1">
      <c r="A59" s="45"/>
      <c r="B59" s="45"/>
      <c r="C59" s="45"/>
      <c r="D59" s="45"/>
      <c r="E59" s="45"/>
      <c r="F59" s="45"/>
      <c r="G59" s="45"/>
    </row>
    <row r="60" spans="1:7" s="308" customFormat="1">
      <c r="A60" s="45"/>
      <c r="B60" s="45"/>
      <c r="C60" s="45"/>
      <c r="D60" s="45"/>
      <c r="E60" s="45"/>
      <c r="F60" s="45"/>
      <c r="G60" s="45"/>
    </row>
    <row r="61" spans="1:7" s="308" customFormat="1">
      <c r="A61" s="45"/>
      <c r="B61" s="45"/>
      <c r="C61" s="45"/>
      <c r="D61" s="45"/>
      <c r="E61" s="45"/>
      <c r="F61" s="45"/>
      <c r="G61" s="45"/>
    </row>
    <row r="62" spans="1:7" s="308" customFormat="1">
      <c r="A62" s="45"/>
      <c r="B62" s="45"/>
      <c r="C62" s="45"/>
      <c r="D62" s="45"/>
      <c r="E62" s="45"/>
      <c r="F62" s="45"/>
      <c r="G62" s="45"/>
    </row>
    <row r="63" spans="1:7" s="308" customFormat="1">
      <c r="A63" s="45"/>
      <c r="B63" s="45"/>
      <c r="C63" s="45"/>
      <c r="D63" s="45"/>
      <c r="E63" s="45"/>
      <c r="F63" s="45"/>
      <c r="G63" s="45"/>
    </row>
    <row r="64" spans="1:7" s="308" customFormat="1">
      <c r="A64" s="45"/>
      <c r="B64" s="45"/>
      <c r="C64" s="45"/>
      <c r="D64" s="45"/>
      <c r="E64" s="45"/>
      <c r="F64" s="45"/>
      <c r="G64" s="45"/>
    </row>
    <row r="65" spans="1:7" s="308" customFormat="1">
      <c r="A65" s="45"/>
      <c r="B65" s="45"/>
      <c r="C65" s="45"/>
      <c r="D65" s="45"/>
      <c r="E65" s="45"/>
      <c r="F65" s="45"/>
      <c r="G65" s="45"/>
    </row>
    <row r="66" spans="1:7" s="308" customFormat="1">
      <c r="A66" s="45"/>
      <c r="B66" s="45"/>
      <c r="C66" s="45"/>
      <c r="D66" s="45"/>
      <c r="E66" s="45"/>
      <c r="F66" s="45"/>
      <c r="G66" s="45"/>
    </row>
    <row r="67" spans="1:7" s="308" customFormat="1">
      <c r="A67" s="45"/>
      <c r="B67" s="45"/>
      <c r="C67" s="45"/>
      <c r="D67" s="45"/>
      <c r="E67" s="45"/>
      <c r="F67" s="45"/>
      <c r="G67" s="45"/>
    </row>
    <row r="68" spans="1:7" s="308" customFormat="1">
      <c r="A68" s="45"/>
      <c r="B68" s="45"/>
      <c r="C68" s="45"/>
      <c r="D68" s="45"/>
      <c r="E68" s="45"/>
      <c r="F68" s="45"/>
      <c r="G68" s="45"/>
    </row>
    <row r="69" spans="1:7" s="308" customFormat="1">
      <c r="A69" s="45"/>
      <c r="B69" s="45"/>
      <c r="C69" s="45"/>
      <c r="D69" s="45"/>
      <c r="E69" s="45"/>
      <c r="F69" s="45"/>
      <c r="G69" s="45"/>
    </row>
    <row r="70" spans="1:7" s="308" customFormat="1">
      <c r="A70" s="45"/>
      <c r="B70" s="45"/>
      <c r="C70" s="45"/>
      <c r="D70" s="45"/>
      <c r="E70" s="45"/>
      <c r="F70" s="45"/>
      <c r="G70" s="45"/>
    </row>
    <row r="71" spans="1:7" s="308" customFormat="1">
      <c r="A71" s="45"/>
      <c r="B71" s="45"/>
      <c r="C71" s="45"/>
      <c r="D71" s="45"/>
      <c r="E71" s="45"/>
      <c r="F71" s="45"/>
      <c r="G71" s="45"/>
    </row>
    <row r="72" spans="1:7" s="308" customFormat="1">
      <c r="A72" s="45"/>
      <c r="B72" s="45"/>
      <c r="C72" s="45"/>
      <c r="D72" s="45"/>
      <c r="E72" s="45"/>
      <c r="F72" s="45"/>
      <c r="G72" s="45"/>
    </row>
    <row r="73" spans="1:7" s="308" customFormat="1">
      <c r="A73" s="45"/>
      <c r="B73" s="45"/>
      <c r="C73" s="45"/>
      <c r="D73" s="45"/>
      <c r="E73" s="45"/>
      <c r="F73" s="45"/>
      <c r="G73" s="45"/>
    </row>
    <row r="74" spans="1:7" s="308" customFormat="1">
      <c r="A74" s="45"/>
      <c r="B74" s="45"/>
      <c r="C74" s="45"/>
      <c r="D74" s="45"/>
      <c r="E74" s="45"/>
      <c r="F74" s="45"/>
      <c r="G74" s="45"/>
    </row>
    <row r="75" spans="1:7" s="308" customFormat="1">
      <c r="A75" s="45"/>
      <c r="B75" s="45"/>
      <c r="C75" s="45"/>
      <c r="D75" s="45"/>
      <c r="E75" s="45"/>
      <c r="F75" s="45"/>
      <c r="G75" s="45"/>
    </row>
    <row r="76" spans="1:7" s="308" customFormat="1">
      <c r="A76" s="45"/>
      <c r="B76" s="45"/>
      <c r="C76" s="45"/>
      <c r="D76" s="45"/>
      <c r="E76" s="45"/>
      <c r="F76" s="45"/>
      <c r="G76" s="45"/>
    </row>
    <row r="77" spans="1:7" s="308" customFormat="1">
      <c r="A77" s="45"/>
      <c r="B77" s="45"/>
      <c r="C77" s="45"/>
      <c r="D77" s="45"/>
      <c r="E77" s="45"/>
      <c r="F77" s="45"/>
      <c r="G77" s="45"/>
    </row>
    <row r="78" spans="1:7" s="308" customFormat="1">
      <c r="A78" s="45"/>
      <c r="B78" s="45"/>
      <c r="C78" s="45"/>
      <c r="D78" s="45"/>
      <c r="E78" s="45"/>
      <c r="F78" s="45"/>
      <c r="G78" s="45"/>
    </row>
    <row r="79" spans="1:7" s="308" customFormat="1">
      <c r="A79" s="45"/>
      <c r="B79" s="45"/>
      <c r="C79" s="45"/>
      <c r="D79" s="45"/>
      <c r="E79" s="45"/>
      <c r="F79" s="45"/>
      <c r="G79" s="45"/>
    </row>
    <row r="80" spans="1:7" s="308" customFormat="1">
      <c r="A80" s="45"/>
      <c r="B80" s="45"/>
      <c r="C80" s="45"/>
      <c r="D80" s="45"/>
      <c r="E80" s="45"/>
      <c r="F80" s="45"/>
      <c r="G80" s="45"/>
    </row>
    <row r="81" spans="1:7" s="308" customFormat="1">
      <c r="A81" s="45"/>
      <c r="B81" s="45"/>
      <c r="C81" s="45"/>
      <c r="D81" s="45"/>
      <c r="E81" s="45"/>
      <c r="F81" s="45"/>
      <c r="G81" s="45"/>
    </row>
    <row r="82" spans="1:7" s="308" customFormat="1">
      <c r="A82" s="45"/>
      <c r="B82" s="45"/>
      <c r="C82" s="45"/>
      <c r="D82" s="45"/>
      <c r="E82" s="45"/>
      <c r="F82" s="45"/>
      <c r="G82" s="45"/>
    </row>
    <row r="83" spans="1:7" s="308" customFormat="1">
      <c r="A83" s="45"/>
      <c r="B83" s="45"/>
      <c r="C83" s="45"/>
      <c r="D83" s="45"/>
      <c r="E83" s="45"/>
      <c r="F83" s="45"/>
      <c r="G83" s="45"/>
    </row>
    <row r="84" spans="1:7" s="308" customFormat="1">
      <c r="A84" s="45"/>
      <c r="B84" s="45"/>
      <c r="C84" s="45"/>
      <c r="D84" s="45"/>
      <c r="E84" s="45"/>
      <c r="F84" s="45"/>
      <c r="G84" s="45"/>
    </row>
    <row r="85" spans="1:7" s="308" customFormat="1">
      <c r="A85" s="45"/>
      <c r="B85" s="45"/>
      <c r="C85" s="45"/>
      <c r="D85" s="45"/>
      <c r="E85" s="45"/>
      <c r="F85" s="45"/>
      <c r="G85" s="45"/>
    </row>
    <row r="86" spans="1:7" s="308" customFormat="1">
      <c r="A86" s="45"/>
      <c r="B86" s="45"/>
      <c r="C86" s="45"/>
      <c r="D86" s="45"/>
      <c r="E86" s="45"/>
      <c r="F86" s="45"/>
      <c r="G86" s="45"/>
    </row>
    <row r="87" spans="1:7" s="308" customFormat="1">
      <c r="A87" s="45"/>
      <c r="B87" s="45"/>
      <c r="C87" s="45"/>
      <c r="D87" s="45"/>
      <c r="E87" s="45"/>
      <c r="F87" s="45"/>
      <c r="G87" s="45"/>
    </row>
    <row r="88" spans="1:7" s="308" customFormat="1">
      <c r="A88" s="45"/>
      <c r="B88" s="45"/>
      <c r="C88" s="45"/>
      <c r="D88" s="45"/>
      <c r="E88" s="45"/>
      <c r="F88" s="45"/>
      <c r="G88" s="45"/>
    </row>
    <row r="89" spans="1:7" s="308" customFormat="1">
      <c r="A89" s="45"/>
      <c r="B89" s="45"/>
      <c r="C89" s="45"/>
      <c r="D89" s="45"/>
      <c r="E89" s="45"/>
      <c r="F89" s="45"/>
      <c r="G89" s="45"/>
    </row>
    <row r="90" spans="1:7" s="308" customFormat="1">
      <c r="A90" s="45"/>
      <c r="B90" s="45"/>
      <c r="C90" s="45"/>
      <c r="D90" s="45"/>
      <c r="E90" s="45"/>
      <c r="F90" s="45"/>
      <c r="G90" s="45"/>
    </row>
    <row r="91" spans="1:7" s="308" customFormat="1">
      <c r="A91" s="45"/>
      <c r="B91" s="45"/>
      <c r="C91" s="45"/>
      <c r="D91" s="45"/>
      <c r="E91" s="45"/>
      <c r="F91" s="45"/>
      <c r="G91" s="45"/>
    </row>
    <row r="92" spans="1:7" s="308" customFormat="1">
      <c r="A92" s="45"/>
      <c r="B92" s="45"/>
      <c r="C92" s="45"/>
      <c r="D92" s="45"/>
      <c r="E92" s="45"/>
      <c r="F92" s="45"/>
      <c r="G92" s="45"/>
    </row>
    <row r="93" spans="1:7" s="308" customFormat="1">
      <c r="A93" s="45"/>
      <c r="B93" s="45"/>
      <c r="C93" s="45"/>
      <c r="D93" s="45"/>
      <c r="E93" s="45"/>
      <c r="F93" s="45"/>
      <c r="G93" s="45"/>
    </row>
    <row r="94" spans="1:7" s="308" customFormat="1">
      <c r="A94" s="45"/>
      <c r="B94" s="45"/>
      <c r="C94" s="45"/>
      <c r="D94" s="45"/>
      <c r="E94" s="45"/>
      <c r="F94" s="45"/>
      <c r="G94" s="45"/>
    </row>
    <row r="95" spans="1:7" s="308" customFormat="1">
      <c r="A95" s="45"/>
      <c r="B95" s="45"/>
      <c r="C95" s="45"/>
      <c r="D95" s="45"/>
      <c r="E95" s="45"/>
      <c r="F95" s="45"/>
      <c r="G95" s="45"/>
    </row>
    <row r="96" spans="1:7" s="308" customFormat="1">
      <c r="A96" s="45"/>
      <c r="B96" s="45"/>
      <c r="C96" s="45"/>
      <c r="D96" s="45"/>
      <c r="E96" s="45"/>
      <c r="F96" s="45"/>
      <c r="G96" s="45"/>
    </row>
    <row r="97" spans="1:7" s="308" customFormat="1">
      <c r="A97" s="45"/>
      <c r="B97" s="45"/>
      <c r="C97" s="45"/>
      <c r="D97" s="45"/>
      <c r="E97" s="45"/>
      <c r="F97" s="45"/>
      <c r="G97" s="45"/>
    </row>
    <row r="98" spans="1:7" s="308" customFormat="1">
      <c r="A98" s="45"/>
      <c r="B98" s="45"/>
      <c r="C98" s="45"/>
      <c r="D98" s="45"/>
      <c r="E98" s="45"/>
      <c r="F98" s="45"/>
      <c r="G98" s="45"/>
    </row>
    <row r="99" spans="1:7" s="308" customFormat="1">
      <c r="A99" s="45"/>
      <c r="B99" s="45"/>
      <c r="C99" s="45"/>
      <c r="D99" s="45"/>
      <c r="E99" s="45"/>
      <c r="F99" s="45"/>
      <c r="G99" s="45"/>
    </row>
    <row r="100" spans="1:7">
      <c r="A100"/>
      <c r="B100"/>
      <c r="C100"/>
      <c r="D100"/>
      <c r="E100"/>
      <c r="F100"/>
      <c r="G100"/>
    </row>
    <row r="101" spans="1:7">
      <c r="A101"/>
      <c r="B101"/>
      <c r="C101"/>
      <c r="D101"/>
      <c r="E101"/>
      <c r="F101"/>
      <c r="G101"/>
    </row>
    <row r="102" spans="1:7">
      <c r="A102"/>
      <c r="B102"/>
      <c r="C102"/>
      <c r="D102"/>
      <c r="E102"/>
      <c r="F102"/>
      <c r="G102"/>
    </row>
    <row r="103" spans="1:7">
      <c r="A103"/>
      <c r="B103"/>
      <c r="C103"/>
      <c r="D103"/>
      <c r="E103"/>
      <c r="F103"/>
      <c r="G103"/>
    </row>
    <row r="104" spans="1:7">
      <c r="A104"/>
      <c r="B104"/>
      <c r="C104"/>
      <c r="D104"/>
      <c r="E104"/>
      <c r="F104"/>
      <c r="G104"/>
    </row>
    <row r="105" spans="1:7">
      <c r="A105"/>
      <c r="B105"/>
      <c r="C105"/>
      <c r="D105"/>
      <c r="E105"/>
      <c r="F105"/>
      <c r="G105"/>
    </row>
  </sheetData>
  <mergeCells count="12">
    <mergeCell ref="B46:E46"/>
    <mergeCell ref="B2:G2"/>
    <mergeCell ref="B6:G6"/>
    <mergeCell ref="B9:G9"/>
    <mergeCell ref="B11:G11"/>
    <mergeCell ref="B16:G16"/>
    <mergeCell ref="B19:G19"/>
    <mergeCell ref="B31:F31"/>
    <mergeCell ref="B34:E34"/>
    <mergeCell ref="B36:E36"/>
    <mergeCell ref="B41:G41"/>
    <mergeCell ref="B44:E44"/>
  </mergeCells>
  <pageMargins left="0.7" right="0.7" top="0.75" bottom="0.75" header="0.3" footer="0.3"/>
  <pageSetup paperSize="9" orientation="portrait" r:id="rId1"/>
  <headerFooter>
    <oddFooter>&amp;CFor internal use only</oddFooter>
  </headerFooter>
</worksheet>
</file>

<file path=xl/worksheets/sheet7.xml><?xml version="1.0" encoding="utf-8"?>
<worksheet xmlns="http://schemas.openxmlformats.org/spreadsheetml/2006/main" xmlns:r="http://schemas.openxmlformats.org/officeDocument/2006/relationships">
  <sheetPr codeName="Sheet6"/>
  <dimension ref="B1:F114"/>
  <sheetViews>
    <sheetView showGridLines="0" zoomScale="90" zoomScaleNormal="90" workbookViewId="0">
      <selection activeCell="B11" sqref="B11"/>
    </sheetView>
  </sheetViews>
  <sheetFormatPr defaultRowHeight="12"/>
  <cols>
    <col min="1" max="1" width="3.7109375" style="79" customWidth="1"/>
    <col min="2" max="2" width="44.28515625" style="87" customWidth="1"/>
    <col min="3" max="3" width="45.140625" style="79" customWidth="1"/>
    <col min="4" max="4" width="46.5703125" style="79" bestFit="1" customWidth="1"/>
    <col min="5" max="5" width="18.7109375" style="88" bestFit="1" customWidth="1"/>
    <col min="6" max="6" width="16" style="88" bestFit="1" customWidth="1"/>
    <col min="7" max="16384" width="9.140625" style="79"/>
  </cols>
  <sheetData>
    <row r="1" spans="2:6" s="70" customFormat="1">
      <c r="B1" s="71" t="s">
        <v>124</v>
      </c>
      <c r="C1" s="71"/>
      <c r="E1" s="72"/>
      <c r="F1" s="72"/>
    </row>
    <row r="2" spans="2:6" s="70" customFormat="1">
      <c r="B2" s="71"/>
      <c r="C2" s="71"/>
      <c r="E2" s="72"/>
      <c r="F2" s="72"/>
    </row>
    <row r="3" spans="2:6" s="70" customFormat="1">
      <c r="B3" s="71" t="s">
        <v>125</v>
      </c>
      <c r="C3" s="71"/>
      <c r="E3" s="72"/>
      <c r="F3" s="72"/>
    </row>
    <row r="4" spans="2:6" s="70" customFormat="1">
      <c r="B4" s="71"/>
      <c r="C4" s="71"/>
      <c r="E4" s="72"/>
      <c r="F4" s="72"/>
    </row>
    <row r="5" spans="2:6" s="70" customFormat="1">
      <c r="B5" s="73" t="s">
        <v>126</v>
      </c>
      <c r="C5" s="74"/>
      <c r="E5" s="72"/>
      <c r="F5" s="72"/>
    </row>
    <row r="6" spans="2:6" s="70" customFormat="1">
      <c r="B6" s="73" t="s">
        <v>127</v>
      </c>
      <c r="C6" s="74"/>
      <c r="E6" s="72"/>
      <c r="F6" s="72"/>
    </row>
    <row r="7" spans="2:6" s="70" customFormat="1">
      <c r="B7" s="73"/>
      <c r="C7" s="74"/>
      <c r="E7" s="72"/>
      <c r="F7" s="72"/>
    </row>
    <row r="8" spans="2:6" s="70" customFormat="1" ht="12.75" thickBot="1">
      <c r="B8" s="71"/>
      <c r="C8" s="71"/>
      <c r="E8" s="72"/>
      <c r="F8" s="72"/>
    </row>
    <row r="9" spans="2:6" s="70" customFormat="1" ht="64.5" customHeight="1" thickBot="1">
      <c r="B9" s="75" t="s">
        <v>128</v>
      </c>
      <c r="C9" s="76" t="s">
        <v>129</v>
      </c>
      <c r="D9" s="76" t="s">
        <v>130</v>
      </c>
      <c r="E9" s="77" t="s">
        <v>1003</v>
      </c>
      <c r="F9" s="78" t="s">
        <v>1004</v>
      </c>
    </row>
    <row r="10" spans="2:6" s="70" customFormat="1">
      <c r="B10" s="117"/>
      <c r="C10" s="118"/>
      <c r="D10" s="119"/>
      <c r="E10" s="120"/>
      <c r="F10" s="121"/>
    </row>
    <row r="11" spans="2:6">
      <c r="B11" s="63" t="s">
        <v>959</v>
      </c>
      <c r="C11" s="118" t="s">
        <v>131</v>
      </c>
      <c r="D11" s="80" t="s">
        <v>827</v>
      </c>
      <c r="E11" s="81">
        <v>497.91500000000002</v>
      </c>
      <c r="F11" s="82">
        <v>0</v>
      </c>
    </row>
    <row r="12" spans="2:6">
      <c r="B12" s="63"/>
      <c r="C12" s="118"/>
      <c r="D12" s="80" t="s">
        <v>131</v>
      </c>
      <c r="E12" s="81">
        <v>777702.31904550001</v>
      </c>
      <c r="F12" s="82">
        <v>0</v>
      </c>
    </row>
    <row r="13" spans="2:6">
      <c r="B13" s="63"/>
      <c r="C13" s="118"/>
      <c r="D13" s="80" t="s">
        <v>665</v>
      </c>
      <c r="E13" s="81">
        <v>3275.4651119999999</v>
      </c>
      <c r="F13" s="82">
        <v>0</v>
      </c>
    </row>
    <row r="14" spans="2:6">
      <c r="B14" s="63"/>
      <c r="C14" s="118"/>
      <c r="D14" s="80" t="s">
        <v>279</v>
      </c>
      <c r="E14" s="81">
        <v>41803.221938000002</v>
      </c>
      <c r="F14" s="82">
        <v>0</v>
      </c>
    </row>
    <row r="15" spans="2:6">
      <c r="B15" s="63"/>
      <c r="C15" s="118"/>
      <c r="D15" s="80" t="s">
        <v>1005</v>
      </c>
      <c r="E15" s="81">
        <v>247.54679999999999</v>
      </c>
      <c r="F15" s="82">
        <v>0</v>
      </c>
    </row>
    <row r="16" spans="2:6">
      <c r="B16" s="63"/>
      <c r="C16" s="118"/>
      <c r="D16" s="80"/>
      <c r="E16" s="81"/>
      <c r="F16" s="82"/>
    </row>
    <row r="17" spans="2:6">
      <c r="B17" s="63" t="s">
        <v>960</v>
      </c>
      <c r="C17" s="118" t="s">
        <v>279</v>
      </c>
      <c r="D17" s="80" t="s">
        <v>131</v>
      </c>
      <c r="E17" s="81">
        <v>5353.6184999999996</v>
      </c>
      <c r="F17" s="82">
        <v>0</v>
      </c>
    </row>
    <row r="18" spans="2:6">
      <c r="B18" s="63"/>
      <c r="C18" s="118"/>
      <c r="D18" s="80"/>
      <c r="E18" s="81"/>
      <c r="F18" s="82"/>
    </row>
    <row r="19" spans="2:6">
      <c r="B19" s="63"/>
      <c r="C19" s="118"/>
      <c r="D19" s="80"/>
      <c r="E19" s="81"/>
      <c r="F19" s="82"/>
    </row>
    <row r="20" spans="2:6">
      <c r="B20" s="63" t="s">
        <v>1006</v>
      </c>
      <c r="C20" s="118" t="s">
        <v>279</v>
      </c>
      <c r="D20" s="80" t="s">
        <v>277</v>
      </c>
      <c r="E20" s="81">
        <v>7.1213899999999999</v>
      </c>
      <c r="F20" s="82">
        <v>0</v>
      </c>
    </row>
    <row r="21" spans="2:6">
      <c r="B21" s="63"/>
      <c r="C21" s="118"/>
      <c r="D21" s="80" t="s">
        <v>132</v>
      </c>
      <c r="E21" s="81">
        <v>91.719516399999989</v>
      </c>
      <c r="F21" s="82">
        <v>0</v>
      </c>
    </row>
    <row r="22" spans="2:6">
      <c r="B22" s="63"/>
      <c r="C22" s="118"/>
      <c r="D22" s="80" t="s">
        <v>135</v>
      </c>
      <c r="E22" s="81">
        <v>103.7946783</v>
      </c>
      <c r="F22" s="82">
        <v>0</v>
      </c>
    </row>
    <row r="23" spans="2:6">
      <c r="B23" s="63"/>
      <c r="C23" s="118"/>
      <c r="D23" s="80" t="s">
        <v>666</v>
      </c>
      <c r="E23" s="81">
        <v>13.745777500000001</v>
      </c>
      <c r="F23" s="82">
        <v>0</v>
      </c>
    </row>
    <row r="24" spans="2:6">
      <c r="B24" s="63"/>
      <c r="C24" s="118"/>
      <c r="D24" s="80"/>
      <c r="E24" s="81"/>
      <c r="F24" s="82"/>
    </row>
    <row r="25" spans="2:6">
      <c r="B25" s="63" t="s">
        <v>961</v>
      </c>
      <c r="C25" s="118" t="s">
        <v>993</v>
      </c>
      <c r="D25" s="80" t="s">
        <v>277</v>
      </c>
      <c r="E25" s="81">
        <v>15.2237375</v>
      </c>
      <c r="F25" s="82">
        <v>0</v>
      </c>
    </row>
    <row r="26" spans="2:6">
      <c r="B26" s="63"/>
      <c r="C26" s="118" t="s">
        <v>994</v>
      </c>
      <c r="D26" s="80" t="s">
        <v>133</v>
      </c>
      <c r="E26" s="81">
        <v>74.623312899999988</v>
      </c>
      <c r="F26" s="82">
        <v>57.318649999999998</v>
      </c>
    </row>
    <row r="27" spans="2:6">
      <c r="B27" s="63"/>
      <c r="C27" s="118" t="s">
        <v>131</v>
      </c>
      <c r="D27" s="80" t="s">
        <v>664</v>
      </c>
      <c r="E27" s="81">
        <v>0.90947210000000012</v>
      </c>
      <c r="F27" s="82">
        <v>0.86493799999999998</v>
      </c>
    </row>
    <row r="28" spans="2:6">
      <c r="B28" s="63"/>
      <c r="C28" s="118" t="s">
        <v>962</v>
      </c>
      <c r="D28" s="80" t="s">
        <v>278</v>
      </c>
      <c r="E28" s="81">
        <v>36.072797000000001</v>
      </c>
      <c r="F28" s="82">
        <v>0</v>
      </c>
    </row>
    <row r="29" spans="2:6">
      <c r="B29" s="63"/>
      <c r="C29" s="118" t="s">
        <v>808</v>
      </c>
      <c r="D29" s="80"/>
      <c r="E29" s="81"/>
      <c r="F29" s="82"/>
    </row>
    <row r="30" spans="2:6">
      <c r="B30" s="63"/>
      <c r="C30" s="118" t="s">
        <v>811</v>
      </c>
      <c r="D30" s="80"/>
      <c r="E30" s="81"/>
      <c r="F30" s="82"/>
    </row>
    <row r="31" spans="2:6">
      <c r="B31" s="63"/>
      <c r="C31" s="118" t="s">
        <v>814</v>
      </c>
      <c r="D31" s="80"/>
      <c r="E31" s="81"/>
      <c r="F31" s="82"/>
    </row>
    <row r="32" spans="2:6">
      <c r="B32" s="63"/>
      <c r="C32" s="118" t="s">
        <v>1007</v>
      </c>
      <c r="D32" s="80"/>
      <c r="E32" s="81"/>
      <c r="F32" s="82"/>
    </row>
    <row r="33" spans="2:6">
      <c r="B33" s="63"/>
      <c r="C33" s="118" t="s">
        <v>995</v>
      </c>
      <c r="D33" s="80"/>
      <c r="E33" s="81"/>
      <c r="F33" s="82"/>
    </row>
    <row r="34" spans="2:6">
      <c r="B34" s="63"/>
      <c r="C34" s="118"/>
      <c r="D34" s="80"/>
      <c r="E34" s="81"/>
      <c r="F34" s="82"/>
    </row>
    <row r="35" spans="2:6">
      <c r="B35" s="63" t="s">
        <v>963</v>
      </c>
      <c r="C35" s="118" t="s">
        <v>947</v>
      </c>
      <c r="D35" s="80" t="s">
        <v>277</v>
      </c>
      <c r="E35" s="81">
        <v>160.3534386</v>
      </c>
      <c r="F35" s="82">
        <v>0</v>
      </c>
    </row>
    <row r="36" spans="2:6">
      <c r="B36" s="63"/>
      <c r="C36" s="118" t="s">
        <v>929</v>
      </c>
      <c r="D36" s="80" t="s">
        <v>133</v>
      </c>
      <c r="E36" s="81">
        <v>46.932202000000004</v>
      </c>
      <c r="F36" s="82">
        <v>0</v>
      </c>
    </row>
    <row r="37" spans="2:6">
      <c r="B37" s="63"/>
      <c r="C37" s="118" t="s">
        <v>993</v>
      </c>
      <c r="D37" s="80" t="s">
        <v>135</v>
      </c>
      <c r="E37" s="81">
        <v>86.055512800000002</v>
      </c>
      <c r="F37" s="82">
        <v>0</v>
      </c>
    </row>
    <row r="38" spans="2:6">
      <c r="B38" s="63"/>
      <c r="C38" s="118" t="s">
        <v>811</v>
      </c>
      <c r="D38" s="80" t="s">
        <v>666</v>
      </c>
      <c r="E38" s="81">
        <v>126.2271149</v>
      </c>
      <c r="F38" s="82">
        <v>0</v>
      </c>
    </row>
    <row r="39" spans="2:6">
      <c r="B39" s="63"/>
      <c r="C39" s="118" t="s">
        <v>817</v>
      </c>
      <c r="D39" s="80" t="s">
        <v>664</v>
      </c>
      <c r="E39" s="81">
        <v>0.90917920000000008</v>
      </c>
      <c r="F39" s="82">
        <v>0.74954699999999996</v>
      </c>
    </row>
    <row r="40" spans="2:6">
      <c r="B40" s="63"/>
      <c r="C40" s="118" t="s">
        <v>948</v>
      </c>
      <c r="D40" s="80" t="s">
        <v>134</v>
      </c>
      <c r="E40" s="81">
        <v>251.642166</v>
      </c>
      <c r="F40" s="82">
        <v>0</v>
      </c>
    </row>
    <row r="41" spans="2:6">
      <c r="B41" s="63"/>
      <c r="C41" s="118" t="s">
        <v>926</v>
      </c>
      <c r="D41" s="80" t="s">
        <v>278</v>
      </c>
      <c r="E41" s="81">
        <v>151.56488710000002</v>
      </c>
      <c r="F41" s="82">
        <v>0</v>
      </c>
    </row>
    <row r="42" spans="2:6">
      <c r="B42" s="63"/>
      <c r="C42" s="118" t="s">
        <v>924</v>
      </c>
      <c r="D42" s="80" t="s">
        <v>131</v>
      </c>
      <c r="E42" s="81">
        <v>4966.7299999999996</v>
      </c>
      <c r="F42" s="82">
        <v>0</v>
      </c>
    </row>
    <row r="43" spans="2:6">
      <c r="B43" s="63"/>
      <c r="C43" s="118"/>
      <c r="D43" s="80"/>
      <c r="E43" s="80"/>
      <c r="F43" s="156"/>
    </row>
    <row r="44" spans="2:6">
      <c r="B44" s="63" t="s">
        <v>964</v>
      </c>
      <c r="C44" s="118" t="s">
        <v>131</v>
      </c>
      <c r="D44" s="80" t="s">
        <v>827</v>
      </c>
      <c r="E44" s="81">
        <v>826.42365900000004</v>
      </c>
      <c r="F44" s="82">
        <v>300.382317</v>
      </c>
    </row>
    <row r="45" spans="2:6">
      <c r="B45" s="63"/>
      <c r="C45" s="118" t="s">
        <v>665</v>
      </c>
      <c r="D45" s="80" t="s">
        <v>131</v>
      </c>
      <c r="E45" s="81">
        <v>19875.355</v>
      </c>
      <c r="F45" s="82">
        <v>0</v>
      </c>
    </row>
    <row r="46" spans="2:6">
      <c r="B46" s="63"/>
      <c r="C46" s="118"/>
      <c r="D46" s="80" t="s">
        <v>666</v>
      </c>
      <c r="E46" s="81">
        <v>218.17472239999998</v>
      </c>
      <c r="F46" s="82">
        <v>200.25487800000002</v>
      </c>
    </row>
    <row r="47" spans="2:6">
      <c r="B47" s="63"/>
      <c r="C47" s="118"/>
      <c r="D47" s="80" t="s">
        <v>279</v>
      </c>
      <c r="E47" s="81">
        <v>534.71456560000001</v>
      </c>
      <c r="F47" s="82">
        <v>0</v>
      </c>
    </row>
    <row r="48" spans="2:6">
      <c r="B48" s="63"/>
      <c r="C48" s="118"/>
      <c r="D48" s="80"/>
      <c r="E48" s="81"/>
      <c r="F48" s="82"/>
    </row>
    <row r="49" spans="2:6">
      <c r="B49" s="63" t="s">
        <v>965</v>
      </c>
      <c r="C49" s="118"/>
      <c r="D49" s="80" t="s">
        <v>131</v>
      </c>
      <c r="E49" s="81">
        <v>44427.279524999998</v>
      </c>
      <c r="F49" s="82">
        <v>0</v>
      </c>
    </row>
    <row r="50" spans="2:6">
      <c r="B50" s="63" t="s">
        <v>1008</v>
      </c>
      <c r="C50" s="118"/>
      <c r="D50" s="80" t="s">
        <v>666</v>
      </c>
      <c r="E50" s="81">
        <v>495.3175</v>
      </c>
      <c r="F50" s="82">
        <v>0</v>
      </c>
    </row>
    <row r="51" spans="2:6">
      <c r="B51" s="63"/>
      <c r="C51" s="118"/>
      <c r="D51" s="80" t="s">
        <v>279</v>
      </c>
      <c r="E51" s="81">
        <v>4943.55015</v>
      </c>
      <c r="F51" s="82">
        <v>0</v>
      </c>
    </row>
    <row r="52" spans="2:6">
      <c r="B52" s="63"/>
      <c r="C52" s="118"/>
      <c r="D52" s="80"/>
      <c r="E52" s="81"/>
      <c r="F52" s="82"/>
    </row>
    <row r="53" spans="2:6">
      <c r="B53" s="63" t="s">
        <v>966</v>
      </c>
      <c r="C53" s="118" t="s">
        <v>131</v>
      </c>
      <c r="D53" s="80" t="s">
        <v>277</v>
      </c>
      <c r="E53" s="81">
        <v>171.38492540000001</v>
      </c>
      <c r="F53" s="82">
        <v>0</v>
      </c>
    </row>
    <row r="54" spans="2:6">
      <c r="B54" s="63"/>
      <c r="C54" s="118"/>
      <c r="D54" s="80" t="s">
        <v>135</v>
      </c>
      <c r="E54" s="81">
        <v>234.33062850000002</v>
      </c>
      <c r="F54" s="82">
        <v>37.234805999999999</v>
      </c>
    </row>
    <row r="55" spans="2:6">
      <c r="B55" s="63"/>
      <c r="C55" s="118"/>
      <c r="D55" s="80" t="s">
        <v>131</v>
      </c>
      <c r="E55" s="81">
        <v>10469.89731</v>
      </c>
      <c r="F55" s="82">
        <v>0</v>
      </c>
    </row>
    <row r="56" spans="2:6">
      <c r="B56" s="63"/>
      <c r="C56" s="118"/>
      <c r="D56" s="80" t="s">
        <v>666</v>
      </c>
      <c r="E56" s="81">
        <v>144.07007630000001</v>
      </c>
      <c r="F56" s="82">
        <v>24.963753499999999</v>
      </c>
    </row>
    <row r="57" spans="2:6">
      <c r="B57" s="63"/>
      <c r="C57" s="118"/>
      <c r="D57" s="80" t="s">
        <v>664</v>
      </c>
      <c r="E57" s="81">
        <v>0.89228050000000003</v>
      </c>
      <c r="F57" s="82">
        <v>0.91125500000000004</v>
      </c>
    </row>
    <row r="58" spans="2:6">
      <c r="B58" s="63"/>
      <c r="C58" s="118"/>
      <c r="D58" s="80" t="s">
        <v>279</v>
      </c>
      <c r="E58" s="81">
        <v>992.35599999999999</v>
      </c>
      <c r="F58" s="82">
        <v>0</v>
      </c>
    </row>
    <row r="59" spans="2:6">
      <c r="B59" s="63"/>
      <c r="C59" s="118"/>
      <c r="D59" s="80" t="s">
        <v>278</v>
      </c>
      <c r="E59" s="81">
        <v>236.8071467</v>
      </c>
      <c r="F59" s="82">
        <v>214.50479350000001</v>
      </c>
    </row>
    <row r="60" spans="2:6">
      <c r="B60" s="63"/>
      <c r="C60" s="118"/>
      <c r="D60" s="80" t="s">
        <v>996</v>
      </c>
      <c r="E60" s="81">
        <v>73.165792900000014</v>
      </c>
      <c r="F60" s="82">
        <v>36.873393</v>
      </c>
    </row>
    <row r="61" spans="2:6">
      <c r="B61" s="63"/>
      <c r="C61" s="118"/>
      <c r="D61" s="80"/>
      <c r="E61" s="81"/>
      <c r="F61" s="82"/>
    </row>
    <row r="62" spans="2:6">
      <c r="B62" s="63" t="s">
        <v>967</v>
      </c>
      <c r="C62" s="118" t="s">
        <v>131</v>
      </c>
      <c r="D62" s="80" t="s">
        <v>996</v>
      </c>
      <c r="E62" s="81">
        <v>48.357632199999998</v>
      </c>
      <c r="F62" s="82">
        <v>0</v>
      </c>
    </row>
    <row r="63" spans="2:6">
      <c r="B63" s="63"/>
      <c r="C63" s="118"/>
      <c r="D63" s="80" t="s">
        <v>132</v>
      </c>
      <c r="E63" s="81">
        <v>191.0563861</v>
      </c>
      <c r="F63" s="82">
        <v>0</v>
      </c>
    </row>
    <row r="64" spans="2:6">
      <c r="B64" s="63"/>
      <c r="C64" s="118"/>
      <c r="D64" s="80" t="s">
        <v>666</v>
      </c>
      <c r="E64" s="81">
        <v>43.59779970000001</v>
      </c>
      <c r="F64" s="82">
        <v>0</v>
      </c>
    </row>
    <row r="65" spans="2:6">
      <c r="B65" s="63"/>
      <c r="C65" s="118"/>
      <c r="D65" s="80"/>
      <c r="E65" s="81"/>
      <c r="F65" s="82"/>
    </row>
    <row r="66" spans="2:6">
      <c r="B66" s="63" t="s">
        <v>968</v>
      </c>
      <c r="C66" s="118" t="s">
        <v>279</v>
      </c>
      <c r="D66" s="80" t="s">
        <v>277</v>
      </c>
      <c r="E66" s="81">
        <v>191.9882355</v>
      </c>
      <c r="F66" s="82">
        <v>0</v>
      </c>
    </row>
    <row r="67" spans="2:6">
      <c r="B67" s="63"/>
      <c r="C67" s="118"/>
      <c r="D67" s="80" t="s">
        <v>133</v>
      </c>
      <c r="E67" s="81">
        <v>256.62350829999997</v>
      </c>
      <c r="F67" s="82">
        <v>94.492999999999995</v>
      </c>
    </row>
    <row r="68" spans="2:6">
      <c r="B68" s="63"/>
      <c r="C68" s="118"/>
      <c r="D68" s="80" t="s">
        <v>666</v>
      </c>
      <c r="E68" s="81">
        <v>285.33370379999991</v>
      </c>
      <c r="F68" s="82">
        <v>0</v>
      </c>
    </row>
    <row r="69" spans="2:6">
      <c r="B69" s="63"/>
      <c r="C69" s="118"/>
      <c r="D69" s="80" t="s">
        <v>664</v>
      </c>
      <c r="E69" s="81">
        <v>0.72088540000000001</v>
      </c>
      <c r="F69" s="82">
        <v>0.86438399999999993</v>
      </c>
    </row>
    <row r="70" spans="2:6">
      <c r="B70" s="63"/>
      <c r="C70" s="118"/>
      <c r="D70" s="80" t="s">
        <v>134</v>
      </c>
      <c r="E70" s="81">
        <v>463.45194959999992</v>
      </c>
      <c r="F70" s="82">
        <v>0</v>
      </c>
    </row>
    <row r="71" spans="2:6">
      <c r="B71" s="63"/>
      <c r="C71" s="118"/>
      <c r="D71" s="80" t="s">
        <v>278</v>
      </c>
      <c r="E71" s="81">
        <v>572.75169989999983</v>
      </c>
      <c r="F71" s="82">
        <v>133.01914600000001</v>
      </c>
    </row>
    <row r="72" spans="2:6">
      <c r="B72" s="63"/>
      <c r="C72" s="118"/>
      <c r="D72" s="80"/>
      <c r="E72" s="81"/>
      <c r="F72" s="82"/>
    </row>
    <row r="73" spans="2:6">
      <c r="B73" s="63" t="s">
        <v>1009</v>
      </c>
      <c r="C73" s="118" t="s">
        <v>994</v>
      </c>
      <c r="D73" s="80" t="s">
        <v>132</v>
      </c>
      <c r="E73" s="81">
        <v>16.764469800000001</v>
      </c>
      <c r="F73" s="82">
        <v>0</v>
      </c>
    </row>
    <row r="74" spans="2:6">
      <c r="B74" s="63"/>
      <c r="C74" s="118"/>
      <c r="D74" s="80" t="s">
        <v>135</v>
      </c>
      <c r="E74" s="81">
        <v>20.894083900000002</v>
      </c>
      <c r="F74" s="82">
        <v>0</v>
      </c>
    </row>
    <row r="75" spans="2:6">
      <c r="B75" s="63"/>
      <c r="C75" s="118"/>
      <c r="D75" s="80"/>
      <c r="E75" s="81"/>
      <c r="F75" s="82"/>
    </row>
    <row r="76" spans="2:6">
      <c r="B76" s="63" t="s">
        <v>969</v>
      </c>
      <c r="C76" s="118" t="s">
        <v>131</v>
      </c>
      <c r="D76" s="80" t="s">
        <v>996</v>
      </c>
      <c r="E76" s="81">
        <v>40.605577099999998</v>
      </c>
      <c r="F76" s="82">
        <v>5.2602250000000002</v>
      </c>
    </row>
    <row r="77" spans="2:6">
      <c r="B77" s="63"/>
      <c r="C77" s="118" t="s">
        <v>665</v>
      </c>
      <c r="D77" s="80" t="s">
        <v>277</v>
      </c>
      <c r="E77" s="81">
        <v>137.72541609999999</v>
      </c>
      <c r="F77" s="82">
        <v>104.796059</v>
      </c>
    </row>
    <row r="78" spans="2:6">
      <c r="B78" s="63"/>
      <c r="C78" s="118"/>
      <c r="D78" s="80" t="s">
        <v>132</v>
      </c>
      <c r="E78" s="81">
        <v>231.52226790000003</v>
      </c>
      <c r="F78" s="82">
        <v>70.567465499999997</v>
      </c>
    </row>
    <row r="79" spans="2:6">
      <c r="B79" s="63"/>
      <c r="C79" s="118"/>
      <c r="D79" s="80" t="s">
        <v>666</v>
      </c>
      <c r="E79" s="81">
        <v>64.649550099999999</v>
      </c>
      <c r="F79" s="82">
        <v>0</v>
      </c>
    </row>
    <row r="80" spans="2:6">
      <c r="B80" s="63"/>
      <c r="C80" s="118"/>
      <c r="D80" s="80" t="s">
        <v>134</v>
      </c>
      <c r="E80" s="81">
        <v>79.514324000000002</v>
      </c>
      <c r="F80" s="82">
        <v>0</v>
      </c>
    </row>
    <row r="81" spans="2:6">
      <c r="B81" s="63"/>
      <c r="C81" s="118"/>
      <c r="D81" s="80" t="s">
        <v>278</v>
      </c>
      <c r="E81" s="81">
        <v>408.37980370000002</v>
      </c>
      <c r="F81" s="82">
        <v>162.90607399999999</v>
      </c>
    </row>
    <row r="82" spans="2:6">
      <c r="B82" s="63"/>
      <c r="C82" s="118"/>
      <c r="D82" s="80"/>
      <c r="E82" s="81"/>
      <c r="F82" s="82"/>
    </row>
    <row r="83" spans="2:6">
      <c r="B83" s="63" t="s">
        <v>970</v>
      </c>
      <c r="C83" s="118"/>
      <c r="D83" s="80" t="s">
        <v>131</v>
      </c>
      <c r="E83" s="81">
        <v>9940.69</v>
      </c>
      <c r="F83" s="82">
        <v>0</v>
      </c>
    </row>
    <row r="84" spans="2:6">
      <c r="B84" s="63" t="s">
        <v>1010</v>
      </c>
      <c r="C84" s="118"/>
      <c r="D84" s="80"/>
      <c r="E84" s="81"/>
      <c r="F84" s="82"/>
    </row>
    <row r="85" spans="2:6">
      <c r="B85" s="63"/>
      <c r="C85" s="118"/>
      <c r="D85" s="80"/>
      <c r="E85" s="81"/>
      <c r="F85" s="82"/>
    </row>
    <row r="86" spans="2:6">
      <c r="B86" s="63" t="s">
        <v>971</v>
      </c>
      <c r="C86" s="118" t="s">
        <v>665</v>
      </c>
      <c r="D86" s="80" t="s">
        <v>277</v>
      </c>
      <c r="E86" s="81">
        <v>37.421481400000005</v>
      </c>
      <c r="F86" s="82">
        <v>0</v>
      </c>
    </row>
    <row r="87" spans="2:6">
      <c r="B87" s="63"/>
      <c r="C87" s="118"/>
      <c r="D87" s="80" t="s">
        <v>132</v>
      </c>
      <c r="E87" s="81">
        <v>294.5263157</v>
      </c>
      <c r="F87" s="82">
        <v>0</v>
      </c>
    </row>
    <row r="88" spans="2:6">
      <c r="B88" s="63"/>
      <c r="C88" s="118"/>
      <c r="D88" s="80" t="s">
        <v>135</v>
      </c>
      <c r="E88" s="81">
        <v>215.69644840000001</v>
      </c>
      <c r="F88" s="82">
        <v>0</v>
      </c>
    </row>
    <row r="89" spans="2:6">
      <c r="B89" s="63"/>
      <c r="C89" s="118"/>
      <c r="D89" s="80" t="s">
        <v>666</v>
      </c>
      <c r="E89" s="81">
        <v>93.672963700000011</v>
      </c>
      <c r="F89" s="82">
        <v>0</v>
      </c>
    </row>
    <row r="90" spans="2:6">
      <c r="B90" s="63"/>
      <c r="C90" s="118"/>
      <c r="D90" s="80" t="s">
        <v>278</v>
      </c>
      <c r="E90" s="81">
        <v>349.43340150000006</v>
      </c>
      <c r="F90" s="82">
        <v>0</v>
      </c>
    </row>
    <row r="91" spans="2:6">
      <c r="B91" s="63"/>
      <c r="C91" s="118"/>
      <c r="D91" s="80"/>
      <c r="E91" s="81"/>
      <c r="F91" s="82"/>
    </row>
    <row r="92" spans="2:6">
      <c r="B92" s="63" t="s">
        <v>1011</v>
      </c>
      <c r="C92" s="118" t="s">
        <v>665</v>
      </c>
      <c r="D92" s="80" t="s">
        <v>277</v>
      </c>
      <c r="E92" s="81">
        <v>52.888689800000002</v>
      </c>
      <c r="F92" s="82">
        <v>28.365792000000003</v>
      </c>
    </row>
    <row r="93" spans="2:6">
      <c r="B93" s="63"/>
      <c r="C93" s="118"/>
      <c r="D93" s="80" t="s">
        <v>132</v>
      </c>
      <c r="E93" s="81">
        <v>78.925958300000005</v>
      </c>
      <c r="F93" s="82">
        <v>0</v>
      </c>
    </row>
    <row r="94" spans="2:6">
      <c r="B94" s="63"/>
      <c r="C94" s="118"/>
      <c r="D94" s="80" t="s">
        <v>133</v>
      </c>
      <c r="E94" s="81">
        <v>145.1103334</v>
      </c>
      <c r="F94" s="82">
        <v>148.89470399999999</v>
      </c>
    </row>
    <row r="95" spans="2:6">
      <c r="B95" s="63"/>
      <c r="C95" s="118"/>
      <c r="D95" s="80" t="s">
        <v>666</v>
      </c>
      <c r="E95" s="81">
        <v>105.362787</v>
      </c>
      <c r="F95" s="82">
        <v>0</v>
      </c>
    </row>
    <row r="96" spans="2:6">
      <c r="B96" s="63"/>
      <c r="C96" s="118"/>
      <c r="D96" s="80" t="s">
        <v>134</v>
      </c>
      <c r="E96" s="81">
        <v>547.9148735</v>
      </c>
      <c r="F96" s="82">
        <v>548.02355999999997</v>
      </c>
    </row>
    <row r="97" spans="2:6">
      <c r="B97" s="63"/>
      <c r="C97" s="118"/>
      <c r="D97" s="80" t="s">
        <v>278</v>
      </c>
      <c r="E97" s="81">
        <v>70.029064099999985</v>
      </c>
      <c r="F97" s="82">
        <v>0</v>
      </c>
    </row>
    <row r="98" spans="2:6">
      <c r="B98" s="63"/>
      <c r="C98" s="118"/>
      <c r="D98" s="80"/>
      <c r="E98" s="81"/>
      <c r="F98" s="82"/>
    </row>
    <row r="99" spans="2:6">
      <c r="B99" s="63" t="s">
        <v>972</v>
      </c>
      <c r="C99" s="118" t="s">
        <v>808</v>
      </c>
      <c r="D99" s="80" t="s">
        <v>277</v>
      </c>
      <c r="E99" s="81">
        <v>114.79305040000001</v>
      </c>
      <c r="F99" s="82">
        <v>50.959544999999999</v>
      </c>
    </row>
    <row r="100" spans="2:6">
      <c r="B100" s="63"/>
      <c r="C100" s="118"/>
      <c r="D100" s="80" t="s">
        <v>133</v>
      </c>
      <c r="E100" s="81">
        <v>25.9168606</v>
      </c>
      <c r="F100" s="82">
        <v>0</v>
      </c>
    </row>
    <row r="101" spans="2:6">
      <c r="B101" s="63"/>
      <c r="C101" s="118"/>
      <c r="D101" s="80" t="s">
        <v>135</v>
      </c>
      <c r="E101" s="81">
        <v>38.498659099999998</v>
      </c>
      <c r="F101" s="82">
        <v>41.200496999999999</v>
      </c>
    </row>
    <row r="102" spans="2:6">
      <c r="B102" s="63"/>
      <c r="C102" s="118"/>
      <c r="D102" s="80" t="s">
        <v>666</v>
      </c>
      <c r="E102" s="81">
        <v>14.1827959</v>
      </c>
      <c r="F102" s="82">
        <v>0</v>
      </c>
    </row>
    <row r="103" spans="2:6">
      <c r="B103" s="63"/>
      <c r="C103" s="118"/>
      <c r="D103" s="80" t="s">
        <v>664</v>
      </c>
      <c r="E103" s="81">
        <v>0.76848470000000002</v>
      </c>
      <c r="F103" s="82">
        <v>0.76746149999999991</v>
      </c>
    </row>
    <row r="104" spans="2:6">
      <c r="B104" s="157"/>
      <c r="C104" s="158"/>
      <c r="D104" s="159"/>
      <c r="E104" s="160"/>
      <c r="F104" s="161"/>
    </row>
    <row r="105" spans="2:6">
      <c r="B105" s="63" t="s">
        <v>1015</v>
      </c>
      <c r="C105" s="118" t="s">
        <v>131</v>
      </c>
      <c r="D105" s="80" t="s">
        <v>277</v>
      </c>
      <c r="E105" s="81">
        <v>160.89788089999996</v>
      </c>
      <c r="F105" s="82">
        <v>0</v>
      </c>
    </row>
    <row r="106" spans="2:6">
      <c r="B106" s="63"/>
      <c r="C106" s="118"/>
      <c r="D106" s="80" t="s">
        <v>133</v>
      </c>
      <c r="E106" s="81">
        <v>142.50722609999997</v>
      </c>
      <c r="F106" s="82">
        <v>79.964060000000003</v>
      </c>
    </row>
    <row r="107" spans="2:6">
      <c r="B107" s="63"/>
      <c r="C107" s="118"/>
      <c r="D107" s="80" t="s">
        <v>666</v>
      </c>
      <c r="E107" s="81">
        <v>205.00652919999999</v>
      </c>
      <c r="F107" s="82">
        <v>55.312598000000001</v>
      </c>
    </row>
    <row r="108" spans="2:6">
      <c r="B108" s="63"/>
      <c r="C108" s="118"/>
      <c r="D108" s="80" t="s">
        <v>664</v>
      </c>
      <c r="E108" s="81">
        <v>0.74304250000000005</v>
      </c>
      <c r="F108" s="82">
        <v>0.93124499999999999</v>
      </c>
    </row>
    <row r="109" spans="2:6">
      <c r="B109" s="63"/>
      <c r="C109" s="118"/>
      <c r="D109" s="80" t="s">
        <v>134</v>
      </c>
      <c r="E109" s="81">
        <v>30.474</v>
      </c>
      <c r="F109" s="82">
        <v>0</v>
      </c>
    </row>
    <row r="110" spans="2:6">
      <c r="B110" s="63"/>
      <c r="C110" s="118"/>
      <c r="D110" s="80" t="s">
        <v>278</v>
      </c>
      <c r="E110" s="81">
        <v>377.07239700000002</v>
      </c>
      <c r="F110" s="82">
        <v>145.727934</v>
      </c>
    </row>
    <row r="111" spans="2:6">
      <c r="B111" s="157"/>
      <c r="C111" s="158"/>
      <c r="D111" s="159"/>
      <c r="E111" s="160"/>
      <c r="F111" s="161"/>
    </row>
    <row r="112" spans="2:6">
      <c r="B112" s="63" t="s">
        <v>1016</v>
      </c>
      <c r="C112" s="118" t="s">
        <v>131</v>
      </c>
      <c r="D112" s="80" t="s">
        <v>279</v>
      </c>
      <c r="E112" s="81">
        <v>494.72050000000002</v>
      </c>
      <c r="F112" s="82">
        <v>0</v>
      </c>
    </row>
    <row r="113" spans="2:6">
      <c r="B113" s="63" t="s">
        <v>1017</v>
      </c>
      <c r="C113" s="158"/>
      <c r="D113" s="159"/>
      <c r="E113" s="160"/>
      <c r="F113" s="161"/>
    </row>
    <row r="114" spans="2:6" ht="12.75" thickBot="1">
      <c r="B114" s="83"/>
      <c r="C114" s="122"/>
      <c r="D114" s="84"/>
      <c r="E114" s="85"/>
      <c r="F114" s="86"/>
    </row>
  </sheetData>
  <phoneticPr fontId="7" type="noConversion"/>
  <pageMargins left="0.7" right="0.7" top="0.75" bottom="0.75" header="0.3" footer="0.3"/>
  <pageSetup paperSize="9" orientation="portrait" r:id="rId1"/>
  <headerFooter>
    <oddFooter>&amp;CFor internal use only</oddFooter>
  </headerFooter>
</worksheet>
</file>

<file path=xl/worksheets/sheet8.xml><?xml version="1.0" encoding="utf-8"?>
<worksheet xmlns="http://schemas.openxmlformats.org/spreadsheetml/2006/main" xmlns:r="http://schemas.openxmlformats.org/officeDocument/2006/relationships">
  <dimension ref="A1:K111"/>
  <sheetViews>
    <sheetView workbookViewId="0">
      <selection activeCell="D2" sqref="D2"/>
    </sheetView>
  </sheetViews>
  <sheetFormatPr defaultRowHeight="12.75"/>
  <cols>
    <col min="1" max="1" width="14.7109375" bestFit="1" customWidth="1"/>
    <col min="2" max="2" width="14.5703125" bestFit="1" customWidth="1"/>
    <col min="3" max="3" width="44.7109375" customWidth="1"/>
    <col min="4" max="4" width="12.42578125" bestFit="1" customWidth="1"/>
    <col min="5" max="6" width="18.28515625" bestFit="1" customWidth="1"/>
    <col min="7" max="7" width="15.28515625" bestFit="1" customWidth="1"/>
    <col min="8" max="8" width="43.5703125" style="68" bestFit="1" customWidth="1"/>
    <col min="9" max="9" width="12.140625" style="68" bestFit="1" customWidth="1"/>
  </cols>
  <sheetData>
    <row r="1" spans="1:11" ht="12.95" customHeight="1">
      <c r="A1" s="89" t="s">
        <v>792</v>
      </c>
      <c r="B1" s="89" t="s">
        <v>793</v>
      </c>
      <c r="C1" s="89" t="s">
        <v>794</v>
      </c>
      <c r="D1" s="89" t="s">
        <v>795</v>
      </c>
      <c r="E1" s="89" t="s">
        <v>796</v>
      </c>
      <c r="F1" s="89" t="s">
        <v>797</v>
      </c>
      <c r="G1" s="89" t="s">
        <v>798</v>
      </c>
      <c r="H1" s="68" t="s">
        <v>661</v>
      </c>
      <c r="I1" s="68" t="str">
        <f>+G1</f>
        <v>NAV Per Unit</v>
      </c>
    </row>
    <row r="2" spans="1:11" ht="12.95" customHeight="1">
      <c r="A2" s="127" t="s">
        <v>260</v>
      </c>
      <c r="B2" s="127" t="s">
        <v>260</v>
      </c>
      <c r="C2" s="127" t="s">
        <v>277</v>
      </c>
      <c r="D2" s="128">
        <v>41361</v>
      </c>
      <c r="E2" s="129">
        <v>299484369.82678562</v>
      </c>
      <c r="F2" s="130">
        <v>7493021.2630000003</v>
      </c>
      <c r="G2" s="131">
        <v>39.968439873999998</v>
      </c>
      <c r="H2" s="68" t="str">
        <f>+VLOOKUP(B2,'NAV 31.03.2013'!P:R,3,0)</f>
        <v>BOI92NA</v>
      </c>
      <c r="I2" s="91">
        <f t="shared" ref="I2:I65" si="0">+G2</f>
        <v>39.968439873999998</v>
      </c>
      <c r="K2" s="95"/>
    </row>
    <row r="3" spans="1:11" ht="12.95" customHeight="1">
      <c r="A3" s="127" t="s">
        <v>260</v>
      </c>
      <c r="B3" s="127" t="s">
        <v>799</v>
      </c>
      <c r="C3" s="127" t="s">
        <v>800</v>
      </c>
      <c r="D3" s="128">
        <v>41361</v>
      </c>
      <c r="E3" s="129">
        <v>264985223.19727007</v>
      </c>
      <c r="F3" s="130">
        <v>6629858.8940000003</v>
      </c>
      <c r="G3" s="131">
        <v>39.97</v>
      </c>
      <c r="H3" s="68" t="str">
        <f>+VLOOKUP(B3,'NAV 31.03.2013'!P:R,3,0)</f>
        <v>BOI92Growth Plan</v>
      </c>
      <c r="I3" s="91">
        <f t="shared" si="0"/>
        <v>39.97</v>
      </c>
    </row>
    <row r="4" spans="1:11" ht="12.95" customHeight="1">
      <c r="A4" s="127" t="s">
        <v>260</v>
      </c>
      <c r="B4" s="127" t="s">
        <v>801</v>
      </c>
      <c r="C4" s="127" t="s">
        <v>802</v>
      </c>
      <c r="D4" s="128">
        <v>41361</v>
      </c>
      <c r="E4" s="129">
        <v>34463533.121207424</v>
      </c>
      <c r="F4" s="130">
        <v>862271.56799999997</v>
      </c>
      <c r="G4" s="131">
        <v>39.97</v>
      </c>
      <c r="H4" s="68" t="str">
        <f>+VLOOKUP(B4,'NAV 31.03.2013'!P:R,3,0)</f>
        <v>BOI92Dividend plan</v>
      </c>
      <c r="I4" s="91">
        <f t="shared" si="0"/>
        <v>39.97</v>
      </c>
    </row>
    <row r="5" spans="1:11" ht="12.95" customHeight="1">
      <c r="A5" s="127" t="s">
        <v>260</v>
      </c>
      <c r="B5" s="127" t="s">
        <v>1104</v>
      </c>
      <c r="C5" s="127" t="s">
        <v>1105</v>
      </c>
      <c r="D5" s="128">
        <v>41361</v>
      </c>
      <c r="E5" s="129">
        <v>31123.062121423001</v>
      </c>
      <c r="F5" s="130">
        <v>778.49199999999996</v>
      </c>
      <c r="G5" s="131">
        <v>39.979999999999997</v>
      </c>
      <c r="H5" s="68" t="str">
        <f>+VLOOKUP(B5,'NAV 31.03.2013'!P:R,3,0)</f>
        <v>BOI92Direct Growth</v>
      </c>
      <c r="I5" s="91">
        <f t="shared" si="0"/>
        <v>39.979999999999997</v>
      </c>
    </row>
    <row r="6" spans="1:11" ht="12.95" customHeight="1">
      <c r="A6" s="127" t="s">
        <v>260</v>
      </c>
      <c r="B6" s="127" t="s">
        <v>1106</v>
      </c>
      <c r="C6" s="127" t="s">
        <v>1107</v>
      </c>
      <c r="D6" s="128">
        <v>41361</v>
      </c>
      <c r="E6" s="129">
        <v>4490.5388990270003</v>
      </c>
      <c r="F6" s="130">
        <v>112.309</v>
      </c>
      <c r="G6" s="131">
        <v>39.979999999999997</v>
      </c>
      <c r="H6" s="68" t="str">
        <f>+VLOOKUP(B6,'NAV 31.03.2013'!P:R,3,0)</f>
        <v>BOI92Direct Dividend</v>
      </c>
      <c r="I6" s="91">
        <f t="shared" si="0"/>
        <v>39.979999999999997</v>
      </c>
    </row>
    <row r="7" spans="1:11" ht="12.95" customHeight="1">
      <c r="A7" s="127" t="s">
        <v>139</v>
      </c>
      <c r="B7" s="127" t="s">
        <v>139</v>
      </c>
      <c r="C7" s="127" t="s">
        <v>132</v>
      </c>
      <c r="D7" s="128">
        <v>41361</v>
      </c>
      <c r="E7" s="129">
        <v>232173887.02566954</v>
      </c>
      <c r="F7" s="130">
        <v>14778482.970000001</v>
      </c>
      <c r="G7" s="131">
        <v>15.71</v>
      </c>
      <c r="H7" s="68" t="str">
        <f>+VLOOKUP(B7,'NAV 31.03.2013'!P:R,3,0)</f>
        <v>DSFNA</v>
      </c>
      <c r="I7" s="91">
        <f t="shared" si="0"/>
        <v>15.71</v>
      </c>
    </row>
    <row r="8" spans="1:11" ht="12.95" customHeight="1">
      <c r="A8" s="127" t="s">
        <v>139</v>
      </c>
      <c r="B8" s="127" t="s">
        <v>803</v>
      </c>
      <c r="C8" s="127" t="s">
        <v>800</v>
      </c>
      <c r="D8" s="128">
        <v>41361</v>
      </c>
      <c r="E8" s="129">
        <v>210746007.73370504</v>
      </c>
      <c r="F8" s="130">
        <v>13414621.844000001</v>
      </c>
      <c r="G8" s="131">
        <v>15.71</v>
      </c>
      <c r="H8" s="68" t="str">
        <f>+VLOOKUP(B8,'NAV 31.03.2013'!P:R,3,0)</f>
        <v>DSFGrowth Plan</v>
      </c>
      <c r="I8" s="91">
        <f t="shared" si="0"/>
        <v>15.71</v>
      </c>
    </row>
    <row r="9" spans="1:11" ht="12.95" customHeight="1">
      <c r="A9" s="127" t="s">
        <v>139</v>
      </c>
      <c r="B9" s="127" t="s">
        <v>804</v>
      </c>
      <c r="C9" s="127" t="s">
        <v>802</v>
      </c>
      <c r="D9" s="128">
        <v>41361</v>
      </c>
      <c r="E9" s="129">
        <v>20221201.224318113</v>
      </c>
      <c r="F9" s="130">
        <v>1287070.5730000001</v>
      </c>
      <c r="G9" s="131">
        <v>15.71</v>
      </c>
      <c r="H9" s="68" t="str">
        <f>+VLOOKUP(B9,'NAV 31.03.2013'!P:R,3,0)</f>
        <v>DSFDividend plan</v>
      </c>
      <c r="I9" s="91">
        <f t="shared" si="0"/>
        <v>15.71</v>
      </c>
    </row>
    <row r="10" spans="1:11" ht="12.95" customHeight="1">
      <c r="A10" s="127" t="s">
        <v>139</v>
      </c>
      <c r="B10" s="127" t="s">
        <v>1108</v>
      </c>
      <c r="C10" s="127" t="s">
        <v>1105</v>
      </c>
      <c r="D10" s="128">
        <v>41361</v>
      </c>
      <c r="E10" s="129">
        <v>993283.415462896</v>
      </c>
      <c r="F10" s="130">
        <v>63215.817000000003</v>
      </c>
      <c r="G10" s="131">
        <v>15.71</v>
      </c>
      <c r="H10" s="68" t="str">
        <f>+VLOOKUP(B10,'NAV 31.03.2013'!P:R,3,0)</f>
        <v>DSFDirect Growth</v>
      </c>
      <c r="I10" s="91">
        <f t="shared" si="0"/>
        <v>15.71</v>
      </c>
    </row>
    <row r="11" spans="1:11" ht="12.95" customHeight="1">
      <c r="A11" s="127" t="s">
        <v>139</v>
      </c>
      <c r="B11" s="127" t="s">
        <v>1109</v>
      </c>
      <c r="C11" s="127" t="s">
        <v>1107</v>
      </c>
      <c r="D11" s="128">
        <v>41361</v>
      </c>
      <c r="E11" s="129">
        <v>213394.67050416401</v>
      </c>
      <c r="F11" s="130">
        <v>13574.736000000001</v>
      </c>
      <c r="G11" s="131">
        <v>15.72</v>
      </c>
      <c r="H11" s="68" t="str">
        <f>+VLOOKUP(B11,'NAV 31.03.2013'!P:R,3,0)</f>
        <v>DSFDirect Dividend</v>
      </c>
      <c r="I11" s="91">
        <f t="shared" si="0"/>
        <v>15.72</v>
      </c>
    </row>
    <row r="12" spans="1:11" ht="12.95" customHeight="1">
      <c r="A12" s="127" t="s">
        <v>1042</v>
      </c>
      <c r="B12" s="127" t="s">
        <v>1042</v>
      </c>
      <c r="C12" s="127" t="s">
        <v>1110</v>
      </c>
      <c r="D12" s="128">
        <v>41361</v>
      </c>
      <c r="E12" s="129">
        <v>216973261.54000023</v>
      </c>
      <c r="F12" s="130">
        <v>21516248.040000003</v>
      </c>
      <c r="G12" s="131">
        <v>10.084199999999999</v>
      </c>
      <c r="H12" s="68" t="str">
        <f>+VLOOKUP(B12,'NAV 31.03.2013'!P:R,3,0)</f>
        <v>FM366YNA</v>
      </c>
      <c r="I12" s="91">
        <f t="shared" si="0"/>
        <v>10.084199999999999</v>
      </c>
    </row>
    <row r="13" spans="1:11" ht="12.95" customHeight="1">
      <c r="A13" s="127" t="s">
        <v>1042</v>
      </c>
      <c r="B13" s="127" t="s">
        <v>1111</v>
      </c>
      <c r="C13" s="127" t="s">
        <v>1105</v>
      </c>
      <c r="D13" s="128">
        <v>41361</v>
      </c>
      <c r="E13" s="129">
        <v>159181182.12035754</v>
      </c>
      <c r="F13" s="130">
        <v>15785248.040000001</v>
      </c>
      <c r="G13" s="131">
        <v>10.084199999999999</v>
      </c>
      <c r="H13" s="68" t="str">
        <f>+VLOOKUP(B13,'NAV 31.03.2013'!P:R,3,0)</f>
        <v>FM366YDirect Growth</v>
      </c>
      <c r="I13" s="91">
        <f t="shared" si="0"/>
        <v>10.084199999999999</v>
      </c>
    </row>
    <row r="14" spans="1:11" ht="12.95" customHeight="1">
      <c r="A14" s="127" t="s">
        <v>1042</v>
      </c>
      <c r="B14" s="127" t="s">
        <v>1112</v>
      </c>
      <c r="C14" s="127" t="s">
        <v>800</v>
      </c>
      <c r="D14" s="128">
        <v>41361</v>
      </c>
      <c r="E14" s="129">
        <v>50733157.870942757</v>
      </c>
      <c r="F14" s="130">
        <v>5031000</v>
      </c>
      <c r="G14" s="131">
        <v>10.084099999999999</v>
      </c>
      <c r="H14" s="68" t="str">
        <f>+VLOOKUP(B14,'NAV 31.03.2013'!P:R,3,0)</f>
        <v>FM366YGrowth Plan</v>
      </c>
      <c r="I14" s="91">
        <f t="shared" si="0"/>
        <v>10.084099999999999</v>
      </c>
    </row>
    <row r="15" spans="1:11" ht="12.95" customHeight="1">
      <c r="A15" s="127" t="s">
        <v>1042</v>
      </c>
      <c r="B15" s="127" t="s">
        <v>1113</v>
      </c>
      <c r="C15" s="127" t="s">
        <v>1107</v>
      </c>
      <c r="D15" s="128">
        <v>41361</v>
      </c>
      <c r="E15" s="129">
        <v>7058921.5422133654</v>
      </c>
      <c r="F15" s="130">
        <v>700000</v>
      </c>
      <c r="G15" s="131">
        <v>10.084199999999999</v>
      </c>
      <c r="H15" s="68" t="str">
        <f>+VLOOKUP(B15,'NAV 31.03.2013'!P:R,3,0)</f>
        <v>FM366YDirect Dividend</v>
      </c>
      <c r="I15" s="91">
        <f t="shared" si="0"/>
        <v>10.084199999999999</v>
      </c>
    </row>
    <row r="16" spans="1:11" ht="12.95" customHeight="1">
      <c r="A16" s="127" t="s">
        <v>1042</v>
      </c>
      <c r="B16" s="127" t="s">
        <v>1114</v>
      </c>
      <c r="C16" s="127" t="s">
        <v>802</v>
      </c>
      <c r="D16" s="128">
        <v>41361</v>
      </c>
      <c r="E16" s="129">
        <v>0</v>
      </c>
      <c r="F16" s="130">
        <v>0</v>
      </c>
      <c r="G16" s="131">
        <v>0</v>
      </c>
      <c r="H16" s="68" t="str">
        <f>+VLOOKUP(B16,'NAV 31.03.2013'!P:R,3,0)</f>
        <v>FM366YDividend plan</v>
      </c>
      <c r="I16" s="91">
        <f t="shared" si="0"/>
        <v>0</v>
      </c>
    </row>
    <row r="17" spans="1:9" ht="12.95" customHeight="1">
      <c r="A17" s="127" t="s">
        <v>977</v>
      </c>
      <c r="B17" s="127" t="s">
        <v>977</v>
      </c>
      <c r="C17" s="127" t="s">
        <v>993</v>
      </c>
      <c r="D17" s="128">
        <v>41361</v>
      </c>
      <c r="E17" s="129">
        <v>466954492.62976784</v>
      </c>
      <c r="F17" s="130">
        <v>43525947.696000002</v>
      </c>
      <c r="G17" s="131">
        <v>10.728199999999999</v>
      </c>
      <c r="H17" s="68" t="str">
        <f>+VLOOKUP(B17,'NAV 31.03.2013'!P:R,3,0)</f>
        <v>FM369UNA</v>
      </c>
      <c r="I17" s="91">
        <f t="shared" si="0"/>
        <v>10.728199999999999</v>
      </c>
    </row>
    <row r="18" spans="1:9" ht="12.95" customHeight="1">
      <c r="A18" s="127" t="s">
        <v>977</v>
      </c>
      <c r="B18" s="127" t="s">
        <v>986</v>
      </c>
      <c r="C18" s="127" t="s">
        <v>800</v>
      </c>
      <c r="D18" s="128">
        <v>41361</v>
      </c>
      <c r="E18" s="129">
        <v>464960240.63239878</v>
      </c>
      <c r="F18" s="130">
        <v>43326664.696000002</v>
      </c>
      <c r="G18" s="131">
        <v>10.7315</v>
      </c>
      <c r="H18" s="68" t="str">
        <f>+VLOOKUP(B18,'NAV 31.03.2013'!P:R,3,0)</f>
        <v>FM369UGrowth Plan</v>
      </c>
      <c r="I18" s="91">
        <f t="shared" si="0"/>
        <v>10.7315</v>
      </c>
    </row>
    <row r="19" spans="1:9" ht="12.95" customHeight="1">
      <c r="A19" s="127" t="s">
        <v>977</v>
      </c>
      <c r="B19" s="127" t="s">
        <v>987</v>
      </c>
      <c r="C19" s="127" t="s">
        <v>802</v>
      </c>
      <c r="D19" s="128">
        <v>41361</v>
      </c>
      <c r="E19" s="129">
        <v>1994251.99737217</v>
      </c>
      <c r="F19" s="130">
        <v>199283</v>
      </c>
      <c r="G19" s="131">
        <v>10.007099999999999</v>
      </c>
      <c r="H19" s="68" t="str">
        <f>+VLOOKUP(B19,'NAV 31.03.2013'!P:R,3,0)</f>
        <v>FM369UDividend plan</v>
      </c>
      <c r="I19" s="91">
        <f t="shared" si="0"/>
        <v>10.007099999999999</v>
      </c>
    </row>
    <row r="20" spans="1:9" ht="12.95" customHeight="1">
      <c r="A20" s="127" t="s">
        <v>1038</v>
      </c>
      <c r="B20" s="127" t="s">
        <v>1038</v>
      </c>
      <c r="C20" s="127" t="s">
        <v>1039</v>
      </c>
      <c r="D20" s="128">
        <v>41361</v>
      </c>
      <c r="E20" s="129">
        <v>870170431.83269835</v>
      </c>
      <c r="F20" s="130">
        <v>85876162.100000009</v>
      </c>
      <c r="G20" s="131">
        <v>10.132899999999999</v>
      </c>
      <c r="H20" s="68" t="str">
        <f>+VLOOKUP(B20,'NAV 31.03.2013'!P:R,3,0)</f>
        <v>FM369XNA</v>
      </c>
      <c r="I20" s="91">
        <f t="shared" si="0"/>
        <v>10.132899999999999</v>
      </c>
    </row>
    <row r="21" spans="1:9" ht="12.95" customHeight="1">
      <c r="A21" s="127" t="s">
        <v>1038</v>
      </c>
      <c r="B21" s="127" t="s">
        <v>1115</v>
      </c>
      <c r="C21" s="127" t="s">
        <v>1105</v>
      </c>
      <c r="D21" s="128">
        <v>41361</v>
      </c>
      <c r="E21" s="129">
        <v>765305247.04169023</v>
      </c>
      <c r="F21" s="130">
        <v>75526509</v>
      </c>
      <c r="G21" s="131">
        <v>10.132899999999999</v>
      </c>
      <c r="H21" s="68" t="str">
        <f>+VLOOKUP(B21,'NAV 31.03.2013'!P:R,3,0)</f>
        <v>FM369XDirect Growth</v>
      </c>
      <c r="I21" s="91">
        <f t="shared" si="0"/>
        <v>10.132899999999999</v>
      </c>
    </row>
    <row r="22" spans="1:9" ht="12.95" customHeight="1">
      <c r="A22" s="127" t="s">
        <v>1038</v>
      </c>
      <c r="B22" s="127" t="s">
        <v>1116</v>
      </c>
      <c r="C22" s="127" t="s">
        <v>800</v>
      </c>
      <c r="D22" s="128">
        <v>41361</v>
      </c>
      <c r="E22" s="129">
        <v>104849985.97319417</v>
      </c>
      <c r="F22" s="130">
        <v>10348153.1</v>
      </c>
      <c r="G22" s="131">
        <v>10.132199999999999</v>
      </c>
      <c r="H22" s="68" t="str">
        <f>+VLOOKUP(B22,'NAV 31.03.2013'!P:R,3,0)</f>
        <v>FM369XGrowth Plan</v>
      </c>
      <c r="I22" s="91">
        <f t="shared" si="0"/>
        <v>10.132199999999999</v>
      </c>
    </row>
    <row r="23" spans="1:9" ht="12.95" customHeight="1">
      <c r="A23" s="127" t="s">
        <v>1038</v>
      </c>
      <c r="B23" s="127" t="s">
        <v>1117</v>
      </c>
      <c r="C23" s="127" t="s">
        <v>1107</v>
      </c>
      <c r="D23" s="128">
        <v>41361</v>
      </c>
      <c r="E23" s="129">
        <v>10132.858056412</v>
      </c>
      <c r="F23" s="130">
        <v>1000</v>
      </c>
      <c r="G23" s="131">
        <v>10.132899999999999</v>
      </c>
      <c r="H23" s="68" t="str">
        <f>+VLOOKUP(B23,'NAV 31.03.2013'!P:R,3,0)</f>
        <v>FM369XDirect Dividend</v>
      </c>
      <c r="I23" s="91">
        <f t="shared" si="0"/>
        <v>10.132899999999999</v>
      </c>
    </row>
    <row r="24" spans="1:9" ht="12.95" customHeight="1">
      <c r="A24" s="127" t="s">
        <v>1038</v>
      </c>
      <c r="B24" s="127" t="s">
        <v>1118</v>
      </c>
      <c r="C24" s="127" t="s">
        <v>802</v>
      </c>
      <c r="D24" s="128">
        <v>41361</v>
      </c>
      <c r="E24" s="129">
        <v>5065.9894421409999</v>
      </c>
      <c r="F24" s="130">
        <v>500</v>
      </c>
      <c r="G24" s="131">
        <v>10.132</v>
      </c>
      <c r="H24" s="68" t="str">
        <f>+VLOOKUP(B24,'NAV 31.03.2013'!P:R,3,0)</f>
        <v>FM369XDividend plan</v>
      </c>
      <c r="I24" s="91">
        <f t="shared" si="0"/>
        <v>10.132</v>
      </c>
    </row>
    <row r="25" spans="1:9" ht="12.95" customHeight="1">
      <c r="A25" s="127" t="s">
        <v>976</v>
      </c>
      <c r="B25" s="127" t="s">
        <v>976</v>
      </c>
      <c r="C25" s="127" t="s">
        <v>994</v>
      </c>
      <c r="D25" s="128">
        <v>41361</v>
      </c>
      <c r="E25" s="129">
        <v>450214339.5289011</v>
      </c>
      <c r="F25" s="130">
        <v>41469480</v>
      </c>
      <c r="G25" s="131">
        <v>10.8565</v>
      </c>
      <c r="H25" s="68" t="str">
        <f>+VLOOKUP(B25,'NAV 31.03.2013'!P:R,3,0)</f>
        <v>FM374SNA</v>
      </c>
      <c r="I25" s="91">
        <f t="shared" si="0"/>
        <v>10.8565</v>
      </c>
    </row>
    <row r="26" spans="1:9" ht="12.95" customHeight="1">
      <c r="A26" s="127" t="s">
        <v>976</v>
      </c>
      <c r="B26" s="127" t="s">
        <v>980</v>
      </c>
      <c r="C26" s="127" t="s">
        <v>800</v>
      </c>
      <c r="D26" s="128">
        <v>41361</v>
      </c>
      <c r="E26" s="129">
        <v>447987073.30433929</v>
      </c>
      <c r="F26" s="130">
        <v>41246980</v>
      </c>
      <c r="G26" s="131">
        <v>10.8611</v>
      </c>
      <c r="H26" s="68" t="str">
        <f>+VLOOKUP(B26,'NAV 31.03.2013'!P:R,3,0)</f>
        <v>FM374SGrowth Plan</v>
      </c>
      <c r="I26" s="91">
        <f t="shared" si="0"/>
        <v>10.8611</v>
      </c>
    </row>
    <row r="27" spans="1:9" ht="12.95" customHeight="1">
      <c r="A27" s="127" t="s">
        <v>976</v>
      </c>
      <c r="B27" s="127" t="s">
        <v>981</v>
      </c>
      <c r="C27" s="127" t="s">
        <v>802</v>
      </c>
      <c r="D27" s="128">
        <v>41361</v>
      </c>
      <c r="E27" s="129">
        <v>2227266.2245642161</v>
      </c>
      <c r="F27" s="130">
        <v>222500</v>
      </c>
      <c r="G27" s="131">
        <v>10.010199999999999</v>
      </c>
      <c r="H27" s="68" t="str">
        <f>+VLOOKUP(B27,'NAV 31.03.2013'!P:R,3,0)</f>
        <v>FM374SDividend plan</v>
      </c>
      <c r="I27" s="91">
        <f t="shared" si="0"/>
        <v>10.010199999999999</v>
      </c>
    </row>
    <row r="28" spans="1:9" ht="12.95" customHeight="1">
      <c r="A28" s="127" t="s">
        <v>1044</v>
      </c>
      <c r="B28" s="127" t="s">
        <v>1044</v>
      </c>
      <c r="C28" s="127" t="s">
        <v>1119</v>
      </c>
      <c r="D28" s="128">
        <v>41361</v>
      </c>
      <c r="E28" s="129">
        <v>202173050.97000006</v>
      </c>
      <c r="F28" s="130">
        <v>20197226.032000002</v>
      </c>
      <c r="G28" s="131">
        <v>10.0099</v>
      </c>
      <c r="H28" s="68" t="str">
        <f>+VLOOKUP(B28,'NAV 31.03.2013'!P:R,3,0)</f>
        <v>FM377ZNA</v>
      </c>
      <c r="I28" s="91">
        <f t="shared" si="0"/>
        <v>10.0099</v>
      </c>
    </row>
    <row r="29" spans="1:9" ht="12.95" customHeight="1">
      <c r="A29" s="127" t="s">
        <v>1044</v>
      </c>
      <c r="B29" s="127" t="s">
        <v>1120</v>
      </c>
      <c r="C29" s="127" t="s">
        <v>1105</v>
      </c>
      <c r="D29" s="128">
        <v>41361</v>
      </c>
      <c r="E29" s="129">
        <v>201874755.0632602</v>
      </c>
      <c r="F29" s="130">
        <v>20167426.032000002</v>
      </c>
      <c r="G29" s="131">
        <v>10.0099</v>
      </c>
      <c r="H29" s="68" t="str">
        <f>+VLOOKUP(B29,'NAV 31.03.2013'!P:R,3,0)</f>
        <v>FM377ZDirect Growth</v>
      </c>
      <c r="I29" s="91">
        <f t="shared" si="0"/>
        <v>10.0099</v>
      </c>
    </row>
    <row r="30" spans="1:9" ht="12.95" customHeight="1">
      <c r="A30" s="127" t="s">
        <v>1044</v>
      </c>
      <c r="B30" s="127" t="s">
        <v>1121</v>
      </c>
      <c r="C30" s="127" t="s">
        <v>800</v>
      </c>
      <c r="D30" s="128">
        <v>41361</v>
      </c>
      <c r="E30" s="129">
        <v>133131.968391175</v>
      </c>
      <c r="F30" s="130">
        <v>13300</v>
      </c>
      <c r="G30" s="131">
        <v>10.0099</v>
      </c>
      <c r="H30" s="68" t="str">
        <f>+VLOOKUP(B30,'NAV 31.03.2013'!P:R,3,0)</f>
        <v>FM377ZGrowth Plan</v>
      </c>
      <c r="I30" s="91">
        <f t="shared" si="0"/>
        <v>10.0099</v>
      </c>
    </row>
    <row r="31" spans="1:9" ht="12.95" customHeight="1">
      <c r="A31" s="127" t="s">
        <v>1044</v>
      </c>
      <c r="B31" s="127" t="s">
        <v>1122</v>
      </c>
      <c r="C31" s="127" t="s">
        <v>1107</v>
      </c>
      <c r="D31" s="128">
        <v>41361</v>
      </c>
      <c r="E31" s="129">
        <v>115114.337551305</v>
      </c>
      <c r="F31" s="130">
        <v>11500</v>
      </c>
      <c r="G31" s="131">
        <v>10.0099</v>
      </c>
      <c r="H31" s="68" t="str">
        <f>+VLOOKUP(B31,'NAV 31.03.2013'!P:R,3,0)</f>
        <v>FM377ZDirect Dividend</v>
      </c>
      <c r="I31" s="91">
        <f t="shared" si="0"/>
        <v>10.0099</v>
      </c>
    </row>
    <row r="32" spans="1:9" ht="12.95" customHeight="1">
      <c r="A32" s="127" t="s">
        <v>1044</v>
      </c>
      <c r="B32" s="127" t="s">
        <v>1123</v>
      </c>
      <c r="C32" s="127" t="s">
        <v>802</v>
      </c>
      <c r="D32" s="128">
        <v>41361</v>
      </c>
      <c r="E32" s="129">
        <v>50049.599552745</v>
      </c>
      <c r="F32" s="130">
        <v>5000</v>
      </c>
      <c r="G32" s="131">
        <v>10.0099</v>
      </c>
      <c r="H32" s="68" t="str">
        <f>+VLOOKUP(B32,'NAV 31.03.2013'!P:R,3,0)</f>
        <v>FM377ZDividend plan</v>
      </c>
      <c r="I32" s="91">
        <f t="shared" si="0"/>
        <v>10.0099</v>
      </c>
    </row>
    <row r="33" spans="1:9" ht="12.95" customHeight="1">
      <c r="A33" s="127" t="s">
        <v>886</v>
      </c>
      <c r="B33" s="127" t="s">
        <v>886</v>
      </c>
      <c r="C33" s="127" t="s">
        <v>924</v>
      </c>
      <c r="D33" s="128">
        <v>41361</v>
      </c>
      <c r="E33" s="129">
        <v>338891312.46772724</v>
      </c>
      <c r="F33" s="130">
        <v>30530762</v>
      </c>
      <c r="G33" s="131">
        <v>11.1</v>
      </c>
      <c r="H33" s="68" t="str">
        <f>+VLOOKUP(B33,'NAV 31.03.2013'!P:R,3,0)</f>
        <v>FM397ONA</v>
      </c>
      <c r="I33" s="91">
        <f t="shared" si="0"/>
        <v>11.1</v>
      </c>
    </row>
    <row r="34" spans="1:9" ht="12.95" customHeight="1">
      <c r="A34" s="127" t="s">
        <v>886</v>
      </c>
      <c r="B34" s="127" t="s">
        <v>923</v>
      </c>
      <c r="C34" s="127" t="s">
        <v>800</v>
      </c>
      <c r="D34" s="128">
        <v>41361</v>
      </c>
      <c r="E34" s="129">
        <v>338891312.46772557</v>
      </c>
      <c r="F34" s="130">
        <v>30530762</v>
      </c>
      <c r="G34" s="131">
        <v>11.1</v>
      </c>
      <c r="H34" s="68" t="str">
        <f>+VLOOKUP(B34,'NAV 31.03.2013'!P:R,3,0)</f>
        <v>FM397OGrowth Plan</v>
      </c>
      <c r="I34" s="91">
        <f t="shared" si="0"/>
        <v>11.1</v>
      </c>
    </row>
    <row r="35" spans="1:9" ht="12.95" customHeight="1">
      <c r="A35" s="127" t="s">
        <v>886</v>
      </c>
      <c r="B35" s="127" t="s">
        <v>925</v>
      </c>
      <c r="C35" s="127" t="s">
        <v>802</v>
      </c>
      <c r="D35" s="128">
        <v>41361</v>
      </c>
      <c r="E35" s="129">
        <v>0</v>
      </c>
      <c r="F35" s="130">
        <v>0</v>
      </c>
      <c r="G35" s="131">
        <v>0</v>
      </c>
      <c r="H35" s="68" t="str">
        <f>+VLOOKUP(B35,'NAV 31.03.2013'!P:R,3,0)</f>
        <v>FM397ODividend plan</v>
      </c>
      <c r="I35" s="91">
        <f t="shared" si="0"/>
        <v>0</v>
      </c>
    </row>
    <row r="36" spans="1:9" ht="12.95" customHeight="1">
      <c r="A36" s="127" t="s">
        <v>210</v>
      </c>
      <c r="B36" s="127" t="s">
        <v>210</v>
      </c>
      <c r="C36" s="127" t="s">
        <v>665</v>
      </c>
      <c r="D36" s="128">
        <v>41361</v>
      </c>
      <c r="E36" s="129">
        <v>2391802432.0585828</v>
      </c>
      <c r="F36" s="130">
        <v>1317017.6200000001</v>
      </c>
      <c r="G36" s="131">
        <v>1816.0746999999999</v>
      </c>
      <c r="H36" s="68" t="str">
        <f>+VLOOKUP(B36,'NAV 31.03.2013'!P:R,3,0)</f>
        <v>LBFNA</v>
      </c>
      <c r="I36" s="91">
        <f t="shared" si="0"/>
        <v>1816.0746999999999</v>
      </c>
    </row>
    <row r="37" spans="1:9" ht="12.95" customHeight="1">
      <c r="A37" s="127" t="s">
        <v>210</v>
      </c>
      <c r="B37" s="127" t="s">
        <v>821</v>
      </c>
      <c r="C37" s="127" t="s">
        <v>800</v>
      </c>
      <c r="D37" s="128">
        <v>41361</v>
      </c>
      <c r="E37" s="129">
        <v>1386983198.8834267</v>
      </c>
      <c r="F37" s="130">
        <v>683931.88100000005</v>
      </c>
      <c r="G37" s="131">
        <v>2027.9552000000001</v>
      </c>
      <c r="H37" s="68" t="str">
        <f>+VLOOKUP(B37,'NAV 31.03.2013'!P:R,3,0)</f>
        <v>LBFGrowth Plan</v>
      </c>
      <c r="I37" s="91">
        <f t="shared" si="0"/>
        <v>2027.9552000000001</v>
      </c>
    </row>
    <row r="38" spans="1:9" ht="12.95" customHeight="1">
      <c r="A38" s="127" t="s">
        <v>210</v>
      </c>
      <c r="B38" s="127" t="s">
        <v>820</v>
      </c>
      <c r="C38" s="127" t="s">
        <v>802</v>
      </c>
      <c r="D38" s="128">
        <v>41361</v>
      </c>
      <c r="E38" s="129">
        <v>587108879.52181041</v>
      </c>
      <c r="F38" s="130">
        <v>383417.272</v>
      </c>
      <c r="G38" s="131">
        <v>1531.2530999999999</v>
      </c>
      <c r="H38" s="68" t="str">
        <f>+VLOOKUP(B38,'NAV 31.03.2013'!P:R,3,0)</f>
        <v>LBFDividend plan</v>
      </c>
      <c r="I38" s="91">
        <f t="shared" si="0"/>
        <v>1531.2530999999999</v>
      </c>
    </row>
    <row r="39" spans="1:9" ht="12.95" customHeight="1">
      <c r="A39" s="127" t="s">
        <v>210</v>
      </c>
      <c r="B39" s="127" t="s">
        <v>1124</v>
      </c>
      <c r="C39" s="127" t="s">
        <v>1107</v>
      </c>
      <c r="D39" s="128">
        <v>41361</v>
      </c>
      <c r="E39" s="129">
        <v>273278077.43316019</v>
      </c>
      <c r="F39" s="130">
        <v>178459.08199999999</v>
      </c>
      <c r="G39" s="131">
        <v>1531.3206</v>
      </c>
      <c r="H39" s="68" t="str">
        <f>+VLOOKUP(B39,'NAV 31.03.2013'!P:R,3,0)</f>
        <v>LBFDirect Dividend</v>
      </c>
      <c r="I39" s="91">
        <f t="shared" si="0"/>
        <v>1531.3206</v>
      </c>
    </row>
    <row r="40" spans="1:9" ht="12.95" customHeight="1">
      <c r="A40" s="127" t="s">
        <v>210</v>
      </c>
      <c r="B40" s="127" t="s">
        <v>1125</v>
      </c>
      <c r="C40" s="127" t="s">
        <v>1105</v>
      </c>
      <c r="D40" s="128">
        <v>41361</v>
      </c>
      <c r="E40" s="129">
        <v>144432276.21803349</v>
      </c>
      <c r="F40" s="130">
        <v>71209.384999999995</v>
      </c>
      <c r="G40" s="131">
        <v>2028.2759000000001</v>
      </c>
      <c r="H40" s="68" t="str">
        <f>+VLOOKUP(B40,'NAV 31.03.2013'!P:R,3,0)</f>
        <v>LBFDirect Growth</v>
      </c>
      <c r="I40" s="91">
        <f t="shared" si="0"/>
        <v>2028.2759000000001</v>
      </c>
    </row>
    <row r="41" spans="1:9" ht="12.95" customHeight="1">
      <c r="A41" s="127" t="s">
        <v>214</v>
      </c>
      <c r="B41" s="127" t="s">
        <v>214</v>
      </c>
      <c r="C41" s="127" t="s">
        <v>822</v>
      </c>
      <c r="D41" s="128">
        <v>41361</v>
      </c>
      <c r="E41" s="129">
        <v>192199.02713034701</v>
      </c>
      <c r="F41" s="130">
        <v>12055.213</v>
      </c>
      <c r="G41" s="131">
        <v>15.943199999999999</v>
      </c>
      <c r="H41" s="68" t="str">
        <f>+VLOOKUP(B41,'NAV 31.03.2013'!P:R,3,0)</f>
        <v>LGFNA</v>
      </c>
      <c r="I41" s="91">
        <f t="shared" si="0"/>
        <v>15.943199999999999</v>
      </c>
    </row>
    <row r="42" spans="1:9" ht="12.95" customHeight="1">
      <c r="A42" s="127" t="s">
        <v>214</v>
      </c>
      <c r="B42" s="127" t="s">
        <v>823</v>
      </c>
      <c r="C42" s="127" t="s">
        <v>800</v>
      </c>
      <c r="D42" s="128">
        <v>41361</v>
      </c>
      <c r="E42" s="129">
        <v>126810.290242291</v>
      </c>
      <c r="F42" s="130">
        <v>7907.3360000000002</v>
      </c>
      <c r="G42" s="131">
        <v>16.036999999999999</v>
      </c>
      <c r="H42" s="68" t="str">
        <f>+VLOOKUP(B42,'NAV 31.03.2013'!P:R,3,0)</f>
        <v>LGFGrowth Plan</v>
      </c>
      <c r="I42" s="91">
        <f t="shared" si="0"/>
        <v>16.036999999999999</v>
      </c>
    </row>
    <row r="43" spans="1:9" ht="12.95" customHeight="1">
      <c r="A43" s="127" t="s">
        <v>214</v>
      </c>
      <c r="B43" s="127" t="s">
        <v>824</v>
      </c>
      <c r="C43" s="127" t="s">
        <v>802</v>
      </c>
      <c r="D43" s="128">
        <v>41361</v>
      </c>
      <c r="E43" s="129">
        <v>37075.783157778998</v>
      </c>
      <c r="F43" s="130">
        <v>2363.192</v>
      </c>
      <c r="G43" s="131">
        <v>15.6889</v>
      </c>
      <c r="H43" s="68" t="str">
        <f>+VLOOKUP(B43,'NAV 31.03.2013'!P:R,3,0)</f>
        <v>LGFDividend plan</v>
      </c>
      <c r="I43" s="91">
        <f t="shared" si="0"/>
        <v>15.6889</v>
      </c>
    </row>
    <row r="44" spans="1:9" ht="12.95" customHeight="1">
      <c r="A44" s="127" t="s">
        <v>214</v>
      </c>
      <c r="B44" s="127" t="s">
        <v>1126</v>
      </c>
      <c r="C44" s="127" t="s">
        <v>1107</v>
      </c>
      <c r="D44" s="128">
        <v>41361</v>
      </c>
      <c r="E44" s="129">
        <v>16063.985827978</v>
      </c>
      <c r="F44" s="130">
        <v>1022.198</v>
      </c>
      <c r="G44" s="131">
        <v>15.7151</v>
      </c>
      <c r="H44" s="68" t="str">
        <f>+VLOOKUP(B44,'NAV 31.03.2013'!P:R,3,0)</f>
        <v>LGFDirect Dividend</v>
      </c>
      <c r="I44" s="91">
        <f t="shared" si="0"/>
        <v>15.7151</v>
      </c>
    </row>
    <row r="45" spans="1:9" ht="12.95" customHeight="1">
      <c r="A45" s="127" t="s">
        <v>214</v>
      </c>
      <c r="B45" s="127" t="s">
        <v>1127</v>
      </c>
      <c r="C45" s="127" t="s">
        <v>1105</v>
      </c>
      <c r="D45" s="128">
        <v>41361</v>
      </c>
      <c r="E45" s="129">
        <v>12248.917370327999</v>
      </c>
      <c r="F45" s="130">
        <v>762.48699999999997</v>
      </c>
      <c r="G45" s="131">
        <v>16.064399999999999</v>
      </c>
      <c r="H45" s="68" t="str">
        <f>+VLOOKUP(B45,'NAV 31.03.2013'!P:R,3,0)</f>
        <v>LGFDirect Growth</v>
      </c>
      <c r="I45" s="91">
        <f t="shared" si="0"/>
        <v>16.064399999999999</v>
      </c>
    </row>
    <row r="46" spans="1:9" ht="12.95" customHeight="1">
      <c r="A46" s="127" t="s">
        <v>215</v>
      </c>
      <c r="B46" s="127" t="s">
        <v>215</v>
      </c>
      <c r="C46" s="127" t="s">
        <v>278</v>
      </c>
      <c r="D46" s="128">
        <v>41361</v>
      </c>
      <c r="E46" s="129">
        <v>912679676.98642576</v>
      </c>
      <c r="F46" s="130">
        <v>41381778.370000005</v>
      </c>
      <c r="G46" s="131">
        <v>22.06</v>
      </c>
      <c r="H46" s="68" t="str">
        <f>+VLOOKUP(B46,'NAV 31.03.2013'!P:R,3,0)</f>
        <v>LTSNA</v>
      </c>
      <c r="I46" s="91">
        <f t="shared" si="0"/>
        <v>22.06</v>
      </c>
    </row>
    <row r="47" spans="1:9" ht="12.95" customHeight="1">
      <c r="A47" s="127" t="s">
        <v>215</v>
      </c>
      <c r="B47" s="127" t="s">
        <v>825</v>
      </c>
      <c r="C47" s="127" t="s">
        <v>802</v>
      </c>
      <c r="D47" s="128">
        <v>41361</v>
      </c>
      <c r="E47" s="129">
        <v>470944534.83119243</v>
      </c>
      <c r="F47" s="130">
        <v>28741323.537</v>
      </c>
      <c r="G47" s="131">
        <v>16.39</v>
      </c>
      <c r="H47" s="68" t="str">
        <f>+VLOOKUP(B47,'NAV 31.03.2013'!P:R,3,0)</f>
        <v>LTSDividend plan</v>
      </c>
      <c r="I47" s="91">
        <f t="shared" si="0"/>
        <v>16.39</v>
      </c>
    </row>
    <row r="48" spans="1:9" ht="12.95" customHeight="1">
      <c r="A48" s="127" t="s">
        <v>215</v>
      </c>
      <c r="B48" s="127" t="s">
        <v>826</v>
      </c>
      <c r="C48" s="127" t="s">
        <v>800</v>
      </c>
      <c r="D48" s="128">
        <v>41361</v>
      </c>
      <c r="E48" s="129">
        <v>440904681.1626581</v>
      </c>
      <c r="F48" s="130">
        <v>12604736.766000001</v>
      </c>
      <c r="G48" s="131">
        <v>34.979999999999997</v>
      </c>
      <c r="H48" s="68" t="str">
        <f>+VLOOKUP(B48,'NAV 31.03.2013'!P:R,3,0)</f>
        <v>LTSGrowth Plan</v>
      </c>
      <c r="I48" s="91">
        <f t="shared" si="0"/>
        <v>34.979999999999997</v>
      </c>
    </row>
    <row r="49" spans="1:9" ht="12.95" customHeight="1">
      <c r="A49" s="127" t="s">
        <v>215</v>
      </c>
      <c r="B49" s="127" t="s">
        <v>1128</v>
      </c>
      <c r="C49" s="127" t="s">
        <v>1105</v>
      </c>
      <c r="D49" s="128">
        <v>41361</v>
      </c>
      <c r="E49" s="129">
        <v>459939.74131677899</v>
      </c>
      <c r="F49" s="130">
        <v>13158.290999999999</v>
      </c>
      <c r="G49" s="131">
        <v>34.950000000000003</v>
      </c>
      <c r="H49" s="68" t="str">
        <f>+VLOOKUP(B49,'NAV 31.03.2013'!P:R,3,0)</f>
        <v>LTSDirect Growth</v>
      </c>
      <c r="I49" s="91">
        <f t="shared" si="0"/>
        <v>34.950000000000003</v>
      </c>
    </row>
    <row r="50" spans="1:9" ht="12.95" customHeight="1">
      <c r="A50" s="127" t="s">
        <v>215</v>
      </c>
      <c r="B50" s="127" t="s">
        <v>1129</v>
      </c>
      <c r="C50" s="127" t="s">
        <v>1107</v>
      </c>
      <c r="D50" s="128">
        <v>41361</v>
      </c>
      <c r="E50" s="129">
        <v>370521.30328627501</v>
      </c>
      <c r="F50" s="130">
        <v>22559.776000000002</v>
      </c>
      <c r="G50" s="131">
        <v>16.420000000000002</v>
      </c>
      <c r="H50" s="68" t="str">
        <f>+VLOOKUP(B50,'NAV 31.03.2013'!P:R,3,0)</f>
        <v>LTSDirect Dividend</v>
      </c>
      <c r="I50" s="91">
        <f t="shared" si="0"/>
        <v>16.420000000000002</v>
      </c>
    </row>
    <row r="51" spans="1:9" ht="12.95" customHeight="1">
      <c r="A51" s="127" t="s">
        <v>979</v>
      </c>
      <c r="B51" s="127" t="s">
        <v>979</v>
      </c>
      <c r="C51" s="127" t="s">
        <v>996</v>
      </c>
      <c r="D51" s="128">
        <v>41361</v>
      </c>
      <c r="E51" s="129">
        <v>121355685.74433163</v>
      </c>
      <c r="F51" s="130">
        <v>10668559.875</v>
      </c>
      <c r="G51" s="131">
        <v>11.38</v>
      </c>
      <c r="H51" s="68" t="str">
        <f>+VLOOKUP(B51,'NAV 31.03.2013'!P:R,3,0)</f>
        <v>TBFSNA</v>
      </c>
      <c r="I51" s="91">
        <f t="shared" si="0"/>
        <v>11.38</v>
      </c>
    </row>
    <row r="52" spans="1:9" ht="12.95" customHeight="1">
      <c r="A52" s="127" t="s">
        <v>979</v>
      </c>
      <c r="B52" s="127" t="s">
        <v>984</v>
      </c>
      <c r="C52" s="127" t="s">
        <v>800</v>
      </c>
      <c r="D52" s="128">
        <v>41361</v>
      </c>
      <c r="E52" s="129">
        <v>73263833.968206584</v>
      </c>
      <c r="F52" s="130">
        <v>6158132.5100000007</v>
      </c>
      <c r="G52" s="131">
        <v>11.9</v>
      </c>
      <c r="H52" s="68" t="str">
        <f>+VLOOKUP(B52,'NAV 31.03.2013'!P:R,3,0)</f>
        <v>TBFSGrowth Plan</v>
      </c>
      <c r="I52" s="91">
        <f t="shared" si="0"/>
        <v>11.9</v>
      </c>
    </row>
    <row r="53" spans="1:9" ht="12.95" customHeight="1">
      <c r="A53" s="127" t="s">
        <v>979</v>
      </c>
      <c r="B53" s="127" t="s">
        <v>985</v>
      </c>
      <c r="C53" s="127" t="s">
        <v>802</v>
      </c>
      <c r="D53" s="128">
        <v>41361</v>
      </c>
      <c r="E53" s="129">
        <v>47867197.097179554</v>
      </c>
      <c r="F53" s="130">
        <v>4491560.0049999999</v>
      </c>
      <c r="G53" s="131">
        <v>10.66</v>
      </c>
      <c r="H53" s="68" t="str">
        <f>+VLOOKUP(B53,'NAV 31.03.2013'!P:R,3,0)</f>
        <v>TBFSDividend plan</v>
      </c>
      <c r="I53" s="91">
        <f t="shared" si="0"/>
        <v>10.66</v>
      </c>
    </row>
    <row r="54" spans="1:9" ht="12.95" customHeight="1">
      <c r="A54" s="127" t="s">
        <v>979</v>
      </c>
      <c r="B54" s="127" t="s">
        <v>1130</v>
      </c>
      <c r="C54" s="127" t="s">
        <v>1105</v>
      </c>
      <c r="D54" s="128">
        <v>41361</v>
      </c>
      <c r="E54" s="129">
        <v>140851.33694723001</v>
      </c>
      <c r="F54" s="130">
        <v>11835.584999999999</v>
      </c>
      <c r="G54" s="131">
        <v>11.9</v>
      </c>
      <c r="H54" s="68" t="str">
        <f>+VLOOKUP(B54,'NAV 31.03.2013'!P:R,3,0)</f>
        <v>TBFSDIRECT GROWTH</v>
      </c>
      <c r="I54" s="91">
        <f t="shared" si="0"/>
        <v>11.9</v>
      </c>
    </row>
    <row r="55" spans="1:9" ht="12.95" customHeight="1">
      <c r="A55" s="127" t="s">
        <v>979</v>
      </c>
      <c r="B55" s="127" t="s">
        <v>1131</v>
      </c>
      <c r="C55" s="127" t="s">
        <v>1107</v>
      </c>
      <c r="D55" s="128">
        <v>41361</v>
      </c>
      <c r="E55" s="129">
        <v>83803.318200316004</v>
      </c>
      <c r="F55" s="130">
        <v>7031.7749999999996</v>
      </c>
      <c r="G55" s="131">
        <v>11.92</v>
      </c>
      <c r="H55" s="68" t="str">
        <f>+VLOOKUP(B55,'NAV 31.03.2013'!P:R,3,0)</f>
        <v>TBFSDIRECT DIVIDEND</v>
      </c>
      <c r="I55" s="91">
        <f t="shared" si="0"/>
        <v>11.92</v>
      </c>
    </row>
    <row r="56" spans="1:9" ht="12.95" customHeight="1">
      <c r="A56" s="127" t="s">
        <v>670</v>
      </c>
      <c r="B56" s="127" t="s">
        <v>670</v>
      </c>
      <c r="C56" s="127" t="s">
        <v>827</v>
      </c>
      <c r="D56" s="128">
        <v>41361</v>
      </c>
      <c r="E56" s="129">
        <v>580695779.10955501</v>
      </c>
      <c r="F56" s="130">
        <v>49218834.911000006</v>
      </c>
      <c r="G56" s="131">
        <v>11.7982</v>
      </c>
      <c r="H56" s="68" t="str">
        <f>+VLOOKUP(B56,'NAV 31.03.2013'!P:R,3,0)</f>
        <v>TDINA</v>
      </c>
      <c r="I56" s="91">
        <f t="shared" si="0"/>
        <v>11.7982</v>
      </c>
    </row>
    <row r="57" spans="1:9" ht="12.95" customHeight="1">
      <c r="A57" s="127" t="s">
        <v>670</v>
      </c>
      <c r="B57" s="127" t="s">
        <v>829</v>
      </c>
      <c r="C57" s="127" t="s">
        <v>800</v>
      </c>
      <c r="D57" s="128">
        <v>41361</v>
      </c>
      <c r="E57" s="129">
        <v>270177941.08823991</v>
      </c>
      <c r="F57" s="130">
        <v>22070944.98</v>
      </c>
      <c r="G57" s="131">
        <v>12.241300000000001</v>
      </c>
      <c r="H57" s="68" t="str">
        <f>+VLOOKUP(B57,'NAV 31.03.2013'!P:R,3,0)</f>
        <v>TDIGrowth Plan</v>
      </c>
      <c r="I57" s="91">
        <f t="shared" si="0"/>
        <v>12.241300000000001</v>
      </c>
    </row>
    <row r="58" spans="1:9" ht="12.95" customHeight="1">
      <c r="A58" s="127" t="s">
        <v>670</v>
      </c>
      <c r="B58" s="127" t="s">
        <v>1132</v>
      </c>
      <c r="C58" s="127" t="s">
        <v>1105</v>
      </c>
      <c r="D58" s="128">
        <v>41361</v>
      </c>
      <c r="E58" s="129">
        <v>194353230.7382147</v>
      </c>
      <c r="F58" s="130">
        <v>15849989.214000002</v>
      </c>
      <c r="G58" s="131">
        <v>12.262</v>
      </c>
      <c r="H58" s="68" t="str">
        <f>+VLOOKUP(B58,'NAV 31.03.2013'!P:R,3,0)</f>
        <v>TDIDIRECT GROWTH</v>
      </c>
      <c r="I58" s="91">
        <f t="shared" si="0"/>
        <v>12.262</v>
      </c>
    </row>
    <row r="59" spans="1:9" ht="12.95" customHeight="1">
      <c r="A59" s="127" t="s">
        <v>670</v>
      </c>
      <c r="B59" s="127" t="s">
        <v>828</v>
      </c>
      <c r="C59" s="127" t="s">
        <v>802</v>
      </c>
      <c r="D59" s="128">
        <v>41361</v>
      </c>
      <c r="E59" s="129">
        <v>116138332.15080383</v>
      </c>
      <c r="F59" s="130">
        <v>11295347.021</v>
      </c>
      <c r="G59" s="131">
        <v>10.282</v>
      </c>
      <c r="H59" s="68" t="str">
        <f>+VLOOKUP(B59,'NAV 31.03.2013'!P:R,3,0)</f>
        <v>TDIDividend plan</v>
      </c>
      <c r="I59" s="91">
        <f t="shared" si="0"/>
        <v>10.282</v>
      </c>
    </row>
    <row r="60" spans="1:9" ht="12.95" customHeight="1">
      <c r="A60" s="127" t="s">
        <v>670</v>
      </c>
      <c r="B60" s="127" t="s">
        <v>1133</v>
      </c>
      <c r="C60" s="127" t="s">
        <v>1107</v>
      </c>
      <c r="D60" s="128">
        <v>41361</v>
      </c>
      <c r="E60" s="129">
        <v>26275.170610472</v>
      </c>
      <c r="F60" s="130">
        <v>2553.6959999999999</v>
      </c>
      <c r="G60" s="131">
        <v>10.289099999999999</v>
      </c>
      <c r="H60" s="68" t="str">
        <f>+VLOOKUP(B60,'NAV 31.03.2013'!P:R,3,0)</f>
        <v>TDIDIRECT DIVIDEND</v>
      </c>
      <c r="I60" s="91">
        <f t="shared" si="0"/>
        <v>10.289099999999999</v>
      </c>
    </row>
    <row r="61" spans="1:9" ht="12.95" customHeight="1">
      <c r="A61" s="127" t="s">
        <v>269</v>
      </c>
      <c r="B61" s="127" t="s">
        <v>269</v>
      </c>
      <c r="C61" s="127" t="s">
        <v>133</v>
      </c>
      <c r="D61" s="128">
        <v>41361</v>
      </c>
      <c r="E61" s="129">
        <v>210570043.6060493</v>
      </c>
      <c r="F61" s="130">
        <v>11841004.258000001</v>
      </c>
      <c r="G61" s="131">
        <v>17.78</v>
      </c>
      <c r="H61" s="68" t="str">
        <f>+VLOOKUP(B61,'NAV 31.03.2013'!P:R,3,0)</f>
        <v>TEFNA</v>
      </c>
      <c r="I61" s="91">
        <f t="shared" si="0"/>
        <v>17.78</v>
      </c>
    </row>
    <row r="62" spans="1:9" ht="12.95" customHeight="1">
      <c r="A62" s="127" t="s">
        <v>269</v>
      </c>
      <c r="B62" s="127" t="s">
        <v>830</v>
      </c>
      <c r="C62" s="127" t="s">
        <v>800</v>
      </c>
      <c r="D62" s="128">
        <v>41361</v>
      </c>
      <c r="E62" s="129">
        <v>113600490.32943802</v>
      </c>
      <c r="F62" s="130">
        <v>5235805.7089999998</v>
      </c>
      <c r="G62" s="131">
        <v>21.7</v>
      </c>
      <c r="H62" s="68" t="str">
        <f>+VLOOKUP(B62,'NAV 31.03.2013'!P:R,3,0)</f>
        <v>TEFGrowth Plan</v>
      </c>
      <c r="I62" s="91">
        <f t="shared" si="0"/>
        <v>21.7</v>
      </c>
    </row>
    <row r="63" spans="1:9" ht="12.95" customHeight="1">
      <c r="A63" s="127" t="s">
        <v>269</v>
      </c>
      <c r="B63" s="127" t="s">
        <v>831</v>
      </c>
      <c r="C63" s="127" t="s">
        <v>802</v>
      </c>
      <c r="D63" s="128">
        <v>41361</v>
      </c>
      <c r="E63" s="129">
        <v>96367897.785966709</v>
      </c>
      <c r="F63" s="130">
        <v>6574664.1430000002</v>
      </c>
      <c r="G63" s="131">
        <v>14.66</v>
      </c>
      <c r="H63" s="68" t="str">
        <f>+VLOOKUP(B63,'NAV 31.03.2013'!P:R,3,0)</f>
        <v>TEFDividend plan</v>
      </c>
      <c r="I63" s="91">
        <f t="shared" si="0"/>
        <v>14.66</v>
      </c>
    </row>
    <row r="64" spans="1:9" ht="12.95" customHeight="1">
      <c r="A64" s="127" t="s">
        <v>269</v>
      </c>
      <c r="B64" s="127" t="s">
        <v>1134</v>
      </c>
      <c r="C64" s="127" t="s">
        <v>1105</v>
      </c>
      <c r="D64" s="128">
        <v>41361</v>
      </c>
      <c r="E64" s="129">
        <v>393589.56737392</v>
      </c>
      <c r="F64" s="130">
        <v>18117.669000000002</v>
      </c>
      <c r="G64" s="131">
        <v>21.72</v>
      </c>
      <c r="H64" s="68" t="str">
        <f>+VLOOKUP(B64,'NAV 31.03.2013'!P:R,3,0)</f>
        <v>TEFDIRECT GROWTH</v>
      </c>
      <c r="I64" s="91">
        <f t="shared" si="0"/>
        <v>21.72</v>
      </c>
    </row>
    <row r="65" spans="1:9" ht="12.95" customHeight="1">
      <c r="A65" s="127" t="s">
        <v>269</v>
      </c>
      <c r="B65" s="127" t="s">
        <v>1135</v>
      </c>
      <c r="C65" s="127" t="s">
        <v>1107</v>
      </c>
      <c r="D65" s="128">
        <v>41361</v>
      </c>
      <c r="E65" s="129">
        <v>128238.62843217701</v>
      </c>
      <c r="F65" s="130">
        <v>8737.5609999999997</v>
      </c>
      <c r="G65" s="131">
        <v>14.68</v>
      </c>
      <c r="H65" s="68" t="str">
        <f>+VLOOKUP(B65,'NAV 31.03.2013'!P:R,3,0)</f>
        <v>TEFDIRECT DIVIDEND</v>
      </c>
      <c r="I65" s="91">
        <f t="shared" si="0"/>
        <v>14.68</v>
      </c>
    </row>
    <row r="66" spans="1:9" ht="12.95" customHeight="1">
      <c r="A66" s="127" t="s">
        <v>269</v>
      </c>
      <c r="B66" s="127" t="s">
        <v>832</v>
      </c>
      <c r="C66" s="127" t="s">
        <v>833</v>
      </c>
      <c r="D66" s="128">
        <v>41361</v>
      </c>
      <c r="E66" s="129">
        <v>79827.231211217004</v>
      </c>
      <c r="F66" s="130">
        <v>3679.1759999999999</v>
      </c>
      <c r="G66" s="131">
        <v>21.7</v>
      </c>
      <c r="H66" s="68" t="str">
        <f>+VLOOKUP(B66,'NAV 31.03.2013'!P:R,3,0)</f>
        <v>TEFBonus Plan</v>
      </c>
      <c r="I66" s="91">
        <f t="shared" ref="I66:I111" si="1">+G66</f>
        <v>21.7</v>
      </c>
    </row>
    <row r="67" spans="1:9" ht="12.95" customHeight="1">
      <c r="A67" s="127" t="s">
        <v>269</v>
      </c>
      <c r="B67" s="127" t="s">
        <v>1136</v>
      </c>
      <c r="C67" s="127" t="s">
        <v>1137</v>
      </c>
      <c r="D67" s="128">
        <v>41361</v>
      </c>
      <c r="E67" s="129">
        <v>0</v>
      </c>
      <c r="F67" s="130">
        <v>0</v>
      </c>
      <c r="G67" s="131">
        <v>0</v>
      </c>
      <c r="H67" s="68" t="str">
        <f>+VLOOKUP(B67,'NAV 31.03.2013'!P:R,3,0)</f>
        <v>TEFDIRECT BONUS</v>
      </c>
      <c r="I67" s="91">
        <f t="shared" si="1"/>
        <v>0</v>
      </c>
    </row>
    <row r="68" spans="1:9" ht="12.95" customHeight="1">
      <c r="A68" s="127" t="s">
        <v>224</v>
      </c>
      <c r="B68" s="127" t="s">
        <v>224</v>
      </c>
      <c r="C68" s="127" t="s">
        <v>135</v>
      </c>
      <c r="D68" s="128">
        <v>41361</v>
      </c>
      <c r="E68" s="129">
        <v>94626044.652904719</v>
      </c>
      <c r="F68" s="130">
        <v>8857357.2280000001</v>
      </c>
      <c r="G68" s="131">
        <v>10.68</v>
      </c>
      <c r="H68" s="68" t="str">
        <f>+VLOOKUP(B68,'NAV 31.03.2013'!P:R,3,0)</f>
        <v>TITNA</v>
      </c>
      <c r="I68" s="91">
        <f t="shared" si="1"/>
        <v>10.68</v>
      </c>
    </row>
    <row r="69" spans="1:9" ht="12.95" customHeight="1">
      <c r="A69" s="127" t="s">
        <v>224</v>
      </c>
      <c r="B69" s="127" t="s">
        <v>834</v>
      </c>
      <c r="C69" s="127" t="s">
        <v>800</v>
      </c>
      <c r="D69" s="128">
        <v>41361</v>
      </c>
      <c r="E69" s="129">
        <v>61361215.679807678</v>
      </c>
      <c r="F69" s="130">
        <v>5619623.8020000001</v>
      </c>
      <c r="G69" s="131">
        <v>10.92</v>
      </c>
      <c r="H69" s="68" t="str">
        <f>+VLOOKUP(B69,'NAV 31.03.2013'!P:R,3,0)</f>
        <v>TITGrowth Plan</v>
      </c>
      <c r="I69" s="91">
        <f t="shared" si="1"/>
        <v>10.92</v>
      </c>
    </row>
    <row r="70" spans="1:9" ht="12.95" customHeight="1">
      <c r="A70" s="127" t="s">
        <v>224</v>
      </c>
      <c r="B70" s="127" t="s">
        <v>835</v>
      </c>
      <c r="C70" s="127" t="s">
        <v>802</v>
      </c>
      <c r="D70" s="128">
        <v>41361</v>
      </c>
      <c r="E70" s="129">
        <v>33110152.796853047</v>
      </c>
      <c r="F70" s="130">
        <v>3223504.55</v>
      </c>
      <c r="G70" s="131">
        <v>10.27</v>
      </c>
      <c r="H70" s="68" t="str">
        <f>+VLOOKUP(B70,'NAV 31.03.2013'!P:R,3,0)</f>
        <v>TITDividend plan</v>
      </c>
      <c r="I70" s="91">
        <f t="shared" si="1"/>
        <v>10.27</v>
      </c>
    </row>
    <row r="71" spans="1:9" ht="12.95" customHeight="1">
      <c r="A71" s="127" t="s">
        <v>224</v>
      </c>
      <c r="B71" s="127" t="s">
        <v>1138</v>
      </c>
      <c r="C71" s="127" t="s">
        <v>1105</v>
      </c>
      <c r="D71" s="128">
        <v>41361</v>
      </c>
      <c r="E71" s="129">
        <v>144248.92293544501</v>
      </c>
      <c r="F71" s="130">
        <v>13214.857</v>
      </c>
      <c r="G71" s="131">
        <v>10.92</v>
      </c>
      <c r="H71" s="68" t="str">
        <f>+VLOOKUP(B71,'NAV 31.03.2013'!P:R,3,0)</f>
        <v>TITDIRECT GROWTH</v>
      </c>
      <c r="I71" s="91">
        <f t="shared" si="1"/>
        <v>10.92</v>
      </c>
    </row>
    <row r="72" spans="1:9" ht="12.95" customHeight="1">
      <c r="A72" s="127" t="s">
        <v>224</v>
      </c>
      <c r="B72" s="127" t="s">
        <v>1139</v>
      </c>
      <c r="C72" s="127" t="s">
        <v>1107</v>
      </c>
      <c r="D72" s="128">
        <v>41361</v>
      </c>
      <c r="E72" s="129">
        <v>10427.144397799</v>
      </c>
      <c r="F72" s="130">
        <v>1014.019</v>
      </c>
      <c r="G72" s="131">
        <v>10.28</v>
      </c>
      <c r="H72" s="68" t="str">
        <f>+VLOOKUP(B72,'NAV 31.03.2013'!P:R,3,0)</f>
        <v>TITDIRECT DIVIDEND</v>
      </c>
      <c r="I72" s="91">
        <f t="shared" si="1"/>
        <v>10.28</v>
      </c>
    </row>
    <row r="73" spans="1:9" ht="12.95" customHeight="1">
      <c r="A73" s="167" t="s">
        <v>231</v>
      </c>
      <c r="B73" s="167" t="s">
        <v>231</v>
      </c>
      <c r="C73" s="167" t="s">
        <v>131</v>
      </c>
      <c r="D73" s="168">
        <v>41364</v>
      </c>
      <c r="E73" s="169">
        <v>7156852290.6700001</v>
      </c>
      <c r="F73" s="170">
        <v>6000686.9900000002</v>
      </c>
      <c r="G73" s="171">
        <v>1192.6722</v>
      </c>
      <c r="H73" s="68" t="str">
        <f>+VLOOKUP(B73,'NAV 31.03.2013'!P:R,3,0)</f>
        <v>TLFNA</v>
      </c>
      <c r="I73" s="91">
        <f t="shared" si="1"/>
        <v>1192.6722</v>
      </c>
    </row>
    <row r="74" spans="1:9" ht="12.95" customHeight="1">
      <c r="A74" s="167" t="s">
        <v>231</v>
      </c>
      <c r="B74" s="167" t="s">
        <v>1140</v>
      </c>
      <c r="C74" s="167" t="s">
        <v>1105</v>
      </c>
      <c r="D74" s="168">
        <v>41364</v>
      </c>
      <c r="E74" s="169">
        <v>3122887391.4699998</v>
      </c>
      <c r="F74" s="170">
        <v>2467197.872</v>
      </c>
      <c r="G74" s="171">
        <v>1265.7628</v>
      </c>
      <c r="H74" s="68" t="str">
        <f>+VLOOKUP(B74,'NAV 31.03.2013'!P:R,3,0)</f>
        <v>TLFSuper Institutional Institutional DIRECT GROWTH</v>
      </c>
      <c r="I74" s="91">
        <f t="shared" si="1"/>
        <v>1265.7628</v>
      </c>
    </row>
    <row r="75" spans="1:9" ht="12.95" customHeight="1">
      <c r="A75" s="167" t="s">
        <v>231</v>
      </c>
      <c r="B75" s="167" t="s">
        <v>836</v>
      </c>
      <c r="C75" s="167" t="s">
        <v>837</v>
      </c>
      <c r="D75" s="168">
        <v>41364</v>
      </c>
      <c r="E75" s="169">
        <v>2349472366.9899998</v>
      </c>
      <c r="F75" s="170">
        <v>1856418.8419999999</v>
      </c>
      <c r="G75" s="171">
        <v>1265.5939000000001</v>
      </c>
      <c r="H75" s="68" t="str">
        <f>+VLOOKUP(B75,'NAV 31.03.2013'!P:R,3,0)</f>
        <v>TLFSuper Institutional Growth Plan</v>
      </c>
      <c r="I75" s="91">
        <f t="shared" si="1"/>
        <v>1265.5939000000001</v>
      </c>
    </row>
    <row r="76" spans="1:9" ht="12.95" customHeight="1">
      <c r="A76" s="167" t="s">
        <v>231</v>
      </c>
      <c r="B76" s="167" t="s">
        <v>838</v>
      </c>
      <c r="C76" s="167" t="s">
        <v>839</v>
      </c>
      <c r="D76" s="168">
        <v>41364</v>
      </c>
      <c r="E76" s="169">
        <v>1133014112.1800001</v>
      </c>
      <c r="F76" s="170">
        <v>1132911.58</v>
      </c>
      <c r="G76" s="171">
        <v>1000.0905</v>
      </c>
      <c r="H76" s="68" t="str">
        <f>+VLOOKUP(B76,'NAV 31.03.2013'!P:R,3,0)</f>
        <v>TLFSuper Institutional Dividend Plan</v>
      </c>
      <c r="I76" s="91">
        <f t="shared" si="1"/>
        <v>1000.0905</v>
      </c>
    </row>
    <row r="77" spans="1:9" ht="12.95" customHeight="1">
      <c r="A77" s="167" t="s">
        <v>231</v>
      </c>
      <c r="B77" s="167" t="s">
        <v>1141</v>
      </c>
      <c r="C77" s="167" t="s">
        <v>1107</v>
      </c>
      <c r="D77" s="168">
        <v>41364</v>
      </c>
      <c r="E77" s="169">
        <v>496889202.57999998</v>
      </c>
      <c r="F77" s="170">
        <v>496844.23599999998</v>
      </c>
      <c r="G77" s="171">
        <v>1000.0905</v>
      </c>
      <c r="H77" s="68" t="str">
        <f>+VLOOKUP(B77,'NAV 31.03.2013'!P:R,3,0)</f>
        <v>TLFSuper Institutional Institutional DIRECT DIVIDEND</v>
      </c>
      <c r="I77" s="91">
        <f t="shared" si="1"/>
        <v>1000.0905</v>
      </c>
    </row>
    <row r="78" spans="1:9" ht="12.95" customHeight="1">
      <c r="A78" s="167" t="s">
        <v>231</v>
      </c>
      <c r="B78" s="167" t="s">
        <v>841</v>
      </c>
      <c r="C78" s="167" t="s">
        <v>842</v>
      </c>
      <c r="D78" s="168">
        <v>41364</v>
      </c>
      <c r="E78" s="169">
        <v>24967092.879999999</v>
      </c>
      <c r="F78" s="170">
        <v>19371.634999999998</v>
      </c>
      <c r="G78" s="171">
        <v>1288.848</v>
      </c>
      <c r="H78" s="68" t="str">
        <f>+VLOOKUP(B78,'NAV 31.03.2013'!P:R,3,0)</f>
        <v>TLFInstitutional Growth Plan</v>
      </c>
      <c r="I78" s="91">
        <f t="shared" si="1"/>
        <v>1288.848</v>
      </c>
    </row>
    <row r="79" spans="1:9" ht="12.95" customHeight="1">
      <c r="A79" s="167" t="s">
        <v>231</v>
      </c>
      <c r="B79" s="167" t="s">
        <v>843</v>
      </c>
      <c r="C79" s="167" t="s">
        <v>844</v>
      </c>
      <c r="D79" s="168">
        <v>41364</v>
      </c>
      <c r="E79" s="169">
        <v>20045549.390000001</v>
      </c>
      <c r="F79" s="170">
        <v>20043.735000000001</v>
      </c>
      <c r="G79" s="171">
        <v>1000.0905</v>
      </c>
      <c r="H79" s="68" t="str">
        <f>+VLOOKUP(B79,'NAV 31.03.2013'!P:R,3,0)</f>
        <v>TLFInstitutional Dividend Plan</v>
      </c>
      <c r="I79" s="91">
        <f t="shared" si="1"/>
        <v>1000.0905</v>
      </c>
    </row>
    <row r="80" spans="1:9" ht="12.95" customHeight="1">
      <c r="A80" s="167" t="s">
        <v>231</v>
      </c>
      <c r="B80" s="167" t="s">
        <v>845</v>
      </c>
      <c r="C80" s="167" t="s">
        <v>800</v>
      </c>
      <c r="D80" s="168">
        <v>41364</v>
      </c>
      <c r="E80" s="169">
        <v>4844837.8899999997</v>
      </c>
      <c r="F80" s="170">
        <v>3173.0450000000001</v>
      </c>
      <c r="G80" s="171">
        <v>1526.8733999999999</v>
      </c>
      <c r="H80" s="68" t="str">
        <f>+VLOOKUP(B80,'NAV 31.03.2013'!P:R,3,0)</f>
        <v>TLFRetail Growth</v>
      </c>
      <c r="I80" s="91">
        <f t="shared" si="1"/>
        <v>1526.8733999999999</v>
      </c>
    </row>
    <row r="81" spans="1:9" ht="12.95" customHeight="1">
      <c r="A81" s="167" t="s">
        <v>231</v>
      </c>
      <c r="B81" s="167" t="s">
        <v>846</v>
      </c>
      <c r="C81" s="167" t="s">
        <v>802</v>
      </c>
      <c r="D81" s="168">
        <v>41364</v>
      </c>
      <c r="E81" s="169">
        <v>4579616.99</v>
      </c>
      <c r="F81" s="170">
        <v>4574.0479999999998</v>
      </c>
      <c r="G81" s="171">
        <v>1001.2175</v>
      </c>
      <c r="H81" s="68" t="str">
        <f>+VLOOKUP(B81,'NAV 31.03.2013'!P:R,3,0)</f>
        <v>TLFRetail Dividend</v>
      </c>
      <c r="I81" s="91">
        <f t="shared" si="1"/>
        <v>1001.2175</v>
      </c>
    </row>
    <row r="82" spans="1:9" ht="12.95" customHeight="1">
      <c r="A82" s="167" t="s">
        <v>231</v>
      </c>
      <c r="B82" s="167" t="s">
        <v>1142</v>
      </c>
      <c r="C82" s="167" t="s">
        <v>1143</v>
      </c>
      <c r="D82" s="168">
        <v>41364</v>
      </c>
      <c r="E82" s="169">
        <v>152119.74</v>
      </c>
      <c r="F82" s="170">
        <v>151.999</v>
      </c>
      <c r="G82" s="171">
        <v>1000.7943</v>
      </c>
      <c r="H82" s="68" t="str">
        <f>+VLOOKUP(B82,'NAV 31.03.2013'!P:R,3,0)</f>
        <v>TLFSuper Institutional Institutional DIRECT WEEKLY DIVIDEND</v>
      </c>
      <c r="I82" s="91">
        <f t="shared" si="1"/>
        <v>1000.7943</v>
      </c>
    </row>
    <row r="83" spans="1:9" ht="12.95" customHeight="1">
      <c r="A83" s="167" t="s">
        <v>231</v>
      </c>
      <c r="B83" s="167" t="s">
        <v>840</v>
      </c>
      <c r="C83" s="167" t="s">
        <v>850</v>
      </c>
      <c r="D83" s="168">
        <v>41364</v>
      </c>
      <c r="E83" s="169">
        <v>0.32</v>
      </c>
      <c r="F83" s="170">
        <v>0</v>
      </c>
      <c r="G83" s="171">
        <v>0</v>
      </c>
      <c r="H83" s="68" t="str">
        <f>+VLOOKUP(B83,'NAV 31.03.2013'!P:R,3,0)</f>
        <v>TLFSuper Institutional Weekly Dividend Plan</v>
      </c>
      <c r="I83" s="91">
        <f t="shared" si="1"/>
        <v>0</v>
      </c>
    </row>
    <row r="84" spans="1:9" ht="12.95" customHeight="1">
      <c r="A84" s="127" t="s">
        <v>264</v>
      </c>
      <c r="B84" s="127" t="s">
        <v>264</v>
      </c>
      <c r="C84" s="127" t="s">
        <v>279</v>
      </c>
      <c r="D84" s="128">
        <v>41361</v>
      </c>
      <c r="E84" s="129">
        <v>2442359044.8299999</v>
      </c>
      <c r="F84" s="130">
        <v>2121949.807000001</v>
      </c>
      <c r="G84" s="131">
        <v>1150.9975999999999</v>
      </c>
      <c r="H84" s="68" t="str">
        <f>+VLOOKUP(B84,'NAV 31.03.2013'!P:R,3,0)</f>
        <v>TLFPLUSNA</v>
      </c>
      <c r="I84" s="91">
        <f t="shared" si="1"/>
        <v>1150.9975999999999</v>
      </c>
    </row>
    <row r="85" spans="1:9" ht="12.95" customHeight="1">
      <c r="A85" s="127" t="s">
        <v>264</v>
      </c>
      <c r="B85" s="127" t="s">
        <v>848</v>
      </c>
      <c r="C85" s="127" t="s">
        <v>837</v>
      </c>
      <c r="D85" s="128">
        <v>41361</v>
      </c>
      <c r="E85" s="129">
        <v>981827328.38</v>
      </c>
      <c r="F85" s="130">
        <v>704356.674</v>
      </c>
      <c r="G85" s="131">
        <v>1393.9349</v>
      </c>
      <c r="H85" s="68" t="str">
        <f>+VLOOKUP(B85,'NAV 31.03.2013'!P:R,3,0)</f>
        <v>TLFPLUSSuper Institutional Growth Plan</v>
      </c>
      <c r="I85" s="91">
        <f t="shared" si="1"/>
        <v>1393.9349</v>
      </c>
    </row>
    <row r="86" spans="1:9" ht="12.95" customHeight="1">
      <c r="A86" s="127" t="s">
        <v>264</v>
      </c>
      <c r="B86" s="127" t="s">
        <v>847</v>
      </c>
      <c r="C86" s="127" t="s">
        <v>839</v>
      </c>
      <c r="D86" s="128">
        <v>41361</v>
      </c>
      <c r="E86" s="129">
        <v>706160016.16999996</v>
      </c>
      <c r="F86" s="130">
        <v>704837.80200000003</v>
      </c>
      <c r="G86" s="131">
        <v>1001.8759</v>
      </c>
      <c r="H86" s="68" t="str">
        <f>+VLOOKUP(B86,'NAV 31.03.2013'!P:R,3,0)</f>
        <v>TLFPLUSSuper Institutional Dividend Plan</v>
      </c>
      <c r="I86" s="91">
        <f t="shared" si="1"/>
        <v>1001.8759</v>
      </c>
    </row>
    <row r="87" spans="1:9" ht="12.95" customHeight="1">
      <c r="A87" s="127" t="s">
        <v>264</v>
      </c>
      <c r="B87" s="127" t="s">
        <v>849</v>
      </c>
      <c r="C87" s="127" t="s">
        <v>850</v>
      </c>
      <c r="D87" s="128">
        <v>41361</v>
      </c>
      <c r="E87" s="129">
        <v>365653070.54000002</v>
      </c>
      <c r="F87" s="130">
        <v>364031.342</v>
      </c>
      <c r="G87" s="131">
        <v>1004.4549</v>
      </c>
      <c r="H87" s="68" t="str">
        <f>+VLOOKUP(B87,'NAV 31.03.2013'!P:R,3,0)</f>
        <v>TLFPLUSSuper Institutional Weekly Dividend Plan</v>
      </c>
      <c r="I87" s="91">
        <f t="shared" si="1"/>
        <v>1004.4549</v>
      </c>
    </row>
    <row r="88" spans="1:9" ht="12.95" customHeight="1">
      <c r="A88" s="127" t="s">
        <v>264</v>
      </c>
      <c r="B88" s="127" t="s">
        <v>1144</v>
      </c>
      <c r="C88" s="127" t="s">
        <v>1107</v>
      </c>
      <c r="D88" s="128">
        <v>41361</v>
      </c>
      <c r="E88" s="129">
        <v>136821804.34</v>
      </c>
      <c r="F88" s="130">
        <v>136565.61900000001</v>
      </c>
      <c r="G88" s="131">
        <v>1001.8759</v>
      </c>
      <c r="H88" s="68" t="str">
        <f>+VLOOKUP(B88,'NAV 31.03.2013'!P:R,3,0)</f>
        <v>TLFPLUSSuper Institutional Institutional DIRECT DIVIDEND</v>
      </c>
      <c r="I88" s="91">
        <f t="shared" si="1"/>
        <v>1001.8759</v>
      </c>
    </row>
    <row r="89" spans="1:9" ht="12.95" customHeight="1">
      <c r="A89" s="127" t="s">
        <v>264</v>
      </c>
      <c r="B89" s="127" t="s">
        <v>1145</v>
      </c>
      <c r="C89" s="127" t="s">
        <v>1105</v>
      </c>
      <c r="D89" s="128">
        <v>41361</v>
      </c>
      <c r="E89" s="129">
        <v>68163546.840000004</v>
      </c>
      <c r="F89" s="130">
        <v>48888.165999999997</v>
      </c>
      <c r="G89" s="131">
        <v>1394.2750000000001</v>
      </c>
      <c r="H89" s="68" t="str">
        <f>+VLOOKUP(B89,'NAV 31.03.2013'!P:R,3,0)</f>
        <v>TLFPLUSSuper Institutional Institutional DIRECT GROWTH</v>
      </c>
      <c r="I89" s="91">
        <f t="shared" si="1"/>
        <v>1394.2750000000001</v>
      </c>
    </row>
    <row r="90" spans="1:9" ht="12.95" customHeight="1">
      <c r="A90" s="127" t="s">
        <v>264</v>
      </c>
      <c r="B90" s="127" t="s">
        <v>852</v>
      </c>
      <c r="C90" s="127" t="s">
        <v>802</v>
      </c>
      <c r="D90" s="128">
        <v>41361</v>
      </c>
      <c r="E90" s="129">
        <v>66156910.840000004</v>
      </c>
      <c r="F90" s="130">
        <v>66028.7</v>
      </c>
      <c r="G90" s="131">
        <v>1001.9417</v>
      </c>
      <c r="H90" s="68" t="str">
        <f>+VLOOKUP(B90,'NAV 31.03.2013'!P:R,3,0)</f>
        <v>TLFPLUSRetail Dividend</v>
      </c>
      <c r="I90" s="91">
        <f t="shared" si="1"/>
        <v>1001.9417</v>
      </c>
    </row>
    <row r="91" spans="1:9" ht="12.95" customHeight="1">
      <c r="A91" s="127" t="s">
        <v>264</v>
      </c>
      <c r="B91" s="127" t="s">
        <v>854</v>
      </c>
      <c r="C91" s="127" t="s">
        <v>800</v>
      </c>
      <c r="D91" s="128">
        <v>41361</v>
      </c>
      <c r="E91" s="129">
        <v>48218629.880000003</v>
      </c>
      <c r="F91" s="130">
        <v>35241.745999999999</v>
      </c>
      <c r="G91" s="131">
        <v>1368.2248</v>
      </c>
      <c r="H91" s="68" t="str">
        <f>+VLOOKUP(B91,'NAV 31.03.2013'!P:R,3,0)</f>
        <v>TLFPLUSRetail Growth</v>
      </c>
      <c r="I91" s="91">
        <f t="shared" si="1"/>
        <v>1368.2248</v>
      </c>
    </row>
    <row r="92" spans="1:9" ht="12.95" customHeight="1">
      <c r="A92" s="127" t="s">
        <v>264</v>
      </c>
      <c r="B92" s="127" t="s">
        <v>851</v>
      </c>
      <c r="C92" s="127" t="s">
        <v>844</v>
      </c>
      <c r="D92" s="128">
        <v>41361</v>
      </c>
      <c r="E92" s="129">
        <v>27156180.870000001</v>
      </c>
      <c r="F92" s="130">
        <v>27105.332999999999</v>
      </c>
      <c r="G92" s="131">
        <v>1001.8759</v>
      </c>
      <c r="H92" s="68" t="str">
        <f>+VLOOKUP(B92,'NAV 31.03.2013'!P:R,3,0)</f>
        <v>TLFPLUSInstitutional Dividend Plan</v>
      </c>
      <c r="I92" s="91">
        <f t="shared" si="1"/>
        <v>1001.8759</v>
      </c>
    </row>
    <row r="93" spans="1:9" ht="12.95" customHeight="1">
      <c r="A93" s="127" t="s">
        <v>264</v>
      </c>
      <c r="B93" s="127" t="s">
        <v>853</v>
      </c>
      <c r="C93" s="127" t="s">
        <v>842</v>
      </c>
      <c r="D93" s="128">
        <v>41361</v>
      </c>
      <c r="E93" s="129">
        <v>26029169.34</v>
      </c>
      <c r="F93" s="130">
        <v>18783.293000000001</v>
      </c>
      <c r="G93" s="131">
        <v>1385.7618</v>
      </c>
      <c r="H93" s="68" t="str">
        <f>+VLOOKUP(B93,'NAV 31.03.2013'!P:R,3,0)</f>
        <v>TLFPLUSInstitutional Growth Plan</v>
      </c>
      <c r="I93" s="91">
        <f t="shared" si="1"/>
        <v>1385.7618</v>
      </c>
    </row>
    <row r="94" spans="1:9" ht="12.95" customHeight="1">
      <c r="A94" s="127" t="s">
        <v>264</v>
      </c>
      <c r="B94" s="127" t="s">
        <v>855</v>
      </c>
      <c r="C94" s="127" t="s">
        <v>856</v>
      </c>
      <c r="D94" s="128">
        <v>41361</v>
      </c>
      <c r="E94" s="129">
        <v>15988962.41</v>
      </c>
      <c r="F94" s="130">
        <v>15928.526</v>
      </c>
      <c r="G94" s="131">
        <v>1003.7942</v>
      </c>
      <c r="H94" s="68" t="str">
        <f>+VLOOKUP(B94,'NAV 31.03.2013'!P:R,3,0)</f>
        <v>TLFPLUSRetail Weekly Dividend Plan</v>
      </c>
      <c r="I94" s="91">
        <f t="shared" si="1"/>
        <v>1003.7942</v>
      </c>
    </row>
    <row r="95" spans="1:9" ht="12.95" customHeight="1">
      <c r="A95" s="127" t="s">
        <v>264</v>
      </c>
      <c r="B95" s="127" t="s">
        <v>1146</v>
      </c>
      <c r="C95" s="127" t="s">
        <v>1143</v>
      </c>
      <c r="D95" s="128">
        <v>41361</v>
      </c>
      <c r="E95" s="129">
        <v>183425.86</v>
      </c>
      <c r="F95" s="130">
        <v>182.60599999999999</v>
      </c>
      <c r="G95" s="131">
        <v>1004.4897999999999</v>
      </c>
      <c r="H95" s="68" t="str">
        <f>+VLOOKUP(B95,'NAV 31.03.2013'!P:R,3,0)</f>
        <v>TLFPLUSSuper Institutional Institutional DIRECT WEEKLY DIVIDEND</v>
      </c>
      <c r="I95" s="91">
        <f t="shared" si="1"/>
        <v>1004.4897999999999</v>
      </c>
    </row>
    <row r="96" spans="1:9" ht="12.95" customHeight="1">
      <c r="A96" s="127" t="s">
        <v>264</v>
      </c>
      <c r="B96" s="127" t="s">
        <v>857</v>
      </c>
      <c r="C96" s="127" t="s">
        <v>858</v>
      </c>
      <c r="D96" s="128">
        <v>41361</v>
      </c>
      <c r="E96" s="129">
        <v>-0.59</v>
      </c>
      <c r="F96" s="130">
        <v>0</v>
      </c>
      <c r="G96" s="131">
        <v>0</v>
      </c>
      <c r="H96" s="68" t="str">
        <f>+VLOOKUP(B96,'NAV 31.03.2013'!P:R,3,0)</f>
        <v>TLFPLUSInstitutional Weekly Dividend Plan</v>
      </c>
      <c r="I96" s="91">
        <f t="shared" si="1"/>
        <v>0</v>
      </c>
    </row>
    <row r="97" spans="1:9" ht="12.95" customHeight="1">
      <c r="A97" s="127" t="s">
        <v>274</v>
      </c>
      <c r="B97" s="127" t="s">
        <v>274</v>
      </c>
      <c r="C97" s="127" t="s">
        <v>666</v>
      </c>
      <c r="D97" s="128">
        <v>41361</v>
      </c>
      <c r="E97" s="129">
        <v>855903973.00696039</v>
      </c>
      <c r="F97" s="130">
        <v>75871409.588</v>
      </c>
      <c r="G97" s="131">
        <v>11.281000000000001</v>
      </c>
      <c r="H97" s="68" t="str">
        <f>+VLOOKUP(B97,'NAV 31.03.2013'!P:R,3,0)</f>
        <v>TMIPADVNA</v>
      </c>
      <c r="I97" s="91">
        <f t="shared" si="1"/>
        <v>11.281000000000001</v>
      </c>
    </row>
    <row r="98" spans="1:9" ht="12.95" customHeight="1">
      <c r="A98" s="127" t="s">
        <v>274</v>
      </c>
      <c r="B98" s="127" t="s">
        <v>860</v>
      </c>
      <c r="C98" s="127" t="s">
        <v>800</v>
      </c>
      <c r="D98" s="128">
        <v>41361</v>
      </c>
      <c r="E98" s="129">
        <v>462680951.25383133</v>
      </c>
      <c r="F98" s="130">
        <v>38300113.579000004</v>
      </c>
      <c r="G98" s="131">
        <v>12.080399999999999</v>
      </c>
      <c r="H98" s="68" t="str">
        <f>+VLOOKUP(B98,'NAV 31.03.2013'!P:R,3,0)</f>
        <v>TMIPADVGrowth Plan</v>
      </c>
      <c r="I98" s="91">
        <f t="shared" si="1"/>
        <v>12.080399999999999</v>
      </c>
    </row>
    <row r="99" spans="1:9" ht="12.95" customHeight="1">
      <c r="A99" s="127" t="s">
        <v>274</v>
      </c>
      <c r="B99" s="127" t="s">
        <v>859</v>
      </c>
      <c r="C99" s="127" t="s">
        <v>802</v>
      </c>
      <c r="D99" s="128">
        <v>41361</v>
      </c>
      <c r="E99" s="129">
        <v>392661337.96513277</v>
      </c>
      <c r="F99" s="130">
        <v>37521970.657000005</v>
      </c>
      <c r="G99" s="131">
        <v>10.4648</v>
      </c>
      <c r="H99" s="68" t="str">
        <f>+VLOOKUP(B99,'NAV 31.03.2013'!P:R,3,0)</f>
        <v>TMIPADVDividend plan</v>
      </c>
      <c r="I99" s="91">
        <f t="shared" si="1"/>
        <v>10.4648</v>
      </c>
    </row>
    <row r="100" spans="1:9" ht="12.95" customHeight="1">
      <c r="A100" s="127" t="s">
        <v>274</v>
      </c>
      <c r="B100" s="127" t="s">
        <v>1147</v>
      </c>
      <c r="C100" s="127" t="s">
        <v>1105</v>
      </c>
      <c r="D100" s="128">
        <v>41361</v>
      </c>
      <c r="E100" s="129">
        <v>349725.53607393103</v>
      </c>
      <c r="F100" s="130">
        <v>28903.374</v>
      </c>
      <c r="G100" s="131">
        <v>12.0998</v>
      </c>
      <c r="H100" s="68" t="str">
        <f>+VLOOKUP(B100,'NAV 31.03.2013'!P:R,3,0)</f>
        <v>TMIPADVDIRECT GROWTH</v>
      </c>
      <c r="I100" s="91">
        <f t="shared" si="1"/>
        <v>12.0998</v>
      </c>
    </row>
    <row r="101" spans="1:9" ht="12.95" customHeight="1">
      <c r="A101" s="127" t="s">
        <v>274</v>
      </c>
      <c r="B101" s="127" t="s">
        <v>1148</v>
      </c>
      <c r="C101" s="127" t="s">
        <v>1107</v>
      </c>
      <c r="D101" s="128">
        <v>41361</v>
      </c>
      <c r="E101" s="129">
        <v>211958.22653449301</v>
      </c>
      <c r="F101" s="130">
        <v>20421.977999999999</v>
      </c>
      <c r="G101" s="131">
        <v>10.3789</v>
      </c>
      <c r="H101" s="68" t="str">
        <f>+VLOOKUP(B101,'NAV 31.03.2013'!P:R,3,0)</f>
        <v>TMIPADVDIRECT DIVIDEND</v>
      </c>
      <c r="I101" s="91">
        <f t="shared" si="1"/>
        <v>10.3789</v>
      </c>
    </row>
    <row r="102" spans="1:9" ht="12.95" customHeight="1">
      <c r="A102" s="127" t="s">
        <v>270</v>
      </c>
      <c r="B102" s="127" t="s">
        <v>270</v>
      </c>
      <c r="C102" s="127" t="s">
        <v>664</v>
      </c>
      <c r="D102" s="128">
        <v>41361</v>
      </c>
      <c r="E102" s="129">
        <v>8176410.436560805</v>
      </c>
      <c r="F102" s="130">
        <v>769935.66099999996</v>
      </c>
      <c r="G102" s="131">
        <v>10.6196</v>
      </c>
      <c r="H102" s="68" t="str">
        <f>+VLOOKUP(B102,'NAV 31.03.2013'!P:R,3,0)</f>
        <v>TNIFNA</v>
      </c>
      <c r="I102" s="91">
        <f t="shared" si="1"/>
        <v>10.6196</v>
      </c>
    </row>
    <row r="103" spans="1:9" ht="12.95" customHeight="1">
      <c r="A103" s="127" t="s">
        <v>270</v>
      </c>
      <c r="B103" s="127" t="s">
        <v>861</v>
      </c>
      <c r="C103" s="127" t="s">
        <v>800</v>
      </c>
      <c r="D103" s="128">
        <v>41361</v>
      </c>
      <c r="E103" s="129">
        <v>5775249.4064099481</v>
      </c>
      <c r="F103" s="130">
        <v>543845.27899999998</v>
      </c>
      <c r="G103" s="131">
        <v>10.619300000000001</v>
      </c>
      <c r="H103" s="68" t="str">
        <f>+VLOOKUP(B103,'NAV 31.03.2013'!P:R,3,0)</f>
        <v>TNIFGrowth Plan</v>
      </c>
      <c r="I103" s="91">
        <f t="shared" si="1"/>
        <v>10.619300000000001</v>
      </c>
    </row>
    <row r="104" spans="1:9" ht="12.95" customHeight="1">
      <c r="A104" s="127" t="s">
        <v>270</v>
      </c>
      <c r="B104" s="127" t="s">
        <v>862</v>
      </c>
      <c r="C104" s="127" t="s">
        <v>802</v>
      </c>
      <c r="D104" s="128">
        <v>41361</v>
      </c>
      <c r="E104" s="129">
        <v>2226353.4483164041</v>
      </c>
      <c r="F104" s="130">
        <v>209652.00099999999</v>
      </c>
      <c r="G104" s="131">
        <v>10.619300000000001</v>
      </c>
      <c r="H104" s="68" t="str">
        <f>+VLOOKUP(B104,'NAV 31.03.2013'!P:R,3,0)</f>
        <v>TNIFDividend plan</v>
      </c>
      <c r="I104" s="91">
        <f t="shared" si="1"/>
        <v>10.619300000000001</v>
      </c>
    </row>
    <row r="105" spans="1:9" ht="12.95" customHeight="1">
      <c r="A105" s="127" t="s">
        <v>270</v>
      </c>
      <c r="B105" s="127" t="s">
        <v>1149</v>
      </c>
      <c r="C105" s="127" t="s">
        <v>1107</v>
      </c>
      <c r="D105" s="128">
        <v>41361</v>
      </c>
      <c r="E105" s="129">
        <v>121599.040686935</v>
      </c>
      <c r="F105" s="130">
        <v>11434.805</v>
      </c>
      <c r="G105" s="131">
        <v>10.6341</v>
      </c>
      <c r="H105" s="68" t="str">
        <f>+VLOOKUP(B105,'NAV 31.03.2013'!P:R,3,0)</f>
        <v>TNIFDIRECT DIVIDEND</v>
      </c>
      <c r="I105" s="91">
        <f t="shared" si="1"/>
        <v>10.6341</v>
      </c>
    </row>
    <row r="106" spans="1:9" ht="12.95" customHeight="1">
      <c r="A106" s="127" t="s">
        <v>270</v>
      </c>
      <c r="B106" s="127" t="s">
        <v>1150</v>
      </c>
      <c r="C106" s="127" t="s">
        <v>1105</v>
      </c>
      <c r="D106" s="128">
        <v>41361</v>
      </c>
      <c r="E106" s="129">
        <v>53208.574210876002</v>
      </c>
      <c r="F106" s="130">
        <v>5003.576</v>
      </c>
      <c r="G106" s="131">
        <v>10.6341</v>
      </c>
      <c r="H106" s="68" t="str">
        <f>+VLOOKUP(B106,'NAV 31.03.2013'!P:R,3,0)</f>
        <v>TNIFDIRECT GROWTH</v>
      </c>
      <c r="I106" s="91">
        <f t="shared" si="1"/>
        <v>10.6341</v>
      </c>
    </row>
    <row r="107" spans="1:9" ht="12.95" customHeight="1">
      <c r="A107" s="127" t="s">
        <v>250</v>
      </c>
      <c r="B107" s="127" t="s">
        <v>250</v>
      </c>
      <c r="C107" s="127" t="s">
        <v>134</v>
      </c>
      <c r="D107" s="128">
        <v>41361</v>
      </c>
      <c r="E107" s="129">
        <v>1516797558.9673412</v>
      </c>
      <c r="F107" s="130">
        <v>27085877.382000003</v>
      </c>
      <c r="G107" s="131">
        <v>56</v>
      </c>
      <c r="H107" s="68" t="str">
        <f>+VLOOKUP(B107,'NAV 31.03.2013'!P:R,3,0)</f>
        <v>TSSNA</v>
      </c>
      <c r="I107" s="91">
        <f t="shared" si="1"/>
        <v>56</v>
      </c>
    </row>
    <row r="108" spans="1:9" ht="12.95" customHeight="1">
      <c r="A108" s="127" t="s">
        <v>250</v>
      </c>
      <c r="B108" s="127" t="s">
        <v>863</v>
      </c>
      <c r="C108" s="127" t="s">
        <v>800</v>
      </c>
      <c r="D108" s="128">
        <v>41361</v>
      </c>
      <c r="E108" s="129">
        <v>1446374324.2765985</v>
      </c>
      <c r="F108" s="130">
        <v>25343243.698000003</v>
      </c>
      <c r="G108" s="131">
        <v>57.07</v>
      </c>
      <c r="H108" s="68" t="str">
        <f>+VLOOKUP(B108,'NAV 31.03.2013'!P:R,3,0)</f>
        <v>TSSGrowth Plan</v>
      </c>
      <c r="I108" s="91">
        <f t="shared" si="1"/>
        <v>57.07</v>
      </c>
    </row>
    <row r="109" spans="1:9" ht="12.95" customHeight="1">
      <c r="A109" s="127" t="s">
        <v>250</v>
      </c>
      <c r="B109" s="127" t="s">
        <v>864</v>
      </c>
      <c r="C109" s="127" t="s">
        <v>802</v>
      </c>
      <c r="D109" s="128">
        <v>41361</v>
      </c>
      <c r="E109" s="129">
        <v>69030647.408587024</v>
      </c>
      <c r="F109" s="130">
        <v>1718125.6610000001</v>
      </c>
      <c r="G109" s="131">
        <v>40.18</v>
      </c>
      <c r="H109" s="68" t="str">
        <f>+VLOOKUP(B109,'NAV 31.03.2013'!P:R,3,0)</f>
        <v>TSSDividend plan</v>
      </c>
      <c r="I109" s="91">
        <f t="shared" si="1"/>
        <v>40.18</v>
      </c>
    </row>
    <row r="110" spans="1:9" ht="12.95" customHeight="1">
      <c r="A110" s="127" t="s">
        <v>250</v>
      </c>
      <c r="B110" s="127" t="s">
        <v>1151</v>
      </c>
      <c r="C110" s="127" t="s">
        <v>1105</v>
      </c>
      <c r="D110" s="128">
        <v>41361</v>
      </c>
      <c r="E110" s="129">
        <v>1376935.7245515019</v>
      </c>
      <c r="F110" s="130">
        <v>24118.489000000001</v>
      </c>
      <c r="G110" s="131">
        <v>57.09</v>
      </c>
      <c r="H110" s="68" t="str">
        <f>+VLOOKUP(B110,'NAV 31.03.2013'!P:R,3,0)</f>
        <v>TSSDIRECT GROWTH</v>
      </c>
      <c r="I110" s="91">
        <f t="shared" si="1"/>
        <v>57.09</v>
      </c>
    </row>
    <row r="111" spans="1:9" ht="12.95" customHeight="1">
      <c r="A111" s="127" t="s">
        <v>250</v>
      </c>
      <c r="B111" s="127" t="s">
        <v>1152</v>
      </c>
      <c r="C111" s="127" t="s">
        <v>1107</v>
      </c>
      <c r="D111" s="128">
        <v>41361</v>
      </c>
      <c r="E111" s="129">
        <v>15651.070916323</v>
      </c>
      <c r="F111" s="130">
        <v>389.53399999999999</v>
      </c>
      <c r="G111" s="131">
        <v>40.18</v>
      </c>
      <c r="H111" s="68" t="str">
        <f>+VLOOKUP(B111,'NAV 31.03.2013'!P:R,3,0)</f>
        <v>TSSDIRECT DIVIDEND</v>
      </c>
      <c r="I111" s="91">
        <f t="shared" si="1"/>
        <v>40.18</v>
      </c>
    </row>
  </sheetData>
  <pageMargins left="0.7" right="0.7" top="0.75" bottom="0.75" header="0.3" footer="0.3"/>
  <pageSetup paperSize="9" orientation="portrait" r:id="rId1"/>
  <headerFooter>
    <oddFooter>&amp;CFor internal use only</oddFooter>
  </headerFooter>
</worksheet>
</file>

<file path=xl/worksheets/sheet9.xml><?xml version="1.0" encoding="utf-8"?>
<worksheet xmlns="http://schemas.openxmlformats.org/spreadsheetml/2006/main" xmlns:r="http://schemas.openxmlformats.org/officeDocument/2006/relationships">
  <dimension ref="A1:X147"/>
  <sheetViews>
    <sheetView workbookViewId="0"/>
  </sheetViews>
  <sheetFormatPr defaultRowHeight="12.75"/>
  <cols>
    <col min="1" max="1" width="12.28515625" bestFit="1" customWidth="1"/>
    <col min="2" max="2" width="12" bestFit="1" customWidth="1"/>
    <col min="3" max="3" width="41.28515625" bestFit="1" customWidth="1"/>
    <col min="4" max="4" width="9.85546875" bestFit="1" customWidth="1"/>
    <col min="5" max="5" width="14.85546875" bestFit="1" customWidth="1"/>
    <col min="6" max="6" width="15.5703125" bestFit="1" customWidth="1"/>
    <col min="7" max="7" width="11.28515625" bestFit="1" customWidth="1"/>
    <col min="8" max="8" width="43.5703125" style="68" bestFit="1" customWidth="1"/>
    <col min="9" max="9" width="12.140625" style="68" bestFit="1" customWidth="1"/>
    <col min="10" max="10" width="39.140625" style="68" bestFit="1" customWidth="1"/>
    <col min="11" max="14" width="9.140625" style="68"/>
    <col min="15" max="16" width="12.7109375" style="92" bestFit="1" customWidth="1"/>
    <col min="17" max="17" width="35.28515625" style="92" bestFit="1" customWidth="1"/>
    <col min="18" max="18" width="43.5703125" style="92" bestFit="1" customWidth="1"/>
    <col min="19" max="24" width="8.85546875" customWidth="1"/>
    <col min="25" max="16384" width="9.140625" style="45"/>
  </cols>
  <sheetData>
    <row r="1" spans="1:18">
      <c r="A1" s="89" t="s">
        <v>792</v>
      </c>
      <c r="B1" s="89" t="s">
        <v>793</v>
      </c>
      <c r="C1" s="89" t="s">
        <v>794</v>
      </c>
      <c r="D1" s="89" t="s">
        <v>795</v>
      </c>
      <c r="E1" s="89" t="s">
        <v>796</v>
      </c>
      <c r="F1" s="89" t="s">
        <v>797</v>
      </c>
      <c r="G1" s="89" t="s">
        <v>798</v>
      </c>
      <c r="H1" s="68" t="s">
        <v>661</v>
      </c>
      <c r="I1" s="68" t="str">
        <f>+G1</f>
        <v>NAV Per Unit</v>
      </c>
      <c r="J1" s="90" t="s">
        <v>865</v>
      </c>
      <c r="O1" s="92" t="s">
        <v>792</v>
      </c>
      <c r="P1" s="92" t="s">
        <v>793</v>
      </c>
      <c r="Q1" s="92" t="s">
        <v>661</v>
      </c>
    </row>
    <row r="2" spans="1:18">
      <c r="A2" s="127" t="s">
        <v>260</v>
      </c>
      <c r="B2" s="127" t="s">
        <v>260</v>
      </c>
      <c r="C2" s="127" t="s">
        <v>277</v>
      </c>
      <c r="D2" s="128">
        <v>41364</v>
      </c>
      <c r="E2" s="129">
        <v>299449443.52562571</v>
      </c>
      <c r="F2" s="130">
        <v>7493857.9460000014</v>
      </c>
      <c r="G2" s="131">
        <v>39.959316774000001</v>
      </c>
      <c r="H2" s="68" t="str">
        <f t="shared" ref="H2:H33" si="0">VLOOKUP(B2:B174,P:R,3,0)</f>
        <v>BOI92NA</v>
      </c>
      <c r="I2" s="91">
        <f>+G2</f>
        <v>39.959316774000001</v>
      </c>
      <c r="K2" s="69"/>
      <c r="O2" s="92" t="s">
        <v>260</v>
      </c>
      <c r="P2" s="92" t="s">
        <v>260</v>
      </c>
      <c r="Q2" s="92" t="s">
        <v>866</v>
      </c>
      <c r="R2" s="92" t="str">
        <f>+O2&amp;Q2</f>
        <v>BOI92NA</v>
      </c>
    </row>
    <row r="3" spans="1:18">
      <c r="A3" s="127" t="s">
        <v>260</v>
      </c>
      <c r="B3" s="127" t="s">
        <v>799</v>
      </c>
      <c r="C3" s="127" t="s">
        <v>800</v>
      </c>
      <c r="D3" s="128">
        <v>41364</v>
      </c>
      <c r="E3" s="129">
        <v>264936426.41366944</v>
      </c>
      <c r="F3" s="130">
        <v>6630151.4240000006</v>
      </c>
      <c r="G3" s="131">
        <v>39.96</v>
      </c>
      <c r="H3" s="68" t="str">
        <f t="shared" si="0"/>
        <v>BOI92Growth Plan</v>
      </c>
      <c r="I3" s="91">
        <f t="shared" ref="I3:I66" si="1">+G3</f>
        <v>39.96</v>
      </c>
      <c r="O3" s="92" t="s">
        <v>260</v>
      </c>
      <c r="P3" s="92" t="s">
        <v>799</v>
      </c>
      <c r="Q3" s="92" t="s">
        <v>19</v>
      </c>
      <c r="R3" s="92" t="str">
        <f t="shared" ref="R3:R66" si="2">+O3&amp;Q3</f>
        <v>BOI92Growth Plan</v>
      </c>
    </row>
    <row r="4" spans="1:18">
      <c r="A4" s="127" t="s">
        <v>260</v>
      </c>
      <c r="B4" s="127" t="s">
        <v>801</v>
      </c>
      <c r="C4" s="127" t="s">
        <v>802</v>
      </c>
      <c r="D4" s="128">
        <v>41364</v>
      </c>
      <c r="E4" s="129">
        <v>34476411.653980814</v>
      </c>
      <c r="F4" s="130">
        <v>862790.70799999998</v>
      </c>
      <c r="G4" s="131">
        <v>39.96</v>
      </c>
      <c r="H4" s="68" t="str">
        <f t="shared" si="0"/>
        <v>BOI92Dividend plan</v>
      </c>
      <c r="I4" s="91">
        <f t="shared" si="1"/>
        <v>39.96</v>
      </c>
      <c r="O4" s="92" t="s">
        <v>260</v>
      </c>
      <c r="P4" s="92" t="s">
        <v>801</v>
      </c>
      <c r="Q4" s="92" t="s">
        <v>21</v>
      </c>
      <c r="R4" s="92" t="str">
        <f t="shared" si="2"/>
        <v>BOI92Dividend plan</v>
      </c>
    </row>
    <row r="5" spans="1:18">
      <c r="A5" s="127" t="s">
        <v>260</v>
      </c>
      <c r="B5" s="127" t="s">
        <v>1104</v>
      </c>
      <c r="C5" s="127" t="s">
        <v>1105</v>
      </c>
      <c r="D5" s="128">
        <v>41364</v>
      </c>
      <c r="E5" s="129">
        <v>32116.016457238999</v>
      </c>
      <c r="F5" s="130">
        <v>803.505</v>
      </c>
      <c r="G5" s="131">
        <v>39.97</v>
      </c>
      <c r="H5" s="68" t="str">
        <f t="shared" si="0"/>
        <v>BOI92Direct Growth</v>
      </c>
      <c r="I5" s="91">
        <f t="shared" si="1"/>
        <v>39.97</v>
      </c>
      <c r="O5" s="92" t="s">
        <v>260</v>
      </c>
      <c r="P5" s="92" t="s">
        <v>1104</v>
      </c>
      <c r="Q5" s="92" t="s">
        <v>1026</v>
      </c>
      <c r="R5" s="92" t="str">
        <f t="shared" si="2"/>
        <v>BOI92Direct Growth</v>
      </c>
    </row>
    <row r="6" spans="1:18">
      <c r="A6" s="127" t="s">
        <v>260</v>
      </c>
      <c r="B6" s="127" t="s">
        <v>1106</v>
      </c>
      <c r="C6" s="127" t="s">
        <v>1107</v>
      </c>
      <c r="D6" s="128">
        <v>41364</v>
      </c>
      <c r="E6" s="129">
        <v>4489.5366605059999</v>
      </c>
      <c r="F6" s="130">
        <v>112.309</v>
      </c>
      <c r="G6" s="131">
        <v>39.97</v>
      </c>
      <c r="H6" s="68" t="str">
        <f t="shared" si="0"/>
        <v>BOI92Direct Dividend</v>
      </c>
      <c r="I6" s="91">
        <f t="shared" si="1"/>
        <v>39.97</v>
      </c>
      <c r="O6" s="92" t="s">
        <v>260</v>
      </c>
      <c r="P6" s="92" t="s">
        <v>1106</v>
      </c>
      <c r="Q6" s="92" t="s">
        <v>1027</v>
      </c>
      <c r="R6" s="92" t="str">
        <f t="shared" si="2"/>
        <v>BOI92Direct Dividend</v>
      </c>
    </row>
    <row r="7" spans="1:18">
      <c r="A7" s="127" t="s">
        <v>139</v>
      </c>
      <c r="B7" s="127" t="s">
        <v>139</v>
      </c>
      <c r="C7" s="127" t="s">
        <v>132</v>
      </c>
      <c r="D7" s="128">
        <v>41364</v>
      </c>
      <c r="E7" s="129">
        <v>232172149.80226955</v>
      </c>
      <c r="F7" s="130">
        <v>14781683.791000001</v>
      </c>
      <c r="G7" s="131">
        <v>15.71</v>
      </c>
      <c r="H7" s="68" t="str">
        <f t="shared" si="0"/>
        <v>DSFNA</v>
      </c>
      <c r="I7" s="91">
        <f t="shared" si="1"/>
        <v>15.71</v>
      </c>
      <c r="O7" s="92" t="s">
        <v>139</v>
      </c>
      <c r="P7" s="92" t="s">
        <v>139</v>
      </c>
      <c r="Q7" s="92" t="s">
        <v>866</v>
      </c>
      <c r="R7" s="92" t="str">
        <f t="shared" si="2"/>
        <v>DSFNA</v>
      </c>
    </row>
    <row r="8" spans="1:18">
      <c r="A8" s="127" t="s">
        <v>139</v>
      </c>
      <c r="B8" s="127" t="s">
        <v>803</v>
      </c>
      <c r="C8" s="127" t="s">
        <v>800</v>
      </c>
      <c r="D8" s="128">
        <v>41364</v>
      </c>
      <c r="E8" s="129">
        <v>210729538.89361912</v>
      </c>
      <c r="F8" s="130">
        <v>13416581.457</v>
      </c>
      <c r="G8" s="131">
        <v>15.71</v>
      </c>
      <c r="H8" s="68" t="str">
        <f t="shared" si="0"/>
        <v>DSFGrowth Plan</v>
      </c>
      <c r="I8" s="91">
        <f t="shared" si="1"/>
        <v>15.71</v>
      </c>
      <c r="O8" s="92" t="s">
        <v>139</v>
      </c>
      <c r="P8" s="92" t="s">
        <v>803</v>
      </c>
      <c r="Q8" s="92" t="s">
        <v>19</v>
      </c>
      <c r="R8" s="92" t="str">
        <f t="shared" si="2"/>
        <v>DSFGrowth Plan</v>
      </c>
    </row>
    <row r="9" spans="1:18">
      <c r="A9" s="127" t="s">
        <v>139</v>
      </c>
      <c r="B9" s="127" t="s">
        <v>804</v>
      </c>
      <c r="C9" s="127" t="s">
        <v>802</v>
      </c>
      <c r="D9" s="128">
        <v>41364</v>
      </c>
      <c r="E9" s="129">
        <v>20228165.243614253</v>
      </c>
      <c r="F9" s="130">
        <v>1287802.5919999999</v>
      </c>
      <c r="G9" s="131">
        <v>15.71</v>
      </c>
      <c r="H9" s="68" t="str">
        <f t="shared" si="0"/>
        <v>DSFDividend plan</v>
      </c>
      <c r="I9" s="91">
        <f t="shared" si="1"/>
        <v>15.71</v>
      </c>
      <c r="O9" s="92" t="s">
        <v>139</v>
      </c>
      <c r="P9" s="92" t="s">
        <v>804</v>
      </c>
      <c r="Q9" s="92" t="s">
        <v>21</v>
      </c>
      <c r="R9" s="92" t="str">
        <f t="shared" si="2"/>
        <v>DSFDividend plan</v>
      </c>
    </row>
    <row r="10" spans="1:18">
      <c r="A10" s="127" t="s">
        <v>139</v>
      </c>
      <c r="B10" s="127" t="s">
        <v>1108</v>
      </c>
      <c r="C10" s="127" t="s">
        <v>1105</v>
      </c>
      <c r="D10" s="128">
        <v>41364</v>
      </c>
      <c r="E10" s="129">
        <v>1000092.025295874</v>
      </c>
      <c r="F10" s="130">
        <v>63661.392999999996</v>
      </c>
      <c r="G10" s="131">
        <v>15.71</v>
      </c>
      <c r="H10" s="68" t="str">
        <f t="shared" si="0"/>
        <v>DSFDirect Growth</v>
      </c>
      <c r="I10" s="91">
        <f t="shared" si="1"/>
        <v>15.71</v>
      </c>
      <c r="O10" s="92" t="s">
        <v>139</v>
      </c>
      <c r="P10" s="92" t="s">
        <v>1108</v>
      </c>
      <c r="Q10" s="92" t="s">
        <v>1026</v>
      </c>
      <c r="R10" s="92" t="str">
        <f t="shared" si="2"/>
        <v>DSFDirect Growth</v>
      </c>
    </row>
    <row r="11" spans="1:18">
      <c r="A11" s="127" t="s">
        <v>139</v>
      </c>
      <c r="B11" s="127" t="s">
        <v>1109</v>
      </c>
      <c r="C11" s="127" t="s">
        <v>1107</v>
      </c>
      <c r="D11" s="128">
        <v>41364</v>
      </c>
      <c r="E11" s="129">
        <v>214353.643471071</v>
      </c>
      <c r="F11" s="130">
        <v>13638.349</v>
      </c>
      <c r="G11" s="131">
        <v>15.72</v>
      </c>
      <c r="H11" s="68" t="str">
        <f t="shared" si="0"/>
        <v>DSFDirect Dividend</v>
      </c>
      <c r="I11" s="91">
        <f t="shared" si="1"/>
        <v>15.72</v>
      </c>
      <c r="O11" s="92" t="s">
        <v>139</v>
      </c>
      <c r="P11" s="92" t="s">
        <v>1109</v>
      </c>
      <c r="Q11" s="92" t="s">
        <v>1027</v>
      </c>
      <c r="R11" s="92" t="str">
        <f t="shared" si="2"/>
        <v>DSFDirect Dividend</v>
      </c>
    </row>
    <row r="12" spans="1:18">
      <c r="A12" s="127" t="s">
        <v>1042</v>
      </c>
      <c r="B12" s="127" t="s">
        <v>1042</v>
      </c>
      <c r="C12" s="127" t="s">
        <v>1110</v>
      </c>
      <c r="D12" s="128">
        <v>41364</v>
      </c>
      <c r="E12" s="129">
        <v>217122118.86000028</v>
      </c>
      <c r="F12" s="130">
        <v>21516248.040000003</v>
      </c>
      <c r="G12" s="131">
        <v>10.091100000000001</v>
      </c>
      <c r="H12" s="68" t="str">
        <f t="shared" si="0"/>
        <v>FM366YNA</v>
      </c>
      <c r="I12" s="91">
        <f t="shared" si="1"/>
        <v>10.091100000000001</v>
      </c>
      <c r="O12" s="92" t="s">
        <v>1042</v>
      </c>
      <c r="P12" s="92" t="s">
        <v>1042</v>
      </c>
      <c r="Q12" s="92" t="s">
        <v>866</v>
      </c>
      <c r="R12" s="92" t="str">
        <f t="shared" si="2"/>
        <v>FM366YNA</v>
      </c>
    </row>
    <row r="13" spans="1:18">
      <c r="A13" s="127" t="s">
        <v>1042</v>
      </c>
      <c r="B13" s="127" t="s">
        <v>1111</v>
      </c>
      <c r="C13" s="127" t="s">
        <v>1105</v>
      </c>
      <c r="D13" s="128">
        <v>41364</v>
      </c>
      <c r="E13" s="129">
        <v>159290421.03843617</v>
      </c>
      <c r="F13" s="130">
        <v>15785248.040000001</v>
      </c>
      <c r="G13" s="131">
        <v>10.091100000000001</v>
      </c>
      <c r="H13" s="68" t="str">
        <f t="shared" si="0"/>
        <v>FM366YDirect Growth</v>
      </c>
      <c r="I13" s="91">
        <f t="shared" si="1"/>
        <v>10.091100000000001</v>
      </c>
      <c r="O13" s="92" t="s">
        <v>1042</v>
      </c>
      <c r="P13" s="92" t="s">
        <v>1111</v>
      </c>
      <c r="Q13" s="92" t="s">
        <v>1026</v>
      </c>
      <c r="R13" s="92" t="str">
        <f t="shared" si="2"/>
        <v>FM366YDirect Growth</v>
      </c>
    </row>
    <row r="14" spans="1:18">
      <c r="A14" s="127" t="s">
        <v>1042</v>
      </c>
      <c r="B14" s="127" t="s">
        <v>1112</v>
      </c>
      <c r="C14" s="127" t="s">
        <v>800</v>
      </c>
      <c r="D14" s="128">
        <v>41364</v>
      </c>
      <c r="E14" s="129">
        <v>50767932.043733314</v>
      </c>
      <c r="F14" s="130">
        <v>5031000</v>
      </c>
      <c r="G14" s="131">
        <v>10.090999999999999</v>
      </c>
      <c r="H14" s="68" t="str">
        <f t="shared" si="0"/>
        <v>FM366YGrowth Plan</v>
      </c>
      <c r="I14" s="91">
        <f t="shared" si="1"/>
        <v>10.090999999999999</v>
      </c>
      <c r="O14" s="92" t="s">
        <v>1042</v>
      </c>
      <c r="P14" s="92" t="s">
        <v>1112</v>
      </c>
      <c r="Q14" s="92" t="s">
        <v>19</v>
      </c>
      <c r="R14" s="92" t="str">
        <f t="shared" si="2"/>
        <v>FM366YGrowth Plan</v>
      </c>
    </row>
    <row r="15" spans="1:18">
      <c r="A15" s="127" t="s">
        <v>1042</v>
      </c>
      <c r="B15" s="127" t="s">
        <v>1113</v>
      </c>
      <c r="C15" s="127" t="s">
        <v>1107</v>
      </c>
      <c r="D15" s="128">
        <v>41364</v>
      </c>
      <c r="E15" s="129">
        <v>7063765.77380767</v>
      </c>
      <c r="F15" s="130">
        <v>700000</v>
      </c>
      <c r="G15" s="131">
        <v>10.091100000000001</v>
      </c>
      <c r="H15" s="68" t="str">
        <f t="shared" si="0"/>
        <v>FM366YDirect Dividend</v>
      </c>
      <c r="I15" s="91">
        <f t="shared" si="1"/>
        <v>10.091100000000001</v>
      </c>
      <c r="O15" s="92" t="s">
        <v>1042</v>
      </c>
      <c r="P15" s="92" t="s">
        <v>1113</v>
      </c>
      <c r="Q15" s="92" t="s">
        <v>1027</v>
      </c>
      <c r="R15" s="92" t="str">
        <f t="shared" si="2"/>
        <v>FM366YDirect Dividend</v>
      </c>
    </row>
    <row r="16" spans="1:18">
      <c r="A16" s="127" t="s">
        <v>1042</v>
      </c>
      <c r="B16" s="127" t="s">
        <v>1114</v>
      </c>
      <c r="C16" s="127" t="s">
        <v>802</v>
      </c>
      <c r="D16" s="128">
        <v>41364</v>
      </c>
      <c r="E16" s="129">
        <v>0</v>
      </c>
      <c r="F16" s="130">
        <v>0</v>
      </c>
      <c r="G16" s="131">
        <v>0</v>
      </c>
      <c r="H16" s="68" t="str">
        <f t="shared" si="0"/>
        <v>FM366YDividend plan</v>
      </c>
      <c r="I16" s="91">
        <f t="shared" si="1"/>
        <v>0</v>
      </c>
      <c r="O16" s="92" t="s">
        <v>1042</v>
      </c>
      <c r="P16" s="92" t="s">
        <v>1114</v>
      </c>
      <c r="Q16" s="92" t="s">
        <v>21</v>
      </c>
      <c r="R16" s="92" t="str">
        <f t="shared" si="2"/>
        <v>FM366YDividend plan</v>
      </c>
    </row>
    <row r="17" spans="1:18">
      <c r="A17" s="127" t="s">
        <v>977</v>
      </c>
      <c r="B17" s="127" t="s">
        <v>977</v>
      </c>
      <c r="C17" s="127" t="s">
        <v>993</v>
      </c>
      <c r="D17" s="128">
        <v>41364</v>
      </c>
      <c r="E17" s="129">
        <v>467289936.83455282</v>
      </c>
      <c r="F17" s="130">
        <v>43525947.696000002</v>
      </c>
      <c r="G17" s="131">
        <v>10.735900000000001</v>
      </c>
      <c r="H17" s="68" t="str">
        <f t="shared" si="0"/>
        <v>FM369UNA</v>
      </c>
      <c r="I17" s="91">
        <f t="shared" si="1"/>
        <v>10.735900000000001</v>
      </c>
      <c r="O17" s="92" t="s">
        <v>977</v>
      </c>
      <c r="P17" s="92" t="s">
        <v>977</v>
      </c>
      <c r="Q17" s="92" t="s">
        <v>866</v>
      </c>
      <c r="R17" s="92" t="str">
        <f t="shared" si="2"/>
        <v>FM369UNA</v>
      </c>
    </row>
    <row r="18" spans="1:18">
      <c r="A18" s="127" t="s">
        <v>977</v>
      </c>
      <c r="B18" s="127" t="s">
        <v>986</v>
      </c>
      <c r="C18" s="127" t="s">
        <v>800</v>
      </c>
      <c r="D18" s="128">
        <v>41364</v>
      </c>
      <c r="E18" s="129">
        <v>465294252.23796219</v>
      </c>
      <c r="F18" s="130">
        <v>43326664.696000002</v>
      </c>
      <c r="G18" s="131">
        <v>10.7392</v>
      </c>
      <c r="H18" s="68" t="str">
        <f t="shared" si="0"/>
        <v>FM369UGrowth Plan</v>
      </c>
      <c r="I18" s="91">
        <f t="shared" si="1"/>
        <v>10.7392</v>
      </c>
      <c r="O18" s="92" t="s">
        <v>977</v>
      </c>
      <c r="P18" s="92" t="s">
        <v>986</v>
      </c>
      <c r="Q18" s="92" t="s">
        <v>19</v>
      </c>
      <c r="R18" s="92" t="str">
        <f t="shared" si="2"/>
        <v>FM369UGrowth Plan</v>
      </c>
    </row>
    <row r="19" spans="1:18">
      <c r="A19" s="127" t="s">
        <v>977</v>
      </c>
      <c r="B19" s="127" t="s">
        <v>987</v>
      </c>
      <c r="C19" s="127" t="s">
        <v>802</v>
      </c>
      <c r="D19" s="128">
        <v>41364</v>
      </c>
      <c r="E19" s="129">
        <v>1995684.596593739</v>
      </c>
      <c r="F19" s="130">
        <v>199283</v>
      </c>
      <c r="G19" s="131">
        <v>10.0143</v>
      </c>
      <c r="H19" s="68" t="str">
        <f t="shared" si="0"/>
        <v>FM369UDividend plan</v>
      </c>
      <c r="I19" s="91">
        <f t="shared" si="1"/>
        <v>10.0143</v>
      </c>
      <c r="O19" s="92" t="s">
        <v>977</v>
      </c>
      <c r="P19" s="92" t="s">
        <v>987</v>
      </c>
      <c r="Q19" s="92" t="s">
        <v>21</v>
      </c>
      <c r="R19" s="92" t="str">
        <f t="shared" si="2"/>
        <v>FM369UDividend plan</v>
      </c>
    </row>
    <row r="20" spans="1:18">
      <c r="A20" s="127" t="s">
        <v>1038</v>
      </c>
      <c r="B20" s="127" t="s">
        <v>1038</v>
      </c>
      <c r="C20" s="127" t="s">
        <v>1039</v>
      </c>
      <c r="D20" s="128">
        <v>41364</v>
      </c>
      <c r="E20" s="129">
        <v>870755024.59678829</v>
      </c>
      <c r="F20" s="130">
        <v>85876162.100000009</v>
      </c>
      <c r="G20" s="131">
        <v>10.139699999999999</v>
      </c>
      <c r="H20" s="68" t="str">
        <f t="shared" si="0"/>
        <v>FM369XNA</v>
      </c>
      <c r="I20" s="91">
        <f t="shared" si="1"/>
        <v>10.139699999999999</v>
      </c>
      <c r="O20" s="92" t="s">
        <v>1038</v>
      </c>
      <c r="P20" s="92" t="s">
        <v>1038</v>
      </c>
      <c r="Q20" s="92" t="s">
        <v>866</v>
      </c>
      <c r="R20" s="92" t="str">
        <f t="shared" si="2"/>
        <v>FM369XNA</v>
      </c>
    </row>
    <row r="21" spans="1:18">
      <c r="A21" s="127" t="s">
        <v>1038</v>
      </c>
      <c r="B21" s="127" t="s">
        <v>1115</v>
      </c>
      <c r="C21" s="127" t="s">
        <v>1105</v>
      </c>
      <c r="D21" s="128">
        <v>41364</v>
      </c>
      <c r="E21" s="129">
        <v>765819769.15079248</v>
      </c>
      <c r="F21" s="130">
        <v>75526509</v>
      </c>
      <c r="G21" s="131">
        <v>10.139699999999999</v>
      </c>
      <c r="H21" s="68" t="str">
        <f t="shared" si="0"/>
        <v>FM369XDirect Growth</v>
      </c>
      <c r="I21" s="91">
        <f t="shared" si="1"/>
        <v>10.139699999999999</v>
      </c>
      <c r="O21" s="92" t="s">
        <v>1038</v>
      </c>
      <c r="P21" s="92" t="s">
        <v>1115</v>
      </c>
      <c r="Q21" s="92" t="s">
        <v>1026</v>
      </c>
      <c r="R21" s="92" t="str">
        <f t="shared" si="2"/>
        <v>FM369XDirect Growth</v>
      </c>
    </row>
    <row r="22" spans="1:18">
      <c r="A22" s="127" t="s">
        <v>1038</v>
      </c>
      <c r="B22" s="127" t="s">
        <v>1116</v>
      </c>
      <c r="C22" s="127" t="s">
        <v>800</v>
      </c>
      <c r="D22" s="128">
        <v>41364</v>
      </c>
      <c r="E22" s="129">
        <v>104920046.45561875</v>
      </c>
      <c r="F22" s="130">
        <v>10348153.1</v>
      </c>
      <c r="G22" s="131">
        <v>10.138999999999999</v>
      </c>
      <c r="H22" s="68" t="str">
        <f t="shared" si="0"/>
        <v>FM369XGrowth Plan</v>
      </c>
      <c r="I22" s="91">
        <f t="shared" si="1"/>
        <v>10.138999999999999</v>
      </c>
      <c r="O22" s="92" t="s">
        <v>1038</v>
      </c>
      <c r="P22" s="92" t="s">
        <v>1116</v>
      </c>
      <c r="Q22" s="92" t="s">
        <v>19</v>
      </c>
      <c r="R22" s="92" t="str">
        <f t="shared" si="2"/>
        <v>FM369XGrowth Plan</v>
      </c>
    </row>
    <row r="23" spans="1:18">
      <c r="A23" s="127" t="s">
        <v>1038</v>
      </c>
      <c r="B23" s="127" t="s">
        <v>1117</v>
      </c>
      <c r="C23" s="127" t="s">
        <v>1107</v>
      </c>
      <c r="D23" s="128">
        <v>41364</v>
      </c>
      <c r="E23" s="129">
        <v>10139.651594581001</v>
      </c>
      <c r="F23" s="130">
        <v>1000</v>
      </c>
      <c r="G23" s="131">
        <v>10.139699999999999</v>
      </c>
      <c r="H23" s="68" t="str">
        <f t="shared" si="0"/>
        <v>FM369XDirect Dividend</v>
      </c>
      <c r="I23" s="91">
        <f t="shared" si="1"/>
        <v>10.139699999999999</v>
      </c>
      <c r="O23" s="92" t="s">
        <v>1038</v>
      </c>
      <c r="P23" s="92" t="s">
        <v>1117</v>
      </c>
      <c r="Q23" s="92" t="s">
        <v>1027</v>
      </c>
      <c r="R23" s="92" t="str">
        <f t="shared" si="2"/>
        <v>FM369XDirect Dividend</v>
      </c>
    </row>
    <row r="24" spans="1:18">
      <c r="A24" s="127" t="s">
        <v>1038</v>
      </c>
      <c r="B24" s="127" t="s">
        <v>1118</v>
      </c>
      <c r="C24" s="127" t="s">
        <v>802</v>
      </c>
      <c r="D24" s="128">
        <v>41364</v>
      </c>
      <c r="E24" s="129">
        <v>5069.3720836450002</v>
      </c>
      <c r="F24" s="130">
        <v>500</v>
      </c>
      <c r="G24" s="131">
        <v>10.1387</v>
      </c>
      <c r="H24" s="68" t="str">
        <f t="shared" si="0"/>
        <v>FM369XDividend plan</v>
      </c>
      <c r="I24" s="91">
        <f t="shared" si="1"/>
        <v>10.1387</v>
      </c>
      <c r="O24" s="92" t="s">
        <v>1038</v>
      </c>
      <c r="P24" s="92" t="s">
        <v>1118</v>
      </c>
      <c r="Q24" s="92" t="s">
        <v>21</v>
      </c>
      <c r="R24" s="92" t="str">
        <f t="shared" si="2"/>
        <v>FM369XDividend plan</v>
      </c>
    </row>
    <row r="25" spans="1:18">
      <c r="A25" s="127" t="s">
        <v>976</v>
      </c>
      <c r="B25" s="127" t="s">
        <v>976</v>
      </c>
      <c r="C25" s="127" t="s">
        <v>994</v>
      </c>
      <c r="D25" s="128">
        <v>41364</v>
      </c>
      <c r="E25" s="129">
        <v>450547266.9876712</v>
      </c>
      <c r="F25" s="130">
        <v>41469480</v>
      </c>
      <c r="G25" s="131">
        <v>10.864599999999999</v>
      </c>
      <c r="H25" s="68" t="str">
        <f t="shared" si="0"/>
        <v>FM374SNA</v>
      </c>
      <c r="I25" s="91">
        <f t="shared" si="1"/>
        <v>10.864599999999999</v>
      </c>
      <c r="O25" s="92" t="s">
        <v>976</v>
      </c>
      <c r="P25" s="92" t="s">
        <v>976</v>
      </c>
      <c r="Q25" s="92" t="s">
        <v>866</v>
      </c>
      <c r="R25" s="92" t="str">
        <f t="shared" si="2"/>
        <v>FM374SNA</v>
      </c>
    </row>
    <row r="26" spans="1:18">
      <c r="A26" s="127" t="s">
        <v>976</v>
      </c>
      <c r="B26" s="127" t="s">
        <v>980</v>
      </c>
      <c r="C26" s="127" t="s">
        <v>800</v>
      </c>
      <c r="D26" s="128">
        <v>41364</v>
      </c>
      <c r="E26" s="129">
        <v>448318353.72021592</v>
      </c>
      <c r="F26" s="130">
        <v>41246980</v>
      </c>
      <c r="G26" s="131">
        <v>10.8691</v>
      </c>
      <c r="H26" s="68" t="str">
        <f t="shared" si="0"/>
        <v>FM374SGrowth Plan</v>
      </c>
      <c r="I26" s="91">
        <f t="shared" si="1"/>
        <v>10.8691</v>
      </c>
      <c r="O26" s="92" t="s">
        <v>976</v>
      </c>
      <c r="P26" s="92" t="s">
        <v>980</v>
      </c>
      <c r="Q26" s="92" t="s">
        <v>19</v>
      </c>
      <c r="R26" s="92" t="str">
        <f t="shared" si="2"/>
        <v>FM374SGrowth Plan</v>
      </c>
    </row>
    <row r="27" spans="1:18">
      <c r="A27" s="127" t="s">
        <v>976</v>
      </c>
      <c r="B27" s="127" t="s">
        <v>981</v>
      </c>
      <c r="C27" s="127" t="s">
        <v>802</v>
      </c>
      <c r="D27" s="128">
        <v>41364</v>
      </c>
      <c r="E27" s="129">
        <v>2228913.2674578568</v>
      </c>
      <c r="F27" s="130">
        <v>222500</v>
      </c>
      <c r="G27" s="131">
        <v>10.0176</v>
      </c>
      <c r="H27" s="68" t="str">
        <f t="shared" si="0"/>
        <v>FM374SDividend plan</v>
      </c>
      <c r="I27" s="91">
        <f t="shared" si="1"/>
        <v>10.0176</v>
      </c>
      <c r="O27" s="92" t="s">
        <v>976</v>
      </c>
      <c r="P27" s="92" t="s">
        <v>981</v>
      </c>
      <c r="Q27" s="92" t="s">
        <v>21</v>
      </c>
      <c r="R27" s="92" t="str">
        <f t="shared" si="2"/>
        <v>FM374SDividend plan</v>
      </c>
    </row>
    <row r="28" spans="1:18">
      <c r="A28" s="127" t="s">
        <v>1044</v>
      </c>
      <c r="B28" s="127" t="s">
        <v>1044</v>
      </c>
      <c r="C28" s="127" t="s">
        <v>1119</v>
      </c>
      <c r="D28" s="128">
        <v>41364</v>
      </c>
      <c r="E28" s="129">
        <v>202313108.26000005</v>
      </c>
      <c r="F28" s="130">
        <v>20197226.032000002</v>
      </c>
      <c r="G28" s="131">
        <v>10.0169</v>
      </c>
      <c r="H28" s="68" t="str">
        <f t="shared" si="0"/>
        <v>FM377ZNA</v>
      </c>
      <c r="I28" s="91">
        <f t="shared" si="1"/>
        <v>10.0169</v>
      </c>
      <c r="O28" s="92" t="s">
        <v>1044</v>
      </c>
      <c r="P28" s="92" t="s">
        <v>1044</v>
      </c>
      <c r="Q28" s="92" t="s">
        <v>866</v>
      </c>
      <c r="R28" s="92" t="str">
        <f t="shared" si="2"/>
        <v>FM377ZNA</v>
      </c>
    </row>
    <row r="29" spans="1:18">
      <c r="A29" s="127" t="s">
        <v>1044</v>
      </c>
      <c r="B29" s="127" t="s">
        <v>1120</v>
      </c>
      <c r="C29" s="127" t="s">
        <v>1105</v>
      </c>
      <c r="D29" s="128">
        <v>41364</v>
      </c>
      <c r="E29" s="129">
        <v>202014605.87960556</v>
      </c>
      <c r="F29" s="130">
        <v>20167426.032000002</v>
      </c>
      <c r="G29" s="131">
        <v>10.0169</v>
      </c>
      <c r="H29" s="68" t="str">
        <f t="shared" si="0"/>
        <v>FM377ZDirect Growth</v>
      </c>
      <c r="I29" s="91">
        <f t="shared" si="1"/>
        <v>10.0169</v>
      </c>
      <c r="O29" s="92" t="s">
        <v>1044</v>
      </c>
      <c r="P29" s="92" t="s">
        <v>1120</v>
      </c>
      <c r="Q29" s="92" t="s">
        <v>1026</v>
      </c>
      <c r="R29" s="92" t="str">
        <f t="shared" si="2"/>
        <v>FM377ZDirect Growth</v>
      </c>
    </row>
    <row r="30" spans="1:18">
      <c r="A30" s="127" t="s">
        <v>1044</v>
      </c>
      <c r="B30" s="127" t="s">
        <v>1121</v>
      </c>
      <c r="C30" s="127" t="s">
        <v>800</v>
      </c>
      <c r="D30" s="128">
        <v>41364</v>
      </c>
      <c r="E30" s="129">
        <v>133224.08582240701</v>
      </c>
      <c r="F30" s="130">
        <v>13300</v>
      </c>
      <c r="G30" s="131">
        <v>10.0168</v>
      </c>
      <c r="H30" s="68" t="str">
        <f t="shared" si="0"/>
        <v>FM377ZGrowth Plan</v>
      </c>
      <c r="I30" s="91">
        <f t="shared" si="1"/>
        <v>10.0168</v>
      </c>
      <c r="O30" s="92" t="s">
        <v>1044</v>
      </c>
      <c r="P30" s="92" t="s">
        <v>1121</v>
      </c>
      <c r="Q30" s="92" t="s">
        <v>19</v>
      </c>
      <c r="R30" s="92" t="str">
        <f t="shared" si="2"/>
        <v>FM377ZGrowth Plan</v>
      </c>
    </row>
    <row r="31" spans="1:18">
      <c r="A31" s="127" t="s">
        <v>1044</v>
      </c>
      <c r="B31" s="127" t="s">
        <v>1122</v>
      </c>
      <c r="C31" s="127" t="s">
        <v>1107</v>
      </c>
      <c r="D31" s="128">
        <v>41364</v>
      </c>
      <c r="E31" s="129">
        <v>115194.069523578</v>
      </c>
      <c r="F31" s="130">
        <v>11500</v>
      </c>
      <c r="G31" s="131">
        <v>10.0169</v>
      </c>
      <c r="H31" s="68" t="str">
        <f t="shared" si="0"/>
        <v>FM377ZDirect Dividend</v>
      </c>
      <c r="I31" s="91">
        <f t="shared" si="1"/>
        <v>10.0169</v>
      </c>
      <c r="O31" s="92" t="s">
        <v>1044</v>
      </c>
      <c r="P31" s="92" t="s">
        <v>1122</v>
      </c>
      <c r="Q31" s="92" t="s">
        <v>1027</v>
      </c>
      <c r="R31" s="92" t="str">
        <f t="shared" si="2"/>
        <v>FM377ZDirect Dividend</v>
      </c>
    </row>
    <row r="32" spans="1:18">
      <c r="A32" s="127" t="s">
        <v>1044</v>
      </c>
      <c r="B32" s="127" t="s">
        <v>1123</v>
      </c>
      <c r="C32" s="127" t="s">
        <v>802</v>
      </c>
      <c r="D32" s="128">
        <v>41364</v>
      </c>
      <c r="E32" s="129">
        <v>50084.223174311999</v>
      </c>
      <c r="F32" s="130">
        <v>5000</v>
      </c>
      <c r="G32" s="131">
        <v>10.0168</v>
      </c>
      <c r="H32" s="68" t="str">
        <f t="shared" si="0"/>
        <v>FM377ZDividend plan</v>
      </c>
      <c r="I32" s="91">
        <f t="shared" si="1"/>
        <v>10.0168</v>
      </c>
      <c r="O32" s="92" t="s">
        <v>1044</v>
      </c>
      <c r="P32" s="92" t="s">
        <v>1123</v>
      </c>
      <c r="Q32" s="92" t="s">
        <v>21</v>
      </c>
      <c r="R32" s="92" t="str">
        <f t="shared" si="2"/>
        <v>FM377ZDividend plan</v>
      </c>
    </row>
    <row r="33" spans="1:18">
      <c r="A33" s="127" t="s">
        <v>886</v>
      </c>
      <c r="B33" s="127" t="s">
        <v>886</v>
      </c>
      <c r="C33" s="127" t="s">
        <v>924</v>
      </c>
      <c r="D33" s="128">
        <v>41364</v>
      </c>
      <c r="E33" s="129">
        <v>339085523.26968879</v>
      </c>
      <c r="F33" s="130">
        <v>30530762</v>
      </c>
      <c r="G33" s="131">
        <v>11.106400000000001</v>
      </c>
      <c r="H33" s="68" t="str">
        <f t="shared" si="0"/>
        <v>FM397ONA</v>
      </c>
      <c r="I33" s="91">
        <f t="shared" si="1"/>
        <v>11.106400000000001</v>
      </c>
      <c r="O33" s="92" t="s">
        <v>886</v>
      </c>
      <c r="P33" s="92" t="s">
        <v>886</v>
      </c>
      <c r="Q33" s="92" t="s">
        <v>866</v>
      </c>
      <c r="R33" s="92" t="str">
        <f t="shared" si="2"/>
        <v>FM397ONA</v>
      </c>
    </row>
    <row r="34" spans="1:18">
      <c r="A34" s="127" t="s">
        <v>886</v>
      </c>
      <c r="B34" s="127" t="s">
        <v>923</v>
      </c>
      <c r="C34" s="127" t="s">
        <v>800</v>
      </c>
      <c r="D34" s="128">
        <v>41364</v>
      </c>
      <c r="E34" s="129">
        <v>339085523.26968735</v>
      </c>
      <c r="F34" s="130">
        <v>30530762</v>
      </c>
      <c r="G34" s="131">
        <v>11.106400000000001</v>
      </c>
      <c r="H34" s="68" t="str">
        <f t="shared" ref="H34:H65" si="3">VLOOKUP(B34:B206,P:R,3,0)</f>
        <v>FM397OGrowth Plan</v>
      </c>
      <c r="I34" s="91">
        <f t="shared" si="1"/>
        <v>11.106400000000001</v>
      </c>
      <c r="O34" s="92" t="s">
        <v>886</v>
      </c>
      <c r="P34" s="92" t="s">
        <v>923</v>
      </c>
      <c r="Q34" s="92" t="s">
        <v>19</v>
      </c>
      <c r="R34" s="92" t="str">
        <f t="shared" si="2"/>
        <v>FM397OGrowth Plan</v>
      </c>
    </row>
    <row r="35" spans="1:18">
      <c r="A35" s="127" t="s">
        <v>886</v>
      </c>
      <c r="B35" s="127" t="s">
        <v>925</v>
      </c>
      <c r="C35" s="127" t="s">
        <v>802</v>
      </c>
      <c r="D35" s="128">
        <v>41364</v>
      </c>
      <c r="E35" s="129">
        <v>0</v>
      </c>
      <c r="F35" s="130">
        <v>0</v>
      </c>
      <c r="G35" s="131">
        <v>0</v>
      </c>
      <c r="H35" s="68" t="str">
        <f t="shared" si="3"/>
        <v>FM397ODividend plan</v>
      </c>
      <c r="I35" s="91">
        <f t="shared" si="1"/>
        <v>0</v>
      </c>
      <c r="O35" s="92" t="s">
        <v>886</v>
      </c>
      <c r="P35" s="92" t="s">
        <v>925</v>
      </c>
      <c r="Q35" s="92" t="s">
        <v>21</v>
      </c>
      <c r="R35" s="92" t="str">
        <f t="shared" si="2"/>
        <v>FM397ODividend plan</v>
      </c>
    </row>
    <row r="36" spans="1:18">
      <c r="A36" s="127" t="s">
        <v>210</v>
      </c>
      <c r="B36" s="127" t="s">
        <v>210</v>
      </c>
      <c r="C36" s="127" t="s">
        <v>665</v>
      </c>
      <c r="D36" s="128">
        <v>41364</v>
      </c>
      <c r="E36" s="129">
        <v>2394569520.3485832</v>
      </c>
      <c r="F36" s="130">
        <v>1317316.2960000001</v>
      </c>
      <c r="G36" s="131">
        <v>1817.7635</v>
      </c>
      <c r="H36" s="68" t="str">
        <f t="shared" si="3"/>
        <v>LBFNA</v>
      </c>
      <c r="I36" s="91">
        <f t="shared" si="1"/>
        <v>1817.7635</v>
      </c>
      <c r="O36" s="92" t="s">
        <v>210</v>
      </c>
      <c r="P36" s="92" t="s">
        <v>210</v>
      </c>
      <c r="Q36" s="92" t="s">
        <v>866</v>
      </c>
      <c r="R36" s="92" t="str">
        <f t="shared" si="2"/>
        <v>LBFNA</v>
      </c>
    </row>
    <row r="37" spans="1:18">
      <c r="A37" s="127" t="s">
        <v>210</v>
      </c>
      <c r="B37" s="127" t="s">
        <v>821</v>
      </c>
      <c r="C37" s="127" t="s">
        <v>800</v>
      </c>
      <c r="D37" s="128">
        <v>41364</v>
      </c>
      <c r="E37" s="129">
        <v>1388811167.0426159</v>
      </c>
      <c r="F37" s="130">
        <v>684234.57799999998</v>
      </c>
      <c r="G37" s="131">
        <v>2029.7295999999999</v>
      </c>
      <c r="H37" s="68" t="str">
        <f t="shared" si="3"/>
        <v>LBFGrowth Plan</v>
      </c>
      <c r="I37" s="91">
        <f t="shared" si="1"/>
        <v>2029.7295999999999</v>
      </c>
      <c r="O37" s="92" t="s">
        <v>210</v>
      </c>
      <c r="P37" s="92" t="s">
        <v>820</v>
      </c>
      <c r="Q37" s="92" t="s">
        <v>21</v>
      </c>
      <c r="R37" s="92" t="str">
        <f t="shared" si="2"/>
        <v>LBFDividend plan</v>
      </c>
    </row>
    <row r="38" spans="1:18">
      <c r="A38" s="127" t="s">
        <v>210</v>
      </c>
      <c r="B38" s="127" t="s">
        <v>820</v>
      </c>
      <c r="C38" s="127" t="s">
        <v>802</v>
      </c>
      <c r="D38" s="128">
        <v>41364</v>
      </c>
      <c r="E38" s="129">
        <v>587425328.65286469</v>
      </c>
      <c r="F38" s="130">
        <v>383288.58399999997</v>
      </c>
      <c r="G38" s="131">
        <v>1532.5927999999999</v>
      </c>
      <c r="H38" s="68" t="str">
        <f t="shared" si="3"/>
        <v>LBFDividend plan</v>
      </c>
      <c r="I38" s="91">
        <f t="shared" si="1"/>
        <v>1532.5927999999999</v>
      </c>
      <c r="O38" s="92" t="s">
        <v>210</v>
      </c>
      <c r="P38" s="92" t="s">
        <v>821</v>
      </c>
      <c r="Q38" s="92" t="s">
        <v>19</v>
      </c>
      <c r="R38" s="92" t="str">
        <f t="shared" si="2"/>
        <v>LBFGrowth Plan</v>
      </c>
    </row>
    <row r="39" spans="1:18">
      <c r="A39" s="127" t="s">
        <v>210</v>
      </c>
      <c r="B39" s="127" t="s">
        <v>1124</v>
      </c>
      <c r="C39" s="127" t="s">
        <v>1107</v>
      </c>
      <c r="D39" s="128">
        <v>41364</v>
      </c>
      <c r="E39" s="129">
        <v>273519872.61166143</v>
      </c>
      <c r="F39" s="130">
        <v>178459.08199999999</v>
      </c>
      <c r="G39" s="131">
        <v>1532.6756</v>
      </c>
      <c r="H39" s="68" t="str">
        <f t="shared" si="3"/>
        <v>LBFDirect Dividend</v>
      </c>
      <c r="I39" s="91">
        <f t="shared" si="1"/>
        <v>1532.6756</v>
      </c>
      <c r="O39" s="92" t="s">
        <v>210</v>
      </c>
      <c r="P39" s="92" t="s">
        <v>1124</v>
      </c>
      <c r="Q39" s="92" t="s">
        <v>1027</v>
      </c>
      <c r="R39" s="92" t="str">
        <f t="shared" si="2"/>
        <v>LBFDirect Dividend</v>
      </c>
    </row>
    <row r="40" spans="1:18">
      <c r="A40" s="127" t="s">
        <v>210</v>
      </c>
      <c r="B40" s="127" t="s">
        <v>1125</v>
      </c>
      <c r="C40" s="127" t="s">
        <v>1105</v>
      </c>
      <c r="D40" s="128">
        <v>41364</v>
      </c>
      <c r="E40" s="129">
        <v>144813152.04611617</v>
      </c>
      <c r="F40" s="130">
        <v>71334.051999999996</v>
      </c>
      <c r="G40" s="131">
        <v>2030.0705</v>
      </c>
      <c r="H40" s="68" t="str">
        <f t="shared" si="3"/>
        <v>LBFDirect Growth</v>
      </c>
      <c r="I40" s="91">
        <f t="shared" si="1"/>
        <v>2030.0705</v>
      </c>
      <c r="O40" s="92" t="s">
        <v>210</v>
      </c>
      <c r="P40" s="92" t="s">
        <v>1125</v>
      </c>
      <c r="Q40" s="92" t="s">
        <v>1026</v>
      </c>
      <c r="R40" s="92" t="str">
        <f t="shared" si="2"/>
        <v>LBFDirect Growth</v>
      </c>
    </row>
    <row r="41" spans="1:18">
      <c r="A41" s="127" t="s">
        <v>214</v>
      </c>
      <c r="B41" s="127" t="s">
        <v>214</v>
      </c>
      <c r="C41" s="127" t="s">
        <v>822</v>
      </c>
      <c r="D41" s="128">
        <v>41364</v>
      </c>
      <c r="E41" s="129">
        <v>1146236.995653935</v>
      </c>
      <c r="F41" s="130">
        <v>71474.100999999995</v>
      </c>
      <c r="G41" s="131">
        <v>16.037099999999999</v>
      </c>
      <c r="H41" s="68" t="str">
        <f t="shared" si="3"/>
        <v>LGFNA</v>
      </c>
      <c r="I41" s="91">
        <f t="shared" si="1"/>
        <v>16.037099999999999</v>
      </c>
      <c r="O41" s="92" t="s">
        <v>214</v>
      </c>
      <c r="P41" s="92" t="s">
        <v>214</v>
      </c>
      <c r="Q41" s="92" t="s">
        <v>866</v>
      </c>
      <c r="R41" s="92" t="str">
        <f t="shared" si="2"/>
        <v>LGFNA</v>
      </c>
    </row>
    <row r="42" spans="1:18">
      <c r="A42" s="127" t="s">
        <v>214</v>
      </c>
      <c r="B42" s="127" t="s">
        <v>823</v>
      </c>
      <c r="C42" s="127" t="s">
        <v>800</v>
      </c>
      <c r="D42" s="128">
        <v>41364</v>
      </c>
      <c r="E42" s="129">
        <v>1080781.800168654</v>
      </c>
      <c r="F42" s="130">
        <v>67326.224000000002</v>
      </c>
      <c r="G42" s="131">
        <v>16.052900000000001</v>
      </c>
      <c r="H42" s="68" t="str">
        <f t="shared" si="3"/>
        <v>LGFGrowth Plan</v>
      </c>
      <c r="I42" s="91">
        <f t="shared" si="1"/>
        <v>16.052900000000001</v>
      </c>
      <c r="O42" s="92" t="s">
        <v>214</v>
      </c>
      <c r="P42" s="92" t="s">
        <v>823</v>
      </c>
      <c r="Q42" s="92" t="s">
        <v>19</v>
      </c>
      <c r="R42" s="92" t="str">
        <f t="shared" si="2"/>
        <v>LGFGrowth Plan</v>
      </c>
    </row>
    <row r="43" spans="1:18">
      <c r="A43" s="127" t="s">
        <v>214</v>
      </c>
      <c r="B43" s="127" t="s">
        <v>824</v>
      </c>
      <c r="C43" s="127" t="s">
        <v>802</v>
      </c>
      <c r="D43" s="128">
        <v>41364</v>
      </c>
      <c r="E43" s="129">
        <v>37112.537021447999</v>
      </c>
      <c r="F43" s="130">
        <v>2363.192</v>
      </c>
      <c r="G43" s="131">
        <v>15.7044</v>
      </c>
      <c r="H43" s="68" t="str">
        <f t="shared" si="3"/>
        <v>LGFDividend plan</v>
      </c>
      <c r="I43" s="91">
        <f t="shared" si="1"/>
        <v>15.7044</v>
      </c>
      <c r="O43" s="92" t="s">
        <v>214</v>
      </c>
      <c r="P43" s="92" t="s">
        <v>824</v>
      </c>
      <c r="Q43" s="92" t="s">
        <v>21</v>
      </c>
      <c r="R43" s="92" t="str">
        <f t="shared" si="2"/>
        <v>LGFDividend plan</v>
      </c>
    </row>
    <row r="44" spans="1:18">
      <c r="A44" s="127" t="s">
        <v>214</v>
      </c>
      <c r="B44" s="127" t="s">
        <v>1126</v>
      </c>
      <c r="C44" s="127" t="s">
        <v>1107</v>
      </c>
      <c r="D44" s="128">
        <v>41364</v>
      </c>
      <c r="E44" s="129">
        <v>16080.825652080001</v>
      </c>
      <c r="F44" s="130">
        <v>1022.198</v>
      </c>
      <c r="G44" s="131">
        <v>15.7316</v>
      </c>
      <c r="H44" s="68" t="str">
        <f t="shared" si="3"/>
        <v>LGFDirect Dividend</v>
      </c>
      <c r="I44" s="91">
        <f t="shared" si="1"/>
        <v>15.7316</v>
      </c>
      <c r="O44" s="92" t="s">
        <v>214</v>
      </c>
      <c r="P44" s="92" t="s">
        <v>1126</v>
      </c>
      <c r="Q44" s="92" t="s">
        <v>1027</v>
      </c>
      <c r="R44" s="92" t="str">
        <f t="shared" si="2"/>
        <v>LGFDirect Dividend</v>
      </c>
    </row>
    <row r="45" spans="1:18">
      <c r="A45" s="127" t="s">
        <v>214</v>
      </c>
      <c r="B45" s="127" t="s">
        <v>1127</v>
      </c>
      <c r="C45" s="127" t="s">
        <v>1105</v>
      </c>
      <c r="D45" s="128">
        <v>41364</v>
      </c>
      <c r="E45" s="129">
        <v>12261.762980223</v>
      </c>
      <c r="F45" s="130">
        <v>762.48699999999997</v>
      </c>
      <c r="G45" s="131">
        <v>16.081299999999999</v>
      </c>
      <c r="H45" s="68" t="str">
        <f t="shared" si="3"/>
        <v>LGFDirect Growth</v>
      </c>
      <c r="I45" s="91">
        <f t="shared" si="1"/>
        <v>16.081299999999999</v>
      </c>
      <c r="O45" s="92" t="s">
        <v>214</v>
      </c>
      <c r="P45" s="92" t="s">
        <v>1127</v>
      </c>
      <c r="Q45" s="92" t="s">
        <v>1026</v>
      </c>
      <c r="R45" s="92" t="str">
        <f t="shared" si="2"/>
        <v>LGFDirect Growth</v>
      </c>
    </row>
    <row r="46" spans="1:18">
      <c r="A46" s="127" t="s">
        <v>215</v>
      </c>
      <c r="B46" s="127" t="s">
        <v>215</v>
      </c>
      <c r="C46" s="127" t="s">
        <v>278</v>
      </c>
      <c r="D46" s="128">
        <v>41364</v>
      </c>
      <c r="E46" s="129">
        <v>914858447.38551605</v>
      </c>
      <c r="F46" s="130">
        <v>41490122.304000005</v>
      </c>
      <c r="G46" s="131">
        <v>22.05</v>
      </c>
      <c r="H46" s="68" t="str">
        <f t="shared" si="3"/>
        <v>LTSNA</v>
      </c>
      <c r="I46" s="91">
        <f t="shared" si="1"/>
        <v>22.05</v>
      </c>
      <c r="O46" s="92" t="s">
        <v>979</v>
      </c>
      <c r="P46" s="92" t="s">
        <v>979</v>
      </c>
      <c r="Q46" s="92" t="s">
        <v>866</v>
      </c>
      <c r="R46" s="92" t="str">
        <f t="shared" si="2"/>
        <v>TBFSNA</v>
      </c>
    </row>
    <row r="47" spans="1:18">
      <c r="A47" s="127" t="s">
        <v>215</v>
      </c>
      <c r="B47" s="127" t="s">
        <v>825</v>
      </c>
      <c r="C47" s="127" t="s">
        <v>802</v>
      </c>
      <c r="D47" s="128">
        <v>41364</v>
      </c>
      <c r="E47" s="129">
        <v>472063956.88937265</v>
      </c>
      <c r="F47" s="130">
        <v>28816378.890000001</v>
      </c>
      <c r="G47" s="131">
        <v>16.38</v>
      </c>
      <c r="H47" s="68" t="str">
        <f t="shared" si="3"/>
        <v>LTSDividend plan</v>
      </c>
      <c r="I47" s="91">
        <f t="shared" si="1"/>
        <v>16.38</v>
      </c>
      <c r="O47" s="92" t="s">
        <v>979</v>
      </c>
      <c r="P47" s="92" t="s">
        <v>984</v>
      </c>
      <c r="Q47" s="92" t="s">
        <v>19</v>
      </c>
      <c r="R47" s="92" t="str">
        <f t="shared" si="2"/>
        <v>TBFSGrowth Plan</v>
      </c>
    </row>
    <row r="48" spans="1:18">
      <c r="A48" s="127" t="s">
        <v>215</v>
      </c>
      <c r="B48" s="127" t="s">
        <v>826</v>
      </c>
      <c r="C48" s="127" t="s">
        <v>800</v>
      </c>
      <c r="D48" s="128">
        <v>41364</v>
      </c>
      <c r="E48" s="129">
        <v>441848302.99929523</v>
      </c>
      <c r="F48" s="130">
        <v>12634687.748000002</v>
      </c>
      <c r="G48" s="131">
        <v>34.97</v>
      </c>
      <c r="H48" s="68" t="str">
        <f t="shared" si="3"/>
        <v>LTSGrowth Plan</v>
      </c>
      <c r="I48" s="91">
        <f t="shared" si="1"/>
        <v>34.97</v>
      </c>
      <c r="O48" s="92" t="s">
        <v>979</v>
      </c>
      <c r="P48" s="92" t="s">
        <v>985</v>
      </c>
      <c r="Q48" s="92" t="s">
        <v>21</v>
      </c>
      <c r="R48" s="92" t="str">
        <f t="shared" si="2"/>
        <v>TBFSDividend plan</v>
      </c>
    </row>
    <row r="49" spans="1:18">
      <c r="A49" s="127" t="s">
        <v>215</v>
      </c>
      <c r="B49" s="127" t="s">
        <v>1128</v>
      </c>
      <c r="C49" s="127" t="s">
        <v>1105</v>
      </c>
      <c r="D49" s="128">
        <v>41364</v>
      </c>
      <c r="E49" s="129">
        <v>574748.79264914396</v>
      </c>
      <c r="F49" s="130">
        <v>16434.988000000001</v>
      </c>
      <c r="G49" s="131">
        <v>34.97</v>
      </c>
      <c r="H49" s="68" t="str">
        <f t="shared" si="3"/>
        <v>LTSDirect Growth</v>
      </c>
      <c r="I49" s="91">
        <f t="shared" si="1"/>
        <v>34.97</v>
      </c>
      <c r="O49" s="92" t="s">
        <v>979</v>
      </c>
      <c r="P49" s="92" t="s">
        <v>1130</v>
      </c>
      <c r="Q49" s="92" t="s">
        <v>1105</v>
      </c>
      <c r="R49" s="92" t="str">
        <f t="shared" si="2"/>
        <v>TBFSDIRECT GROWTH</v>
      </c>
    </row>
    <row r="50" spans="1:18">
      <c r="A50" s="127" t="s">
        <v>215</v>
      </c>
      <c r="B50" s="127" t="s">
        <v>1129</v>
      </c>
      <c r="C50" s="127" t="s">
        <v>1107</v>
      </c>
      <c r="D50" s="128">
        <v>41364</v>
      </c>
      <c r="E50" s="129">
        <v>371438.76063670201</v>
      </c>
      <c r="F50" s="130">
        <v>22620.678</v>
      </c>
      <c r="G50" s="131">
        <v>16.420000000000002</v>
      </c>
      <c r="H50" s="68" t="str">
        <f t="shared" si="3"/>
        <v>LTSDirect Dividend</v>
      </c>
      <c r="I50" s="91">
        <f t="shared" si="1"/>
        <v>16.420000000000002</v>
      </c>
      <c r="O50" s="92" t="s">
        <v>979</v>
      </c>
      <c r="P50" s="92" t="s">
        <v>1131</v>
      </c>
      <c r="Q50" s="92" t="s">
        <v>1107</v>
      </c>
      <c r="R50" s="92" t="str">
        <f t="shared" si="2"/>
        <v>TBFSDIRECT DIVIDEND</v>
      </c>
    </row>
    <row r="51" spans="1:18" ht="24">
      <c r="A51" s="127" t="s">
        <v>979</v>
      </c>
      <c r="B51" s="127" t="s">
        <v>979</v>
      </c>
      <c r="C51" s="127" t="s">
        <v>996</v>
      </c>
      <c r="D51" s="128">
        <v>41364</v>
      </c>
      <c r="E51" s="129">
        <v>122007854.57413162</v>
      </c>
      <c r="F51" s="130">
        <v>10729413.087000001</v>
      </c>
      <c r="G51" s="131">
        <v>11.37</v>
      </c>
      <c r="H51" s="68" t="str">
        <f t="shared" si="3"/>
        <v>TBFSNA</v>
      </c>
      <c r="I51" s="91">
        <f t="shared" si="1"/>
        <v>11.37</v>
      </c>
      <c r="O51" s="92" t="s">
        <v>703</v>
      </c>
      <c r="P51" s="92" t="s">
        <v>703</v>
      </c>
      <c r="Q51" s="92" t="s">
        <v>866</v>
      </c>
      <c r="R51" s="92" t="str">
        <f t="shared" si="2"/>
        <v>FM367CNA</v>
      </c>
    </row>
    <row r="52" spans="1:18">
      <c r="A52" s="127" t="s">
        <v>979</v>
      </c>
      <c r="B52" s="127" t="s">
        <v>984</v>
      </c>
      <c r="C52" s="127" t="s">
        <v>800</v>
      </c>
      <c r="D52" s="128">
        <v>41364</v>
      </c>
      <c r="E52" s="129">
        <v>73503055.235058516</v>
      </c>
      <c r="F52" s="130">
        <v>6179412.6410000008</v>
      </c>
      <c r="G52" s="131">
        <v>11.89</v>
      </c>
      <c r="H52" s="68" t="str">
        <f t="shared" si="3"/>
        <v>TBFSGrowth Plan</v>
      </c>
      <c r="I52" s="91">
        <f t="shared" si="1"/>
        <v>11.89</v>
      </c>
      <c r="O52" s="92" t="s">
        <v>703</v>
      </c>
      <c r="P52" s="92" t="s">
        <v>806</v>
      </c>
      <c r="Q52" s="92" t="s">
        <v>19</v>
      </c>
      <c r="R52" s="92" t="str">
        <f t="shared" si="2"/>
        <v>FM367CGrowth Plan</v>
      </c>
    </row>
    <row r="53" spans="1:18">
      <c r="A53" s="127" t="s">
        <v>979</v>
      </c>
      <c r="B53" s="127" t="s">
        <v>985</v>
      </c>
      <c r="C53" s="127" t="s">
        <v>802</v>
      </c>
      <c r="D53" s="128">
        <v>41364</v>
      </c>
      <c r="E53" s="129">
        <v>48276993.807917789</v>
      </c>
      <c r="F53" s="130">
        <v>4530865.8229999999</v>
      </c>
      <c r="G53" s="131">
        <v>10.66</v>
      </c>
      <c r="H53" s="68" t="str">
        <f t="shared" si="3"/>
        <v>TBFSDividend plan</v>
      </c>
      <c r="I53" s="91">
        <f t="shared" si="1"/>
        <v>10.66</v>
      </c>
      <c r="O53" s="92" t="s">
        <v>703</v>
      </c>
      <c r="P53" s="92" t="s">
        <v>807</v>
      </c>
      <c r="Q53" s="92" t="s">
        <v>21</v>
      </c>
      <c r="R53" s="92" t="str">
        <f t="shared" si="2"/>
        <v>FM367CDividend plan</v>
      </c>
    </row>
    <row r="54" spans="1:18">
      <c r="A54" s="127" t="s">
        <v>979</v>
      </c>
      <c r="B54" s="127" t="s">
        <v>1130</v>
      </c>
      <c r="C54" s="127" t="s">
        <v>1105</v>
      </c>
      <c r="D54" s="128">
        <v>41364</v>
      </c>
      <c r="E54" s="129">
        <v>143013.83295337801</v>
      </c>
      <c r="F54" s="130">
        <v>12018.955</v>
      </c>
      <c r="G54" s="131">
        <v>11.9</v>
      </c>
      <c r="H54" s="68" t="str">
        <f t="shared" si="3"/>
        <v>TBFSDIRECT GROWTH</v>
      </c>
      <c r="I54" s="91">
        <f t="shared" si="1"/>
        <v>11.9</v>
      </c>
      <c r="O54" s="92" t="s">
        <v>704</v>
      </c>
      <c r="P54" s="92" t="s">
        <v>704</v>
      </c>
      <c r="Q54" s="92" t="s">
        <v>866</v>
      </c>
      <c r="R54" s="92" t="str">
        <f t="shared" si="2"/>
        <v>FM370DNA</v>
      </c>
    </row>
    <row r="55" spans="1:18">
      <c r="A55" s="127" t="s">
        <v>979</v>
      </c>
      <c r="B55" s="127" t="s">
        <v>1131</v>
      </c>
      <c r="C55" s="127" t="s">
        <v>1107</v>
      </c>
      <c r="D55" s="128">
        <v>41364</v>
      </c>
      <c r="E55" s="129">
        <v>84791.685424071999</v>
      </c>
      <c r="F55" s="130">
        <v>7115.6679999999997</v>
      </c>
      <c r="G55" s="131">
        <v>11.92</v>
      </c>
      <c r="H55" s="68" t="str">
        <f t="shared" si="3"/>
        <v>TBFSDIRECT DIVIDEND</v>
      </c>
      <c r="I55" s="91">
        <f t="shared" si="1"/>
        <v>11.92</v>
      </c>
      <c r="O55" s="92" t="s">
        <v>704</v>
      </c>
      <c r="P55" s="92" t="s">
        <v>809</v>
      </c>
      <c r="Q55" s="92" t="s">
        <v>19</v>
      </c>
      <c r="R55" s="92" t="str">
        <f t="shared" si="2"/>
        <v>FM370DGrowth Plan</v>
      </c>
    </row>
    <row r="56" spans="1:18">
      <c r="A56" s="127" t="s">
        <v>670</v>
      </c>
      <c r="B56" s="127" t="s">
        <v>670</v>
      </c>
      <c r="C56" s="127" t="s">
        <v>827</v>
      </c>
      <c r="D56" s="128">
        <v>41364</v>
      </c>
      <c r="E56" s="129">
        <v>581235022.5107882</v>
      </c>
      <c r="F56" s="130">
        <v>49237257.740000002</v>
      </c>
      <c r="G56" s="131">
        <v>11.8048</v>
      </c>
      <c r="H56" s="68" t="str">
        <f t="shared" si="3"/>
        <v>TDINA</v>
      </c>
      <c r="I56" s="91">
        <f t="shared" si="1"/>
        <v>11.8048</v>
      </c>
      <c r="O56" s="92" t="s">
        <v>704</v>
      </c>
      <c r="P56" s="92" t="s">
        <v>810</v>
      </c>
      <c r="Q56" s="92" t="s">
        <v>21</v>
      </c>
      <c r="R56" s="92" t="str">
        <f t="shared" si="2"/>
        <v>FM370DDividend plan</v>
      </c>
    </row>
    <row r="57" spans="1:18">
      <c r="A57" s="127" t="s">
        <v>670</v>
      </c>
      <c r="B57" s="127" t="s">
        <v>829</v>
      </c>
      <c r="C57" s="127" t="s">
        <v>800</v>
      </c>
      <c r="D57" s="128">
        <v>41364</v>
      </c>
      <c r="E57" s="129">
        <v>270602189.06823736</v>
      </c>
      <c r="F57" s="130">
        <v>22094279.786000002</v>
      </c>
      <c r="G57" s="131">
        <v>12.2476</v>
      </c>
      <c r="H57" s="68" t="str">
        <f t="shared" si="3"/>
        <v>TDIGrowth Plan</v>
      </c>
      <c r="I57" s="91">
        <f t="shared" si="1"/>
        <v>12.2476</v>
      </c>
      <c r="O57" s="92" t="s">
        <v>760</v>
      </c>
      <c r="P57" s="92" t="s">
        <v>760</v>
      </c>
      <c r="Q57" s="92" t="s">
        <v>866</v>
      </c>
      <c r="R57" s="92" t="str">
        <f t="shared" si="2"/>
        <v>FM370GNA</v>
      </c>
    </row>
    <row r="58" spans="1:18">
      <c r="A58" s="127" t="s">
        <v>670</v>
      </c>
      <c r="B58" s="127" t="s">
        <v>1132</v>
      </c>
      <c r="C58" s="127" t="s">
        <v>1105</v>
      </c>
      <c r="D58" s="128">
        <v>41364</v>
      </c>
      <c r="E58" s="129">
        <v>194459224.07909811</v>
      </c>
      <c r="F58" s="130">
        <v>15849989.214000002</v>
      </c>
      <c r="G58" s="131">
        <v>12.268700000000001</v>
      </c>
      <c r="H58" s="68" t="str">
        <f t="shared" si="3"/>
        <v>TDIDIRECT GROWTH</v>
      </c>
      <c r="I58" s="91">
        <f t="shared" si="1"/>
        <v>12.268700000000001</v>
      </c>
      <c r="O58" s="92" t="s">
        <v>760</v>
      </c>
      <c r="P58" s="92" t="s">
        <v>812</v>
      </c>
      <c r="Q58" s="92" t="s">
        <v>19</v>
      </c>
      <c r="R58" s="92" t="str">
        <f t="shared" si="2"/>
        <v>FM370GGrowth Plan</v>
      </c>
    </row>
    <row r="59" spans="1:18">
      <c r="A59" s="127" t="s">
        <v>670</v>
      </c>
      <c r="B59" s="127" t="s">
        <v>828</v>
      </c>
      <c r="C59" s="127" t="s">
        <v>802</v>
      </c>
      <c r="D59" s="128">
        <v>41364</v>
      </c>
      <c r="E59" s="129">
        <v>116147316.64130175</v>
      </c>
      <c r="F59" s="130">
        <v>11290435.044</v>
      </c>
      <c r="G59" s="131">
        <v>10.2872</v>
      </c>
      <c r="H59" s="68" t="str">
        <f t="shared" si="3"/>
        <v>TDIDividend plan</v>
      </c>
      <c r="I59" s="91">
        <f t="shared" si="1"/>
        <v>10.2872</v>
      </c>
      <c r="O59" s="92" t="s">
        <v>760</v>
      </c>
      <c r="P59" s="92" t="s">
        <v>813</v>
      </c>
      <c r="Q59" s="92" t="s">
        <v>21</v>
      </c>
      <c r="R59" s="92" t="str">
        <f t="shared" si="2"/>
        <v>FM370GDividend plan</v>
      </c>
    </row>
    <row r="60" spans="1:18">
      <c r="A60" s="127" t="s">
        <v>670</v>
      </c>
      <c r="B60" s="127" t="s">
        <v>1133</v>
      </c>
      <c r="C60" s="127" t="s">
        <v>1107</v>
      </c>
      <c r="D60" s="128">
        <v>41364</v>
      </c>
      <c r="E60" s="129">
        <v>26292.751405079998</v>
      </c>
      <c r="F60" s="130">
        <v>2553.6959999999999</v>
      </c>
      <c r="G60" s="131">
        <v>10.295999999999999</v>
      </c>
      <c r="H60" s="68" t="str">
        <f t="shared" si="3"/>
        <v>TDIDIRECT DIVIDEND</v>
      </c>
      <c r="I60" s="91">
        <f t="shared" si="1"/>
        <v>10.295999999999999</v>
      </c>
      <c r="O60" s="92" t="s">
        <v>762</v>
      </c>
      <c r="P60" s="92" t="s">
        <v>762</v>
      </c>
      <c r="Q60" s="92" t="s">
        <v>866</v>
      </c>
      <c r="R60" s="92" t="str">
        <f t="shared" si="2"/>
        <v>FM91INA</v>
      </c>
    </row>
    <row r="61" spans="1:18">
      <c r="A61" s="127" t="s">
        <v>269</v>
      </c>
      <c r="B61" s="127" t="s">
        <v>269</v>
      </c>
      <c r="C61" s="127" t="s">
        <v>133</v>
      </c>
      <c r="D61" s="128">
        <v>41364</v>
      </c>
      <c r="E61" s="129">
        <v>211321252.47318932</v>
      </c>
      <c r="F61" s="130">
        <v>11881323.414000001</v>
      </c>
      <c r="G61" s="131">
        <v>17.79</v>
      </c>
      <c r="H61" s="68" t="str">
        <f t="shared" si="3"/>
        <v>TEFNA</v>
      </c>
      <c r="I61" s="91">
        <f t="shared" si="1"/>
        <v>17.79</v>
      </c>
      <c r="O61" s="92" t="s">
        <v>762</v>
      </c>
      <c r="P61" s="92" t="s">
        <v>815</v>
      </c>
      <c r="Q61" s="92" t="s">
        <v>19</v>
      </c>
      <c r="R61" s="92" t="str">
        <f t="shared" si="2"/>
        <v>FM91IGrowth Plan</v>
      </c>
    </row>
    <row r="62" spans="1:18">
      <c r="A62" s="127" t="s">
        <v>269</v>
      </c>
      <c r="B62" s="127" t="s">
        <v>830</v>
      </c>
      <c r="C62" s="127" t="s">
        <v>800</v>
      </c>
      <c r="D62" s="128">
        <v>41364</v>
      </c>
      <c r="E62" s="129">
        <v>114195535.10283391</v>
      </c>
      <c r="F62" s="130">
        <v>5264472.5290000001</v>
      </c>
      <c r="G62" s="131">
        <v>21.69</v>
      </c>
      <c r="H62" s="68" t="str">
        <f t="shared" si="3"/>
        <v>TEFGrowth Plan</v>
      </c>
      <c r="I62" s="91">
        <f t="shared" si="1"/>
        <v>21.69</v>
      </c>
      <c r="O62" s="92" t="s">
        <v>762</v>
      </c>
      <c r="P62" s="92" t="s">
        <v>816</v>
      </c>
      <c r="Q62" s="92" t="s">
        <v>21</v>
      </c>
      <c r="R62" s="92" t="str">
        <f t="shared" si="2"/>
        <v>FM91IDividend plan</v>
      </c>
    </row>
    <row r="63" spans="1:18">
      <c r="A63" s="127" t="s">
        <v>269</v>
      </c>
      <c r="B63" s="127" t="s">
        <v>831</v>
      </c>
      <c r="C63" s="127" t="s">
        <v>802</v>
      </c>
      <c r="D63" s="128">
        <v>41364</v>
      </c>
      <c r="E63" s="129">
        <v>96495288.096067667</v>
      </c>
      <c r="F63" s="130">
        <v>6584908.6270000003</v>
      </c>
      <c r="G63" s="131">
        <v>14.65</v>
      </c>
      <c r="H63" s="68" t="str">
        <f t="shared" si="3"/>
        <v>TEFDividend plan</v>
      </c>
      <c r="I63" s="91">
        <f t="shared" si="1"/>
        <v>14.65</v>
      </c>
      <c r="O63" s="92" t="s">
        <v>763</v>
      </c>
      <c r="P63" s="92" t="s">
        <v>763</v>
      </c>
      <c r="Q63" s="92" t="s">
        <v>866</v>
      </c>
      <c r="R63" s="92" t="str">
        <f t="shared" si="2"/>
        <v>FM91JNA</v>
      </c>
    </row>
    <row r="64" spans="1:18">
      <c r="A64" s="127" t="s">
        <v>269</v>
      </c>
      <c r="B64" s="127" t="s">
        <v>1134</v>
      </c>
      <c r="C64" s="127" t="s">
        <v>1105</v>
      </c>
      <c r="D64" s="128">
        <v>41364</v>
      </c>
      <c r="E64" s="129">
        <v>418907.88696152897</v>
      </c>
      <c r="F64" s="130">
        <v>19287.100999999999</v>
      </c>
      <c r="G64" s="131">
        <v>21.72</v>
      </c>
      <c r="H64" s="68" t="str">
        <f t="shared" si="3"/>
        <v>TEFDIRECT GROWTH</v>
      </c>
      <c r="I64" s="91">
        <f t="shared" si="1"/>
        <v>21.72</v>
      </c>
      <c r="O64" s="92" t="s">
        <v>763</v>
      </c>
      <c r="P64" s="92" t="s">
        <v>818</v>
      </c>
      <c r="Q64" s="92" t="s">
        <v>19</v>
      </c>
      <c r="R64" s="92" t="str">
        <f t="shared" si="2"/>
        <v>FM91JGrowth Plan</v>
      </c>
    </row>
    <row r="65" spans="1:18">
      <c r="A65" s="127" t="s">
        <v>269</v>
      </c>
      <c r="B65" s="127" t="s">
        <v>1135</v>
      </c>
      <c r="C65" s="127" t="s">
        <v>1107</v>
      </c>
      <c r="D65" s="128">
        <v>41364</v>
      </c>
      <c r="E65" s="129">
        <v>131712.92934822099</v>
      </c>
      <c r="F65" s="130">
        <v>8975.9809999999998</v>
      </c>
      <c r="G65" s="131">
        <v>14.67</v>
      </c>
      <c r="H65" s="68" t="str">
        <f t="shared" si="3"/>
        <v>TEFDIRECT DIVIDEND</v>
      </c>
      <c r="I65" s="91">
        <f t="shared" si="1"/>
        <v>14.67</v>
      </c>
      <c r="O65" s="92" t="s">
        <v>763</v>
      </c>
      <c r="P65" s="92" t="s">
        <v>819</v>
      </c>
      <c r="Q65" s="92" t="s">
        <v>21</v>
      </c>
      <c r="R65" s="92" t="str">
        <f t="shared" si="2"/>
        <v>FM91JDividend plan</v>
      </c>
    </row>
    <row r="66" spans="1:18">
      <c r="A66" s="127" t="s">
        <v>269</v>
      </c>
      <c r="B66" s="127" t="s">
        <v>832</v>
      </c>
      <c r="C66" s="127" t="s">
        <v>833</v>
      </c>
      <c r="D66" s="128">
        <v>41364</v>
      </c>
      <c r="E66" s="129">
        <v>79808.382430733996</v>
      </c>
      <c r="F66" s="130">
        <v>3679.1759999999999</v>
      </c>
      <c r="G66" s="131">
        <v>21.69</v>
      </c>
      <c r="H66" s="68" t="str">
        <f t="shared" ref="H66:H97" si="4">VLOOKUP(B66:B238,P:R,3,0)</f>
        <v>TEFBonus Plan</v>
      </c>
      <c r="I66" s="91">
        <f t="shared" si="1"/>
        <v>21.69</v>
      </c>
      <c r="O66" s="92" t="s">
        <v>215</v>
      </c>
      <c r="P66" s="92" t="s">
        <v>215</v>
      </c>
      <c r="Q66" s="92" t="s">
        <v>866</v>
      </c>
      <c r="R66" s="92" t="str">
        <f t="shared" si="2"/>
        <v>LTSNA</v>
      </c>
    </row>
    <row r="67" spans="1:18">
      <c r="A67" s="127" t="s">
        <v>269</v>
      </c>
      <c r="B67" s="127" t="s">
        <v>1136</v>
      </c>
      <c r="C67" s="127" t="s">
        <v>1137</v>
      </c>
      <c r="D67" s="128">
        <v>41364</v>
      </c>
      <c r="E67" s="129">
        <v>0</v>
      </c>
      <c r="F67" s="130">
        <v>0</v>
      </c>
      <c r="G67" s="131">
        <v>0</v>
      </c>
      <c r="H67" s="68" t="str">
        <f t="shared" si="4"/>
        <v>TEFDIRECT BONUS</v>
      </c>
      <c r="I67" s="91">
        <f t="shared" ref="I67:I111" si="5">+G67</f>
        <v>0</v>
      </c>
      <c r="O67" s="92" t="s">
        <v>215</v>
      </c>
      <c r="P67" s="92" t="s">
        <v>825</v>
      </c>
      <c r="Q67" s="92" t="s">
        <v>21</v>
      </c>
      <c r="R67" s="92" t="str">
        <f t="shared" ref="R67:R130" si="6">+O67&amp;Q67</f>
        <v>LTSDividend plan</v>
      </c>
    </row>
    <row r="68" spans="1:18">
      <c r="A68" s="127" t="s">
        <v>224</v>
      </c>
      <c r="B68" s="127" t="s">
        <v>224</v>
      </c>
      <c r="C68" s="127" t="s">
        <v>135</v>
      </c>
      <c r="D68" s="128">
        <v>41364</v>
      </c>
      <c r="E68" s="129">
        <v>94756721.216004729</v>
      </c>
      <c r="F68" s="130">
        <v>8871689.2510000002</v>
      </c>
      <c r="G68" s="131">
        <v>10.68</v>
      </c>
      <c r="H68" s="68" t="str">
        <f t="shared" si="4"/>
        <v>TITNA</v>
      </c>
      <c r="I68" s="91">
        <f t="shared" si="5"/>
        <v>10.68</v>
      </c>
      <c r="O68" s="92" t="s">
        <v>215</v>
      </c>
      <c r="P68" s="92" t="s">
        <v>826</v>
      </c>
      <c r="Q68" s="92" t="s">
        <v>19</v>
      </c>
      <c r="R68" s="92" t="str">
        <f t="shared" si="6"/>
        <v>LTSGrowth Plan</v>
      </c>
    </row>
    <row r="69" spans="1:18">
      <c r="A69" s="127" t="s">
        <v>224</v>
      </c>
      <c r="B69" s="127" t="s">
        <v>834</v>
      </c>
      <c r="C69" s="127" t="s">
        <v>800</v>
      </c>
      <c r="D69" s="128">
        <v>41364</v>
      </c>
      <c r="E69" s="129">
        <v>61441309.003417455</v>
      </c>
      <c r="F69" s="130">
        <v>5628298.1510000005</v>
      </c>
      <c r="G69" s="131">
        <v>10.92</v>
      </c>
      <c r="H69" s="68" t="str">
        <f t="shared" si="4"/>
        <v>TITGrowth Plan</v>
      </c>
      <c r="I69" s="91">
        <f t="shared" si="5"/>
        <v>10.92</v>
      </c>
      <c r="O69" s="92" t="s">
        <v>215</v>
      </c>
      <c r="P69" s="92" t="s">
        <v>1128</v>
      </c>
      <c r="Q69" s="92" t="s">
        <v>1026</v>
      </c>
      <c r="R69" s="92" t="str">
        <f t="shared" si="6"/>
        <v>LTSDirect Growth</v>
      </c>
    </row>
    <row r="70" spans="1:18">
      <c r="A70" s="127" t="s">
        <v>224</v>
      </c>
      <c r="B70" s="127" t="s">
        <v>835</v>
      </c>
      <c r="C70" s="127" t="s">
        <v>802</v>
      </c>
      <c r="D70" s="128">
        <v>41364</v>
      </c>
      <c r="E70" s="129">
        <v>33152729.457686849</v>
      </c>
      <c r="F70" s="130">
        <v>3228423.923</v>
      </c>
      <c r="G70" s="131">
        <v>10.27</v>
      </c>
      <c r="H70" s="68" t="str">
        <f t="shared" si="4"/>
        <v>TITDividend plan</v>
      </c>
      <c r="I70" s="91">
        <f t="shared" si="5"/>
        <v>10.27</v>
      </c>
      <c r="O70" s="92" t="s">
        <v>215</v>
      </c>
      <c r="P70" s="92" t="s">
        <v>1129</v>
      </c>
      <c r="Q70" s="92" t="s">
        <v>1027</v>
      </c>
      <c r="R70" s="92" t="str">
        <f t="shared" si="6"/>
        <v>LTSDirect Dividend</v>
      </c>
    </row>
    <row r="71" spans="1:18">
      <c r="A71" s="127" t="s">
        <v>224</v>
      </c>
      <c r="B71" s="127" t="s">
        <v>1138</v>
      </c>
      <c r="C71" s="127" t="s">
        <v>1105</v>
      </c>
      <c r="D71" s="128">
        <v>41364</v>
      </c>
      <c r="E71" s="129">
        <v>151257.721540798</v>
      </c>
      <c r="F71" s="130">
        <v>13855.882</v>
      </c>
      <c r="G71" s="131">
        <v>10.92</v>
      </c>
      <c r="H71" s="68" t="str">
        <f t="shared" si="4"/>
        <v>TITDIRECT GROWTH</v>
      </c>
      <c r="I71" s="91">
        <f t="shared" si="5"/>
        <v>10.92</v>
      </c>
      <c r="O71" s="92" t="s">
        <v>670</v>
      </c>
      <c r="P71" s="92" t="s">
        <v>670</v>
      </c>
      <c r="Q71" s="92" t="s">
        <v>866</v>
      </c>
      <c r="R71" s="92" t="str">
        <f t="shared" si="6"/>
        <v>TDINA</v>
      </c>
    </row>
    <row r="72" spans="1:18">
      <c r="A72" s="127" t="s">
        <v>224</v>
      </c>
      <c r="B72" s="127" t="s">
        <v>1139</v>
      </c>
      <c r="C72" s="127" t="s">
        <v>1107</v>
      </c>
      <c r="D72" s="128">
        <v>41364</v>
      </c>
      <c r="E72" s="129">
        <v>11424.924358871</v>
      </c>
      <c r="F72" s="130">
        <v>1111.2950000000001</v>
      </c>
      <c r="G72" s="131">
        <v>10.28</v>
      </c>
      <c r="H72" s="68" t="str">
        <f t="shared" si="4"/>
        <v>TITDIRECT DIVIDEND</v>
      </c>
      <c r="I72" s="91">
        <f t="shared" si="5"/>
        <v>10.28</v>
      </c>
      <c r="O72" s="92" t="s">
        <v>670</v>
      </c>
      <c r="P72" s="92" t="s">
        <v>828</v>
      </c>
      <c r="Q72" s="92" t="s">
        <v>21</v>
      </c>
      <c r="R72" s="92" t="str">
        <f t="shared" si="6"/>
        <v>TDIDividend plan</v>
      </c>
    </row>
    <row r="73" spans="1:18">
      <c r="A73" s="127" t="s">
        <v>231</v>
      </c>
      <c r="B73" s="127" t="s">
        <v>231</v>
      </c>
      <c r="C73" s="127" t="s">
        <v>131</v>
      </c>
      <c r="D73" s="128">
        <v>41364</v>
      </c>
      <c r="E73" s="129">
        <v>7156852290.6700001</v>
      </c>
      <c r="F73" s="130">
        <v>6000686.9900000002</v>
      </c>
      <c r="G73" s="131">
        <v>1192.6722</v>
      </c>
      <c r="H73" s="68" t="str">
        <f t="shared" si="4"/>
        <v>TLFNA</v>
      </c>
      <c r="I73" s="91">
        <f t="shared" si="5"/>
        <v>1192.6722</v>
      </c>
      <c r="O73" s="92" t="s">
        <v>670</v>
      </c>
      <c r="P73" s="92" t="s">
        <v>829</v>
      </c>
      <c r="Q73" s="92" t="s">
        <v>19</v>
      </c>
      <c r="R73" s="92" t="str">
        <f t="shared" si="6"/>
        <v>TDIGrowth Plan</v>
      </c>
    </row>
    <row r="74" spans="1:18">
      <c r="A74" s="100" t="s">
        <v>231</v>
      </c>
      <c r="B74" s="100" t="s">
        <v>1140</v>
      </c>
      <c r="C74" s="100" t="s">
        <v>1105</v>
      </c>
      <c r="D74" s="101">
        <v>41364</v>
      </c>
      <c r="E74" s="102">
        <v>3122887391.4699998</v>
      </c>
      <c r="F74" s="103">
        <v>2467197.872</v>
      </c>
      <c r="G74" s="104">
        <v>1265.7628</v>
      </c>
      <c r="H74" s="68" t="str">
        <f t="shared" si="4"/>
        <v>TLFSuper Institutional Institutional DIRECT GROWTH</v>
      </c>
      <c r="I74" s="91">
        <f t="shared" si="5"/>
        <v>1265.7628</v>
      </c>
      <c r="O74" s="92" t="s">
        <v>670</v>
      </c>
      <c r="P74" s="92" t="s">
        <v>1132</v>
      </c>
      <c r="Q74" s="92" t="s">
        <v>1105</v>
      </c>
      <c r="R74" s="92" t="str">
        <f t="shared" si="6"/>
        <v>TDIDIRECT GROWTH</v>
      </c>
    </row>
    <row r="75" spans="1:18">
      <c r="A75" s="100" t="s">
        <v>231</v>
      </c>
      <c r="B75" s="100" t="s">
        <v>836</v>
      </c>
      <c r="C75" s="100" t="s">
        <v>837</v>
      </c>
      <c r="D75" s="101">
        <v>41364</v>
      </c>
      <c r="E75" s="102">
        <v>2349472366.9899998</v>
      </c>
      <c r="F75" s="103">
        <v>1856418.8419999999</v>
      </c>
      <c r="G75" s="104">
        <v>1265.5939000000001</v>
      </c>
      <c r="H75" s="68" t="str">
        <f t="shared" si="4"/>
        <v>TLFSuper Institutional Growth Plan</v>
      </c>
      <c r="I75" s="91">
        <f t="shared" si="5"/>
        <v>1265.5939000000001</v>
      </c>
      <c r="O75" s="92" t="s">
        <v>670</v>
      </c>
      <c r="P75" s="92" t="s">
        <v>1133</v>
      </c>
      <c r="Q75" s="92" t="s">
        <v>1107</v>
      </c>
      <c r="R75" s="92" t="str">
        <f t="shared" si="6"/>
        <v>TDIDIRECT DIVIDEND</v>
      </c>
    </row>
    <row r="76" spans="1:18">
      <c r="A76" s="100" t="s">
        <v>231</v>
      </c>
      <c r="B76" s="100" t="s">
        <v>838</v>
      </c>
      <c r="C76" s="100" t="s">
        <v>839</v>
      </c>
      <c r="D76" s="101">
        <v>41364</v>
      </c>
      <c r="E76" s="102">
        <v>1133014112.1800001</v>
      </c>
      <c r="F76" s="103">
        <v>1132911.58</v>
      </c>
      <c r="G76" s="104">
        <v>1000.0905</v>
      </c>
      <c r="H76" s="68" t="str">
        <f t="shared" si="4"/>
        <v>TLFSuper Institutional Dividend Plan</v>
      </c>
      <c r="I76" s="91">
        <f t="shared" si="5"/>
        <v>1000.0905</v>
      </c>
      <c r="O76" s="92" t="s">
        <v>269</v>
      </c>
      <c r="P76" s="92" t="s">
        <v>269</v>
      </c>
      <c r="Q76" s="92" t="s">
        <v>866</v>
      </c>
      <c r="R76" s="92" t="str">
        <f t="shared" si="6"/>
        <v>TEFNA</v>
      </c>
    </row>
    <row r="77" spans="1:18">
      <c r="A77" s="100" t="s">
        <v>231</v>
      </c>
      <c r="B77" s="100" t="s">
        <v>1141</v>
      </c>
      <c r="C77" s="100" t="s">
        <v>1107</v>
      </c>
      <c r="D77" s="101">
        <v>41364</v>
      </c>
      <c r="E77" s="102">
        <v>496889202.57999998</v>
      </c>
      <c r="F77" s="103">
        <v>496844.23599999998</v>
      </c>
      <c r="G77" s="104">
        <v>1000.0905</v>
      </c>
      <c r="H77" s="68" t="str">
        <f t="shared" si="4"/>
        <v>TLFSuper Institutional Institutional DIRECT DIVIDEND</v>
      </c>
      <c r="I77" s="91">
        <f t="shared" si="5"/>
        <v>1000.0905</v>
      </c>
      <c r="O77" s="92" t="s">
        <v>269</v>
      </c>
      <c r="P77" s="92" t="s">
        <v>830</v>
      </c>
      <c r="Q77" s="92" t="s">
        <v>19</v>
      </c>
      <c r="R77" s="92" t="str">
        <f t="shared" si="6"/>
        <v>TEFGrowth Plan</v>
      </c>
    </row>
    <row r="78" spans="1:18">
      <c r="A78" s="100" t="s">
        <v>231</v>
      </c>
      <c r="B78" s="100" t="s">
        <v>841</v>
      </c>
      <c r="C78" s="100" t="s">
        <v>842</v>
      </c>
      <c r="D78" s="101">
        <v>41364</v>
      </c>
      <c r="E78" s="102">
        <v>24967092.879999999</v>
      </c>
      <c r="F78" s="103">
        <v>19371.634999999998</v>
      </c>
      <c r="G78" s="104">
        <v>1288.848</v>
      </c>
      <c r="H78" s="68" t="str">
        <f t="shared" si="4"/>
        <v>TLFInstitutional Growth Plan</v>
      </c>
      <c r="I78" s="91">
        <f t="shared" si="5"/>
        <v>1288.848</v>
      </c>
      <c r="O78" s="92" t="s">
        <v>269</v>
      </c>
      <c r="P78" s="92" t="s">
        <v>831</v>
      </c>
      <c r="Q78" s="92" t="s">
        <v>21</v>
      </c>
      <c r="R78" s="92" t="str">
        <f t="shared" si="6"/>
        <v>TEFDividend plan</v>
      </c>
    </row>
    <row r="79" spans="1:18">
      <c r="A79" s="100" t="s">
        <v>231</v>
      </c>
      <c r="B79" s="100" t="s">
        <v>843</v>
      </c>
      <c r="C79" s="100" t="s">
        <v>844</v>
      </c>
      <c r="D79" s="101">
        <v>41364</v>
      </c>
      <c r="E79" s="102">
        <v>20045549.390000001</v>
      </c>
      <c r="F79" s="103">
        <v>20043.735000000001</v>
      </c>
      <c r="G79" s="104">
        <v>1000.0905</v>
      </c>
      <c r="H79" s="68" t="str">
        <f t="shared" si="4"/>
        <v>TLFInstitutional Dividend Plan</v>
      </c>
      <c r="I79" s="91">
        <f t="shared" si="5"/>
        <v>1000.0905</v>
      </c>
      <c r="O79" s="92" t="s">
        <v>269</v>
      </c>
      <c r="P79" s="92" t="s">
        <v>832</v>
      </c>
      <c r="Q79" s="92" t="s">
        <v>20</v>
      </c>
      <c r="R79" s="92" t="str">
        <f t="shared" si="6"/>
        <v>TEFBonus Plan</v>
      </c>
    </row>
    <row r="80" spans="1:18">
      <c r="A80" s="100" t="s">
        <v>231</v>
      </c>
      <c r="B80" s="100" t="s">
        <v>845</v>
      </c>
      <c r="C80" s="100" t="s">
        <v>800</v>
      </c>
      <c r="D80" s="101">
        <v>41364</v>
      </c>
      <c r="E80" s="102">
        <v>4844837.8899999997</v>
      </c>
      <c r="F80" s="103">
        <v>3173.0450000000001</v>
      </c>
      <c r="G80" s="104">
        <v>1526.8733999999999</v>
      </c>
      <c r="H80" s="68" t="str">
        <f t="shared" si="4"/>
        <v>TLFRetail Growth</v>
      </c>
      <c r="I80" s="91">
        <f t="shared" si="5"/>
        <v>1526.8733999999999</v>
      </c>
      <c r="O80" s="92" t="s">
        <v>269</v>
      </c>
      <c r="P80" s="92" t="s">
        <v>1134</v>
      </c>
      <c r="Q80" s="92" t="s">
        <v>1105</v>
      </c>
      <c r="R80" s="92" t="str">
        <f t="shared" si="6"/>
        <v>TEFDIRECT GROWTH</v>
      </c>
    </row>
    <row r="81" spans="1:18">
      <c r="A81" s="100" t="s">
        <v>231</v>
      </c>
      <c r="B81" s="100" t="s">
        <v>846</v>
      </c>
      <c r="C81" s="100" t="s">
        <v>802</v>
      </c>
      <c r="D81" s="101">
        <v>41364</v>
      </c>
      <c r="E81" s="102">
        <v>4579616.99</v>
      </c>
      <c r="F81" s="103">
        <v>4574.0479999999998</v>
      </c>
      <c r="G81" s="104">
        <v>1001.2175</v>
      </c>
      <c r="H81" s="68" t="str">
        <f t="shared" si="4"/>
        <v>TLFRetail Dividend</v>
      </c>
      <c r="I81" s="91">
        <f t="shared" si="5"/>
        <v>1001.2175</v>
      </c>
      <c r="O81" s="92" t="s">
        <v>269</v>
      </c>
      <c r="P81" s="92" t="s">
        <v>1135</v>
      </c>
      <c r="Q81" s="92" t="s">
        <v>1107</v>
      </c>
      <c r="R81" s="92" t="str">
        <f t="shared" si="6"/>
        <v>TEFDIRECT DIVIDEND</v>
      </c>
    </row>
    <row r="82" spans="1:18">
      <c r="A82" s="100" t="s">
        <v>231</v>
      </c>
      <c r="B82" s="100" t="s">
        <v>1142</v>
      </c>
      <c r="C82" s="100" t="s">
        <v>1143</v>
      </c>
      <c r="D82" s="101">
        <v>41364</v>
      </c>
      <c r="E82" s="102">
        <v>152119.74</v>
      </c>
      <c r="F82" s="103">
        <v>151.999</v>
      </c>
      <c r="G82" s="104">
        <v>1000.7943</v>
      </c>
      <c r="H82" s="68" t="str">
        <f t="shared" si="4"/>
        <v>TLFSuper Institutional Institutional DIRECT WEEKLY DIVIDEND</v>
      </c>
      <c r="I82" s="91">
        <f t="shared" si="5"/>
        <v>1000.7943</v>
      </c>
      <c r="O82" s="92" t="s">
        <v>269</v>
      </c>
      <c r="P82" s="92" t="s">
        <v>1136</v>
      </c>
      <c r="Q82" s="92" t="s">
        <v>1137</v>
      </c>
      <c r="R82" s="92" t="str">
        <f t="shared" si="6"/>
        <v>TEFDIRECT BONUS</v>
      </c>
    </row>
    <row r="83" spans="1:18">
      <c r="A83" s="100" t="s">
        <v>231</v>
      </c>
      <c r="B83" s="100" t="s">
        <v>840</v>
      </c>
      <c r="C83" s="100" t="s">
        <v>850</v>
      </c>
      <c r="D83" s="101">
        <v>41364</v>
      </c>
      <c r="E83" s="102">
        <v>0.32</v>
      </c>
      <c r="F83" s="103">
        <v>0</v>
      </c>
      <c r="G83" s="104">
        <v>0</v>
      </c>
      <c r="H83" s="68" t="str">
        <f t="shared" si="4"/>
        <v>TLFSuper Institutional Weekly Dividend Plan</v>
      </c>
      <c r="I83" s="91">
        <f t="shared" si="5"/>
        <v>0</v>
      </c>
      <c r="O83" s="92" t="s">
        <v>224</v>
      </c>
      <c r="P83" s="92" t="s">
        <v>224</v>
      </c>
      <c r="Q83" s="92" t="s">
        <v>866</v>
      </c>
      <c r="R83" s="92" t="str">
        <f t="shared" si="6"/>
        <v>TITNA</v>
      </c>
    </row>
    <row r="84" spans="1:18">
      <c r="A84" s="100" t="s">
        <v>264</v>
      </c>
      <c r="B84" s="100" t="s">
        <v>264</v>
      </c>
      <c r="C84" s="100" t="s">
        <v>279</v>
      </c>
      <c r="D84" s="101">
        <v>41364</v>
      </c>
      <c r="E84" s="102">
        <v>2580225339.1700001</v>
      </c>
      <c r="F84" s="103">
        <v>2193006.8990000011</v>
      </c>
      <c r="G84" s="104">
        <v>1176.5696</v>
      </c>
      <c r="H84" s="68" t="str">
        <f t="shared" si="4"/>
        <v>TLFPLUSNA</v>
      </c>
      <c r="I84" s="91">
        <f t="shared" si="5"/>
        <v>1176.5696</v>
      </c>
      <c r="O84" s="92" t="s">
        <v>224</v>
      </c>
      <c r="P84" s="92" t="s">
        <v>834</v>
      </c>
      <c r="Q84" s="92" t="s">
        <v>19</v>
      </c>
      <c r="R84" s="92" t="str">
        <f t="shared" si="6"/>
        <v>TITGrowth Plan</v>
      </c>
    </row>
    <row r="85" spans="1:18">
      <c r="A85" s="100" t="s">
        <v>264</v>
      </c>
      <c r="B85" s="100" t="s">
        <v>848</v>
      </c>
      <c r="C85" s="100" t="s">
        <v>837</v>
      </c>
      <c r="D85" s="101">
        <v>41364</v>
      </c>
      <c r="E85" s="102">
        <v>1181824718.99</v>
      </c>
      <c r="F85" s="103">
        <v>847182.32799999998</v>
      </c>
      <c r="G85" s="104">
        <v>1395.0063</v>
      </c>
      <c r="H85" s="68" t="str">
        <f t="shared" si="4"/>
        <v>TLFPLUSSuper Institutional Growth Plan</v>
      </c>
      <c r="I85" s="91">
        <f t="shared" si="5"/>
        <v>1395.0063</v>
      </c>
      <c r="O85" s="92" t="s">
        <v>224</v>
      </c>
      <c r="P85" s="92" t="s">
        <v>835</v>
      </c>
      <c r="Q85" s="92" t="s">
        <v>21</v>
      </c>
      <c r="R85" s="92" t="str">
        <f t="shared" si="6"/>
        <v>TITDividend plan</v>
      </c>
    </row>
    <row r="86" spans="1:18">
      <c r="A86" s="100" t="s">
        <v>264</v>
      </c>
      <c r="B86" s="100" t="s">
        <v>847</v>
      </c>
      <c r="C86" s="100" t="s">
        <v>839</v>
      </c>
      <c r="D86" s="101">
        <v>41364</v>
      </c>
      <c r="E86" s="102">
        <v>610938322.44000006</v>
      </c>
      <c r="F86" s="103">
        <v>609326.03399999999</v>
      </c>
      <c r="G86" s="104">
        <v>1002.646</v>
      </c>
      <c r="H86" s="68" t="str">
        <f t="shared" si="4"/>
        <v>TLFPLUSSuper Institutional Dividend Plan</v>
      </c>
      <c r="I86" s="91">
        <f t="shared" si="5"/>
        <v>1002.646</v>
      </c>
      <c r="O86" s="92" t="s">
        <v>224</v>
      </c>
      <c r="P86" s="92" t="s">
        <v>1138</v>
      </c>
      <c r="Q86" s="92" t="s">
        <v>1105</v>
      </c>
      <c r="R86" s="92" t="str">
        <f t="shared" si="6"/>
        <v>TITDIRECT GROWTH</v>
      </c>
    </row>
    <row r="87" spans="1:18">
      <c r="A87" s="100" t="s">
        <v>264</v>
      </c>
      <c r="B87" s="100" t="s">
        <v>849</v>
      </c>
      <c r="C87" s="100" t="s">
        <v>850</v>
      </c>
      <c r="D87" s="101">
        <v>41364</v>
      </c>
      <c r="E87" s="102">
        <v>365907114.91000003</v>
      </c>
      <c r="F87" s="103">
        <v>364004.46299999999</v>
      </c>
      <c r="G87" s="104">
        <v>1005.227</v>
      </c>
      <c r="H87" s="68" t="str">
        <f t="shared" si="4"/>
        <v>TLFPLUSSuper Institutional Weekly Dividend Plan</v>
      </c>
      <c r="I87" s="91">
        <f t="shared" si="5"/>
        <v>1005.227</v>
      </c>
      <c r="O87" s="92" t="s">
        <v>224</v>
      </c>
      <c r="P87" s="92" t="s">
        <v>1139</v>
      </c>
      <c r="Q87" s="92" t="s">
        <v>1107</v>
      </c>
      <c r="R87" s="92" t="str">
        <f t="shared" si="6"/>
        <v>TITDIRECT DIVIDEND</v>
      </c>
    </row>
    <row r="88" spans="1:18">
      <c r="A88" s="100" t="s">
        <v>264</v>
      </c>
      <c r="B88" s="100" t="s">
        <v>1144</v>
      </c>
      <c r="C88" s="100" t="s">
        <v>1107</v>
      </c>
      <c r="D88" s="101">
        <v>41364</v>
      </c>
      <c r="E88" s="102">
        <v>138631524.5</v>
      </c>
      <c r="F88" s="103">
        <v>138264.533</v>
      </c>
      <c r="G88" s="104">
        <v>1002.6543</v>
      </c>
      <c r="H88" s="68" t="str">
        <f t="shared" si="4"/>
        <v>TLFPLUSSuper Institutional Institutional DIRECT DIVIDEND</v>
      </c>
      <c r="I88" s="91">
        <f t="shared" si="5"/>
        <v>1002.6543</v>
      </c>
      <c r="O88" s="92" t="s">
        <v>231</v>
      </c>
      <c r="P88" s="92" t="s">
        <v>231</v>
      </c>
      <c r="Q88" s="92" t="s">
        <v>866</v>
      </c>
      <c r="R88" s="92" t="str">
        <f t="shared" si="6"/>
        <v>TLFNA</v>
      </c>
    </row>
    <row r="89" spans="1:18">
      <c r="A89" s="100" t="s">
        <v>264</v>
      </c>
      <c r="B89" s="100" t="s">
        <v>1145</v>
      </c>
      <c r="C89" s="100" t="s">
        <v>1105</v>
      </c>
      <c r="D89" s="101">
        <v>41364</v>
      </c>
      <c r="E89" s="102">
        <v>99240586.670000002</v>
      </c>
      <c r="F89" s="103">
        <v>71121.944000000003</v>
      </c>
      <c r="G89" s="104">
        <v>1395.3581999999999</v>
      </c>
      <c r="H89" s="68" t="str">
        <f t="shared" si="4"/>
        <v>TLFPLUSSuper Institutional Institutional DIRECT GROWTH</v>
      </c>
      <c r="I89" s="91">
        <f t="shared" si="5"/>
        <v>1395.3581999999999</v>
      </c>
      <c r="O89" s="92" t="s">
        <v>231</v>
      </c>
      <c r="P89" s="92" t="s">
        <v>836</v>
      </c>
      <c r="Q89" s="92" t="s">
        <v>30</v>
      </c>
      <c r="R89" s="92" t="str">
        <f t="shared" si="6"/>
        <v>TLFSuper Institutional Growth Plan</v>
      </c>
    </row>
    <row r="90" spans="1:18">
      <c r="A90" s="100" t="s">
        <v>264</v>
      </c>
      <c r="B90" s="100" t="s">
        <v>852</v>
      </c>
      <c r="C90" s="100" t="s">
        <v>802</v>
      </c>
      <c r="D90" s="101">
        <v>41364</v>
      </c>
      <c r="E90" s="102">
        <v>66103339.920000002</v>
      </c>
      <c r="F90" s="103">
        <v>65928.894</v>
      </c>
      <c r="G90" s="104">
        <v>1002.646</v>
      </c>
      <c r="H90" s="68" t="str">
        <f t="shared" si="4"/>
        <v>TLFPLUSRetail Dividend</v>
      </c>
      <c r="I90" s="91">
        <f t="shared" si="5"/>
        <v>1002.646</v>
      </c>
      <c r="O90" s="92" t="s">
        <v>231</v>
      </c>
      <c r="P90" s="92" t="s">
        <v>838</v>
      </c>
      <c r="Q90" s="92" t="s">
        <v>31</v>
      </c>
      <c r="R90" s="92" t="str">
        <f t="shared" si="6"/>
        <v>TLFSuper Institutional Dividend Plan</v>
      </c>
    </row>
    <row r="91" spans="1:18">
      <c r="A91" s="100" t="s">
        <v>264</v>
      </c>
      <c r="B91" s="100" t="s">
        <v>854</v>
      </c>
      <c r="C91" s="100" t="s">
        <v>800</v>
      </c>
      <c r="D91" s="101">
        <v>41364</v>
      </c>
      <c r="E91" s="102">
        <v>48180174.460000001</v>
      </c>
      <c r="F91" s="103">
        <v>35188.906999999999</v>
      </c>
      <c r="G91" s="104">
        <v>1369.1864</v>
      </c>
      <c r="H91" s="68" t="str">
        <f t="shared" si="4"/>
        <v>TLFPLUSRetail Growth</v>
      </c>
      <c r="I91" s="91">
        <f t="shared" si="5"/>
        <v>1369.1864</v>
      </c>
      <c r="O91" s="92" t="s">
        <v>231</v>
      </c>
      <c r="P91" s="92" t="s">
        <v>840</v>
      </c>
      <c r="Q91" s="92" t="s">
        <v>32</v>
      </c>
      <c r="R91" s="92" t="str">
        <f t="shared" si="6"/>
        <v>TLFSuper Institutional Weekly Dividend Plan</v>
      </c>
    </row>
    <row r="92" spans="1:18">
      <c r="A92" s="100" t="s">
        <v>264</v>
      </c>
      <c r="B92" s="100" t="s">
        <v>851</v>
      </c>
      <c r="C92" s="100" t="s">
        <v>844</v>
      </c>
      <c r="D92" s="101">
        <v>41364</v>
      </c>
      <c r="E92" s="102">
        <v>27176831.449999999</v>
      </c>
      <c r="F92" s="103">
        <v>27105.332999999999</v>
      </c>
      <c r="G92" s="104">
        <v>1002.6378</v>
      </c>
      <c r="H92" s="68" t="str">
        <f t="shared" si="4"/>
        <v>TLFPLUSInstitutional Dividend Plan</v>
      </c>
      <c r="I92" s="91">
        <f t="shared" si="5"/>
        <v>1002.6378</v>
      </c>
      <c r="O92" s="92" t="s">
        <v>231</v>
      </c>
      <c r="P92" s="92" t="s">
        <v>841</v>
      </c>
      <c r="Q92" s="92" t="s">
        <v>26</v>
      </c>
      <c r="R92" s="92" t="str">
        <f t="shared" si="6"/>
        <v>TLFInstitutional Growth Plan</v>
      </c>
    </row>
    <row r="93" spans="1:18">
      <c r="A93" s="100" t="s">
        <v>264</v>
      </c>
      <c r="B93" s="100" t="s">
        <v>853</v>
      </c>
      <c r="C93" s="100" t="s">
        <v>842</v>
      </c>
      <c r="D93" s="101">
        <v>41364</v>
      </c>
      <c r="E93" s="102">
        <v>26048962.899999999</v>
      </c>
      <c r="F93" s="103">
        <v>18783.293000000001</v>
      </c>
      <c r="G93" s="104">
        <v>1386.8155999999999</v>
      </c>
      <c r="H93" s="68" t="str">
        <f t="shared" si="4"/>
        <v>TLFPLUSInstitutional Growth Plan</v>
      </c>
      <c r="I93" s="91">
        <f t="shared" si="5"/>
        <v>1386.8155999999999</v>
      </c>
      <c r="O93" s="92" t="s">
        <v>231</v>
      </c>
      <c r="P93" s="92" t="s">
        <v>843</v>
      </c>
      <c r="Q93" s="92" t="s">
        <v>27</v>
      </c>
      <c r="R93" s="92" t="str">
        <f t="shared" si="6"/>
        <v>TLFInstitutional Dividend Plan</v>
      </c>
    </row>
    <row r="94" spans="1:18">
      <c r="A94" s="100" t="s">
        <v>264</v>
      </c>
      <c r="B94" s="100" t="s">
        <v>855</v>
      </c>
      <c r="C94" s="100" t="s">
        <v>856</v>
      </c>
      <c r="D94" s="101">
        <v>41364</v>
      </c>
      <c r="E94" s="102">
        <v>15990193.6</v>
      </c>
      <c r="F94" s="103">
        <v>15918.564</v>
      </c>
      <c r="G94" s="104">
        <v>1004.4998000000001</v>
      </c>
      <c r="H94" s="68" t="str">
        <f t="shared" si="4"/>
        <v>TLFPLUSRetail Weekly Dividend Plan</v>
      </c>
      <c r="I94" s="91">
        <f t="shared" si="5"/>
        <v>1004.4998000000001</v>
      </c>
      <c r="O94" s="92" t="s">
        <v>231</v>
      </c>
      <c r="P94" s="92" t="s">
        <v>845</v>
      </c>
      <c r="Q94" s="92" t="s">
        <v>22</v>
      </c>
      <c r="R94" s="92" t="str">
        <f t="shared" si="6"/>
        <v>TLFRetail Growth</v>
      </c>
    </row>
    <row r="95" spans="1:18">
      <c r="A95" s="100" t="s">
        <v>264</v>
      </c>
      <c r="B95" s="100" t="s">
        <v>1146</v>
      </c>
      <c r="C95" s="100" t="s">
        <v>1143</v>
      </c>
      <c r="D95" s="101">
        <v>41364</v>
      </c>
      <c r="E95" s="102">
        <v>183569.95</v>
      </c>
      <c r="F95" s="103">
        <v>182.60599999999999</v>
      </c>
      <c r="G95" s="104">
        <v>1005.2789</v>
      </c>
      <c r="H95" s="68" t="str">
        <f t="shared" si="4"/>
        <v>TLFPLUSSuper Institutional Institutional DIRECT WEEKLY DIVIDEND</v>
      </c>
      <c r="I95" s="91">
        <f t="shared" si="5"/>
        <v>1005.2789</v>
      </c>
      <c r="O95" s="92" t="s">
        <v>231</v>
      </c>
      <c r="P95" s="92" t="s">
        <v>846</v>
      </c>
      <c r="Q95" s="92" t="s">
        <v>23</v>
      </c>
      <c r="R95" s="92" t="str">
        <f t="shared" si="6"/>
        <v>TLFRetail Dividend</v>
      </c>
    </row>
    <row r="96" spans="1:18">
      <c r="A96" s="100" t="s">
        <v>264</v>
      </c>
      <c r="B96" s="100" t="s">
        <v>857</v>
      </c>
      <c r="C96" s="100" t="s">
        <v>858</v>
      </c>
      <c r="D96" s="101">
        <v>41364</v>
      </c>
      <c r="E96" s="102">
        <v>-0.59</v>
      </c>
      <c r="F96" s="103">
        <v>0</v>
      </c>
      <c r="G96" s="104">
        <v>0</v>
      </c>
      <c r="H96" s="68" t="str">
        <f t="shared" si="4"/>
        <v>TLFPLUSInstitutional Weekly Dividend Plan</v>
      </c>
      <c r="I96" s="91">
        <f t="shared" si="5"/>
        <v>0</v>
      </c>
      <c r="O96" s="92" t="s">
        <v>231</v>
      </c>
      <c r="P96" s="92" t="s">
        <v>1140</v>
      </c>
      <c r="Q96" s="92" t="s">
        <v>1153</v>
      </c>
      <c r="R96" s="92" t="str">
        <f t="shared" si="6"/>
        <v>TLFSuper Institutional Institutional DIRECT GROWTH</v>
      </c>
    </row>
    <row r="97" spans="1:18">
      <c r="A97" s="100" t="s">
        <v>274</v>
      </c>
      <c r="B97" s="100" t="s">
        <v>274</v>
      </c>
      <c r="C97" s="100" t="s">
        <v>666</v>
      </c>
      <c r="D97" s="101">
        <v>41364</v>
      </c>
      <c r="E97" s="102">
        <v>879635337.72201049</v>
      </c>
      <c r="F97" s="103">
        <v>78030258.922000006</v>
      </c>
      <c r="G97" s="104">
        <v>11.273</v>
      </c>
      <c r="H97" s="68" t="str">
        <f t="shared" si="4"/>
        <v>TMIPADVNA</v>
      </c>
      <c r="I97" s="91">
        <f t="shared" si="5"/>
        <v>11.273</v>
      </c>
      <c r="O97" s="92" t="s">
        <v>231</v>
      </c>
      <c r="P97" s="92" t="s">
        <v>1141</v>
      </c>
      <c r="Q97" s="92" t="s">
        <v>1154</v>
      </c>
      <c r="R97" s="92" t="str">
        <f t="shared" si="6"/>
        <v>TLFSuper Institutional Institutional DIRECT DIVIDEND</v>
      </c>
    </row>
    <row r="98" spans="1:18">
      <c r="A98" s="100" t="s">
        <v>274</v>
      </c>
      <c r="B98" s="100" t="s">
        <v>860</v>
      </c>
      <c r="C98" s="100" t="s">
        <v>800</v>
      </c>
      <c r="D98" s="101">
        <v>41364</v>
      </c>
      <c r="E98" s="102">
        <v>487880971.24045551</v>
      </c>
      <c r="F98" s="103">
        <v>40375494.403999999</v>
      </c>
      <c r="G98" s="104">
        <v>12.083600000000001</v>
      </c>
      <c r="H98" s="68" t="str">
        <f t="shared" ref="H98:H111" si="7">VLOOKUP(B98:B270,P:R,3,0)</f>
        <v>TMIPADVGrowth Plan</v>
      </c>
      <c r="I98" s="91">
        <f t="shared" si="5"/>
        <v>12.083600000000001</v>
      </c>
      <c r="O98" s="92" t="s">
        <v>231</v>
      </c>
      <c r="P98" s="92" t="s">
        <v>1142</v>
      </c>
      <c r="Q98" s="92" t="s">
        <v>1155</v>
      </c>
      <c r="R98" s="92" t="str">
        <f t="shared" si="6"/>
        <v>TLFSuper Institutional Institutional DIRECT WEEKLY DIVIDEND</v>
      </c>
    </row>
    <row r="99" spans="1:18">
      <c r="A99" s="100" t="s">
        <v>274</v>
      </c>
      <c r="B99" s="100" t="s">
        <v>859</v>
      </c>
      <c r="C99" s="100" t="s">
        <v>802</v>
      </c>
      <c r="D99" s="101">
        <v>41364</v>
      </c>
      <c r="E99" s="102">
        <v>391191969.48790276</v>
      </c>
      <c r="F99" s="103">
        <v>37605427.781000003</v>
      </c>
      <c r="G99" s="104">
        <v>10.4025</v>
      </c>
      <c r="H99" s="68" t="str">
        <f t="shared" si="7"/>
        <v>TMIPADVDividend plan</v>
      </c>
      <c r="I99" s="91">
        <f t="shared" si="5"/>
        <v>10.4025</v>
      </c>
      <c r="O99" s="92" t="s">
        <v>264</v>
      </c>
      <c r="P99" s="92" t="s">
        <v>264</v>
      </c>
      <c r="Q99" s="92" t="s">
        <v>866</v>
      </c>
      <c r="R99" s="92" t="str">
        <f t="shared" si="6"/>
        <v>TLFPLUSNA</v>
      </c>
    </row>
    <row r="100" spans="1:18">
      <c r="A100" s="100" t="s">
        <v>274</v>
      </c>
      <c r="B100" s="100" t="s">
        <v>1147</v>
      </c>
      <c r="C100" s="100" t="s">
        <v>1105</v>
      </c>
      <c r="D100" s="101">
        <v>41364</v>
      </c>
      <c r="E100" s="102">
        <v>349838.05433113198</v>
      </c>
      <c r="F100" s="103">
        <v>28903.374</v>
      </c>
      <c r="G100" s="104">
        <v>12.1037</v>
      </c>
      <c r="H100" s="68" t="str">
        <f t="shared" si="7"/>
        <v>TMIPADVDIRECT GROWTH</v>
      </c>
      <c r="I100" s="91">
        <f t="shared" si="5"/>
        <v>12.1037</v>
      </c>
      <c r="O100" s="92" t="s">
        <v>264</v>
      </c>
      <c r="P100" s="92" t="s">
        <v>847</v>
      </c>
      <c r="Q100" s="92" t="s">
        <v>31</v>
      </c>
      <c r="R100" s="92" t="str">
        <f t="shared" si="6"/>
        <v>TLFPLUSSuper Institutional Dividend Plan</v>
      </c>
    </row>
    <row r="101" spans="1:18">
      <c r="A101" s="100" t="s">
        <v>274</v>
      </c>
      <c r="B101" s="100" t="s">
        <v>1148</v>
      </c>
      <c r="C101" s="100" t="s">
        <v>1107</v>
      </c>
      <c r="D101" s="101">
        <v>41364</v>
      </c>
      <c r="E101" s="102">
        <v>212558.916893221</v>
      </c>
      <c r="F101" s="103">
        <v>20433.363000000001</v>
      </c>
      <c r="G101" s="104">
        <v>10.4025</v>
      </c>
      <c r="H101" s="68" t="str">
        <f t="shared" si="7"/>
        <v>TMIPADVDIRECT DIVIDEND</v>
      </c>
      <c r="I101" s="91">
        <f t="shared" si="5"/>
        <v>10.4025</v>
      </c>
      <c r="O101" s="92" t="s">
        <v>264</v>
      </c>
      <c r="P101" s="92" t="s">
        <v>848</v>
      </c>
      <c r="Q101" s="92" t="s">
        <v>30</v>
      </c>
      <c r="R101" s="92" t="str">
        <f t="shared" si="6"/>
        <v>TLFPLUSSuper Institutional Growth Plan</v>
      </c>
    </row>
    <row r="102" spans="1:18">
      <c r="A102" s="100" t="s">
        <v>270</v>
      </c>
      <c r="B102" s="100" t="s">
        <v>270</v>
      </c>
      <c r="C102" s="100" t="s">
        <v>664</v>
      </c>
      <c r="D102" s="101">
        <v>41364</v>
      </c>
      <c r="E102" s="102">
        <v>8183322.7218508068</v>
      </c>
      <c r="F102" s="103">
        <v>770686.65099999995</v>
      </c>
      <c r="G102" s="104">
        <v>10.6182</v>
      </c>
      <c r="H102" s="68" t="str">
        <f t="shared" si="7"/>
        <v>TNIFNA</v>
      </c>
      <c r="I102" s="91">
        <f t="shared" si="5"/>
        <v>10.6182</v>
      </c>
      <c r="O102" s="92" t="s">
        <v>264</v>
      </c>
      <c r="P102" s="92" t="s">
        <v>849</v>
      </c>
      <c r="Q102" s="92" t="s">
        <v>32</v>
      </c>
      <c r="R102" s="92" t="str">
        <f t="shared" si="6"/>
        <v>TLFPLUSSuper Institutional Weekly Dividend Plan</v>
      </c>
    </row>
    <row r="103" spans="1:18">
      <c r="A103" s="100" t="s">
        <v>270</v>
      </c>
      <c r="B103" s="100" t="s">
        <v>861</v>
      </c>
      <c r="C103" s="100" t="s">
        <v>800</v>
      </c>
      <c r="D103" s="101">
        <v>41364</v>
      </c>
      <c r="E103" s="102">
        <v>5778467.9179195054</v>
      </c>
      <c r="F103" s="103">
        <v>544219.59699999995</v>
      </c>
      <c r="G103" s="104">
        <v>10.617900000000001</v>
      </c>
      <c r="H103" s="68" t="str">
        <f t="shared" si="7"/>
        <v>TNIFGrowth Plan</v>
      </c>
      <c r="I103" s="91">
        <f t="shared" si="5"/>
        <v>10.617900000000001</v>
      </c>
      <c r="O103" s="92" t="s">
        <v>264</v>
      </c>
      <c r="P103" s="92" t="s">
        <v>851</v>
      </c>
      <c r="Q103" s="92" t="s">
        <v>27</v>
      </c>
      <c r="R103" s="92" t="str">
        <f t="shared" si="6"/>
        <v>TLFPLUSInstitutional Dividend Plan</v>
      </c>
    </row>
    <row r="104" spans="1:18">
      <c r="A104" s="100" t="s">
        <v>270</v>
      </c>
      <c r="B104" s="100" t="s">
        <v>862</v>
      </c>
      <c r="C104" s="100" t="s">
        <v>802</v>
      </c>
      <c r="D104" s="101">
        <v>41364</v>
      </c>
      <c r="E104" s="102">
        <v>2230061.4896815591</v>
      </c>
      <c r="F104" s="103">
        <v>210028.67300000001</v>
      </c>
      <c r="G104" s="104">
        <v>10.617900000000001</v>
      </c>
      <c r="H104" s="68" t="str">
        <f t="shared" si="7"/>
        <v>TNIFDividend plan</v>
      </c>
      <c r="I104" s="91">
        <f t="shared" si="5"/>
        <v>10.617900000000001</v>
      </c>
      <c r="O104" s="92" t="s">
        <v>264</v>
      </c>
      <c r="P104" s="92" t="s">
        <v>852</v>
      </c>
      <c r="Q104" s="92" t="s">
        <v>23</v>
      </c>
      <c r="R104" s="92" t="str">
        <f t="shared" si="6"/>
        <v>TLFPLUSRetail Dividend</v>
      </c>
    </row>
    <row r="105" spans="1:18">
      <c r="A105" s="100" t="s">
        <v>270</v>
      </c>
      <c r="B105" s="100" t="s">
        <v>1149</v>
      </c>
      <c r="C105" s="100" t="s">
        <v>1107</v>
      </c>
      <c r="D105" s="101">
        <v>41364</v>
      </c>
      <c r="E105" s="102">
        <v>121589.118840467</v>
      </c>
      <c r="F105" s="103">
        <v>11434.805</v>
      </c>
      <c r="G105" s="104">
        <v>10.6332</v>
      </c>
      <c r="H105" s="68" t="str">
        <f t="shared" si="7"/>
        <v>TNIFDIRECT DIVIDEND</v>
      </c>
      <c r="I105" s="91">
        <f t="shared" si="5"/>
        <v>10.6332</v>
      </c>
      <c r="O105" s="92" t="s">
        <v>264</v>
      </c>
      <c r="P105" s="92" t="s">
        <v>853</v>
      </c>
      <c r="Q105" s="92" t="s">
        <v>26</v>
      </c>
      <c r="R105" s="92" t="str">
        <f t="shared" si="6"/>
        <v>TLFPLUSInstitutional Growth Plan</v>
      </c>
    </row>
    <row r="106" spans="1:18">
      <c r="A106" s="100" t="s">
        <v>270</v>
      </c>
      <c r="B106" s="100" t="s">
        <v>1150</v>
      </c>
      <c r="C106" s="100" t="s">
        <v>1105</v>
      </c>
      <c r="D106" s="101">
        <v>41364</v>
      </c>
      <c r="E106" s="102">
        <v>53204.229042669002</v>
      </c>
      <c r="F106" s="103">
        <v>5003.576</v>
      </c>
      <c r="G106" s="104">
        <v>10.6332</v>
      </c>
      <c r="H106" s="68" t="str">
        <f t="shared" si="7"/>
        <v>TNIFDIRECT GROWTH</v>
      </c>
      <c r="I106" s="91">
        <f t="shared" si="5"/>
        <v>10.6332</v>
      </c>
      <c r="O106" s="92" t="s">
        <v>264</v>
      </c>
      <c r="P106" s="92" t="s">
        <v>854</v>
      </c>
      <c r="Q106" s="92" t="s">
        <v>22</v>
      </c>
      <c r="R106" s="92" t="str">
        <f t="shared" si="6"/>
        <v>TLFPLUSRetail Growth</v>
      </c>
    </row>
    <row r="107" spans="1:18">
      <c r="A107" s="100" t="s">
        <v>250</v>
      </c>
      <c r="B107" s="100" t="s">
        <v>250</v>
      </c>
      <c r="C107" s="100" t="s">
        <v>134</v>
      </c>
      <c r="D107" s="101">
        <v>41364</v>
      </c>
      <c r="E107" s="102">
        <v>1516726928.9725714</v>
      </c>
      <c r="F107" s="103">
        <v>27092280.445</v>
      </c>
      <c r="G107" s="104">
        <v>55.98</v>
      </c>
      <c r="H107" s="68" t="str">
        <f t="shared" si="7"/>
        <v>TSSNA</v>
      </c>
      <c r="I107" s="91">
        <f t="shared" si="5"/>
        <v>55.98</v>
      </c>
      <c r="O107" s="92" t="s">
        <v>264</v>
      </c>
      <c r="P107" s="92" t="s">
        <v>855</v>
      </c>
      <c r="Q107" s="92" t="s">
        <v>25</v>
      </c>
      <c r="R107" s="92" t="str">
        <f t="shared" si="6"/>
        <v>TLFPLUSRetail Weekly Dividend Plan</v>
      </c>
    </row>
    <row r="108" spans="1:18">
      <c r="A108" s="100" t="s">
        <v>250</v>
      </c>
      <c r="B108" s="100" t="s">
        <v>863</v>
      </c>
      <c r="C108" s="100" t="s">
        <v>800</v>
      </c>
      <c r="D108" s="101">
        <v>41364</v>
      </c>
      <c r="E108" s="102">
        <v>1446128962.3162463</v>
      </c>
      <c r="F108" s="103">
        <v>25344900.226</v>
      </c>
      <c r="G108" s="104">
        <v>57.06</v>
      </c>
      <c r="H108" s="68" t="str">
        <f t="shared" si="7"/>
        <v>TSSGrowth Plan</v>
      </c>
      <c r="I108" s="91">
        <f t="shared" si="5"/>
        <v>57.06</v>
      </c>
      <c r="O108" s="92" t="s">
        <v>264</v>
      </c>
      <c r="P108" s="92" t="s">
        <v>857</v>
      </c>
      <c r="Q108" s="92" t="s">
        <v>28</v>
      </c>
      <c r="R108" s="92" t="str">
        <f t="shared" si="6"/>
        <v>TLFPLUSInstitutional Weekly Dividend Plan</v>
      </c>
    </row>
    <row r="109" spans="1:18">
      <c r="A109" s="100" t="s">
        <v>250</v>
      </c>
      <c r="B109" s="100" t="s">
        <v>864</v>
      </c>
      <c r="C109" s="100" t="s">
        <v>802</v>
      </c>
      <c r="D109" s="101">
        <v>41364</v>
      </c>
      <c r="E109" s="102">
        <v>69202690.108413965</v>
      </c>
      <c r="F109" s="103">
        <v>1722812.2760000001</v>
      </c>
      <c r="G109" s="104">
        <v>40.17</v>
      </c>
      <c r="H109" s="68" t="str">
        <f t="shared" si="7"/>
        <v>TSSDividend plan</v>
      </c>
      <c r="I109" s="91">
        <f t="shared" si="5"/>
        <v>40.17</v>
      </c>
      <c r="O109" s="92" t="s">
        <v>264</v>
      </c>
      <c r="P109" s="92" t="s">
        <v>1144</v>
      </c>
      <c r="Q109" s="92" t="s">
        <v>1154</v>
      </c>
      <c r="R109" s="92" t="str">
        <f t="shared" si="6"/>
        <v>TLFPLUSSuper Institutional Institutional DIRECT DIVIDEND</v>
      </c>
    </row>
    <row r="110" spans="1:18">
      <c r="A110" s="100" t="s">
        <v>250</v>
      </c>
      <c r="B110" s="100" t="s">
        <v>1151</v>
      </c>
      <c r="C110" s="100" t="s">
        <v>1105</v>
      </c>
      <c r="D110" s="101">
        <v>41364</v>
      </c>
      <c r="E110" s="102">
        <v>1378628.669102611</v>
      </c>
      <c r="F110" s="103">
        <v>24153.521000000001</v>
      </c>
      <c r="G110" s="104">
        <v>57.08</v>
      </c>
      <c r="H110" s="68" t="str">
        <f t="shared" si="7"/>
        <v>TSSDIRECT GROWTH</v>
      </c>
      <c r="I110" s="91">
        <f t="shared" si="5"/>
        <v>57.08</v>
      </c>
      <c r="O110" s="92" t="s">
        <v>264</v>
      </c>
      <c r="P110" s="92" t="s">
        <v>1145</v>
      </c>
      <c r="Q110" s="92" t="s">
        <v>1153</v>
      </c>
      <c r="R110" s="92" t="str">
        <f t="shared" si="6"/>
        <v>TLFPLUSSuper Institutional Institutional DIRECT GROWTH</v>
      </c>
    </row>
    <row r="111" spans="1:18">
      <c r="A111" s="100" t="s">
        <v>250</v>
      </c>
      <c r="B111" s="100" t="s">
        <v>1152</v>
      </c>
      <c r="C111" s="100" t="s">
        <v>1107</v>
      </c>
      <c r="D111" s="101">
        <v>41364</v>
      </c>
      <c r="E111" s="102">
        <v>16647.369330541998</v>
      </c>
      <c r="F111" s="103">
        <v>414.42200000000003</v>
      </c>
      <c r="G111" s="104">
        <v>40.17</v>
      </c>
      <c r="H111" s="68" t="str">
        <f t="shared" si="7"/>
        <v>TSSDIRECT DIVIDEND</v>
      </c>
      <c r="I111" s="91">
        <f t="shared" si="5"/>
        <v>40.17</v>
      </c>
      <c r="O111" s="92" t="s">
        <v>264</v>
      </c>
      <c r="P111" s="92" t="s">
        <v>1146</v>
      </c>
      <c r="Q111" s="92" t="s">
        <v>1155</v>
      </c>
      <c r="R111" s="92" t="str">
        <f t="shared" si="6"/>
        <v>TLFPLUSSuper Institutional Institutional DIRECT WEEKLY DIVIDEND</v>
      </c>
    </row>
    <row r="112" spans="1:18">
      <c r="O112" s="92" t="s">
        <v>274</v>
      </c>
      <c r="P112" s="92" t="s">
        <v>274</v>
      </c>
      <c r="Q112" s="92" t="s">
        <v>866</v>
      </c>
      <c r="R112" s="92" t="str">
        <f t="shared" si="6"/>
        <v>TMIPADVNA</v>
      </c>
    </row>
    <row r="113" spans="15:18">
      <c r="O113" s="92" t="s">
        <v>274</v>
      </c>
      <c r="P113" s="92" t="s">
        <v>859</v>
      </c>
      <c r="Q113" s="92" t="s">
        <v>21</v>
      </c>
      <c r="R113" s="92" t="str">
        <f t="shared" si="6"/>
        <v>TMIPADVDividend plan</v>
      </c>
    </row>
    <row r="114" spans="15:18">
      <c r="O114" s="92" t="s">
        <v>274</v>
      </c>
      <c r="P114" s="92" t="s">
        <v>860</v>
      </c>
      <c r="Q114" s="92" t="s">
        <v>19</v>
      </c>
      <c r="R114" s="92" t="str">
        <f t="shared" si="6"/>
        <v>TMIPADVGrowth Plan</v>
      </c>
    </row>
    <row r="115" spans="15:18">
      <c r="O115" s="92" t="s">
        <v>274</v>
      </c>
      <c r="P115" s="92" t="s">
        <v>1147</v>
      </c>
      <c r="Q115" s="92" t="s">
        <v>1105</v>
      </c>
      <c r="R115" s="92" t="str">
        <f t="shared" si="6"/>
        <v>TMIPADVDIRECT GROWTH</v>
      </c>
    </row>
    <row r="116" spans="15:18">
      <c r="O116" s="92" t="s">
        <v>274</v>
      </c>
      <c r="P116" s="92" t="s">
        <v>1148</v>
      </c>
      <c r="Q116" s="92" t="s">
        <v>1107</v>
      </c>
      <c r="R116" s="92" t="str">
        <f t="shared" si="6"/>
        <v>TMIPADVDIRECT DIVIDEND</v>
      </c>
    </row>
    <row r="117" spans="15:18">
      <c r="O117" s="92" t="s">
        <v>270</v>
      </c>
      <c r="P117" s="92" t="s">
        <v>270</v>
      </c>
      <c r="Q117" s="92" t="s">
        <v>866</v>
      </c>
      <c r="R117" s="92" t="str">
        <f t="shared" si="6"/>
        <v>TNIFNA</v>
      </c>
    </row>
    <row r="118" spans="15:18">
      <c r="O118" s="92" t="s">
        <v>270</v>
      </c>
      <c r="P118" s="92" t="s">
        <v>861</v>
      </c>
      <c r="Q118" s="92" t="s">
        <v>19</v>
      </c>
      <c r="R118" s="92" t="str">
        <f t="shared" si="6"/>
        <v>TNIFGrowth Plan</v>
      </c>
    </row>
    <row r="119" spans="15:18">
      <c r="O119" s="92" t="s">
        <v>270</v>
      </c>
      <c r="P119" s="92" t="s">
        <v>862</v>
      </c>
      <c r="Q119" s="92" t="s">
        <v>21</v>
      </c>
      <c r="R119" s="92" t="str">
        <f t="shared" si="6"/>
        <v>TNIFDividend plan</v>
      </c>
    </row>
    <row r="120" spans="15:18">
      <c r="O120" s="92" t="s">
        <v>270</v>
      </c>
      <c r="P120" s="92" t="s">
        <v>1149</v>
      </c>
      <c r="Q120" s="92" t="s">
        <v>1107</v>
      </c>
      <c r="R120" s="92" t="str">
        <f t="shared" si="6"/>
        <v>TNIFDIRECT DIVIDEND</v>
      </c>
    </row>
    <row r="121" spans="15:18">
      <c r="O121" s="92" t="s">
        <v>270</v>
      </c>
      <c r="P121" s="92" t="s">
        <v>1150</v>
      </c>
      <c r="Q121" s="92" t="s">
        <v>1105</v>
      </c>
      <c r="R121" s="92" t="str">
        <f t="shared" si="6"/>
        <v>TNIFDIRECT GROWTH</v>
      </c>
    </row>
    <row r="122" spans="15:18">
      <c r="O122" s="92" t="s">
        <v>250</v>
      </c>
      <c r="P122" s="92" t="s">
        <v>250</v>
      </c>
      <c r="Q122" s="92" t="s">
        <v>866</v>
      </c>
      <c r="R122" s="92" t="str">
        <f t="shared" si="6"/>
        <v>TSSNA</v>
      </c>
    </row>
    <row r="123" spans="15:18">
      <c r="O123" s="92" t="s">
        <v>250</v>
      </c>
      <c r="P123" s="92" t="s">
        <v>863</v>
      </c>
      <c r="Q123" s="92" t="s">
        <v>19</v>
      </c>
      <c r="R123" s="92" t="str">
        <f t="shared" si="6"/>
        <v>TSSGrowth Plan</v>
      </c>
    </row>
    <row r="124" spans="15:18">
      <c r="O124" s="92" t="s">
        <v>250</v>
      </c>
      <c r="P124" s="92" t="s">
        <v>864</v>
      </c>
      <c r="Q124" s="92" t="s">
        <v>21</v>
      </c>
      <c r="R124" s="92" t="str">
        <f t="shared" si="6"/>
        <v>TSSDividend plan</v>
      </c>
    </row>
    <row r="125" spans="15:18">
      <c r="O125" s="92" t="s">
        <v>250</v>
      </c>
      <c r="P125" s="92" t="s">
        <v>1151</v>
      </c>
      <c r="Q125" s="92" t="s">
        <v>1105</v>
      </c>
      <c r="R125" s="92" t="str">
        <f t="shared" si="6"/>
        <v>TSSDIRECT GROWTH</v>
      </c>
    </row>
    <row r="126" spans="15:18">
      <c r="O126" s="92" t="s">
        <v>250</v>
      </c>
      <c r="P126" s="92" t="s">
        <v>1152</v>
      </c>
      <c r="Q126" s="92" t="s">
        <v>1107</v>
      </c>
      <c r="R126" s="92" t="str">
        <f t="shared" si="6"/>
        <v>TSSDIRECT DIVIDEND</v>
      </c>
    </row>
    <row r="127" spans="15:18">
      <c r="O127" s="92" t="s">
        <v>884</v>
      </c>
      <c r="P127" s="92" t="s">
        <v>884</v>
      </c>
      <c r="Q127" s="92" t="s">
        <v>866</v>
      </c>
      <c r="R127" s="92" t="str">
        <f t="shared" si="6"/>
        <v>TQI2NA</v>
      </c>
    </row>
    <row r="128" spans="15:18">
      <c r="O128" s="92" t="s">
        <v>884</v>
      </c>
      <c r="P128" s="92" t="s">
        <v>936</v>
      </c>
      <c r="Q128" s="92" t="s">
        <v>19</v>
      </c>
      <c r="R128" s="92" t="str">
        <f t="shared" si="6"/>
        <v>TQI2Growth Plan</v>
      </c>
    </row>
    <row r="129" spans="15:18">
      <c r="O129" s="92" t="s">
        <v>884</v>
      </c>
      <c r="P129" s="92" t="s">
        <v>935</v>
      </c>
      <c r="Q129" s="92" t="s">
        <v>21</v>
      </c>
      <c r="R129" s="92" t="str">
        <f t="shared" si="6"/>
        <v>TQI2Dividend plan</v>
      </c>
    </row>
    <row r="130" spans="15:18">
      <c r="O130" s="92" t="s">
        <v>887</v>
      </c>
      <c r="P130" s="92" t="s">
        <v>887</v>
      </c>
      <c r="Q130" s="92" t="s">
        <v>866</v>
      </c>
      <c r="R130" s="92" t="str">
        <f t="shared" si="6"/>
        <v>FM369PNA</v>
      </c>
    </row>
    <row r="131" spans="15:18">
      <c r="O131" s="92" t="s">
        <v>887</v>
      </c>
      <c r="P131" s="92" t="s">
        <v>918</v>
      </c>
      <c r="Q131" s="92" t="s">
        <v>19</v>
      </c>
      <c r="R131" s="92" t="str">
        <f t="shared" ref="R131:R147" si="8">+O131&amp;Q131</f>
        <v>FM369PGrowth Plan</v>
      </c>
    </row>
    <row r="132" spans="15:18">
      <c r="O132" s="92" t="s">
        <v>887</v>
      </c>
      <c r="P132" s="92" t="s">
        <v>919</v>
      </c>
      <c r="Q132" s="92" t="s">
        <v>21</v>
      </c>
      <c r="R132" s="92" t="str">
        <f t="shared" si="8"/>
        <v>FM369PDividend plan</v>
      </c>
    </row>
    <row r="133" spans="15:18">
      <c r="O133" s="92" t="s">
        <v>890</v>
      </c>
      <c r="P133" s="92" t="s">
        <v>890</v>
      </c>
      <c r="Q133" s="92" t="s">
        <v>866</v>
      </c>
      <c r="R133" s="92" t="str">
        <f t="shared" si="8"/>
        <v>FM370MNA</v>
      </c>
    </row>
    <row r="134" spans="15:18">
      <c r="O134" s="92" t="s">
        <v>890</v>
      </c>
      <c r="P134" s="92" t="s">
        <v>921</v>
      </c>
      <c r="Q134" s="92" t="s">
        <v>19</v>
      </c>
      <c r="R134" s="92" t="str">
        <f t="shared" si="8"/>
        <v>FM370MGrowth Plan</v>
      </c>
    </row>
    <row r="135" spans="15:18">
      <c r="O135" s="92" t="s">
        <v>890</v>
      </c>
      <c r="P135" s="92" t="s">
        <v>922</v>
      </c>
      <c r="Q135" s="92" t="s">
        <v>21</v>
      </c>
      <c r="R135" s="92" t="str">
        <f t="shared" si="8"/>
        <v>FM370MDividend plan</v>
      </c>
    </row>
    <row r="136" spans="15:18">
      <c r="O136" s="92" t="s">
        <v>885</v>
      </c>
      <c r="P136" s="92" t="s">
        <v>885</v>
      </c>
      <c r="Q136" s="92" t="s">
        <v>866</v>
      </c>
      <c r="R136" s="92" t="str">
        <f t="shared" si="8"/>
        <v>FM91NNA</v>
      </c>
    </row>
    <row r="137" spans="15:18">
      <c r="O137" s="92" t="s">
        <v>885</v>
      </c>
      <c r="P137" s="92" t="s">
        <v>928</v>
      </c>
      <c r="Q137" s="92" t="s">
        <v>19</v>
      </c>
      <c r="R137" s="92" t="str">
        <f t="shared" si="8"/>
        <v>FM91NGrowth Plan</v>
      </c>
    </row>
    <row r="138" spans="15:18">
      <c r="O138" s="92" t="s">
        <v>885</v>
      </c>
      <c r="P138" s="92" t="s">
        <v>927</v>
      </c>
      <c r="Q138" s="92" t="s">
        <v>21</v>
      </c>
      <c r="R138" s="92" t="str">
        <f t="shared" si="8"/>
        <v>FM91NDividend plan</v>
      </c>
    </row>
    <row r="139" spans="15:18">
      <c r="O139" s="92" t="s">
        <v>888</v>
      </c>
      <c r="P139" s="92" t="s">
        <v>888</v>
      </c>
      <c r="Q139" s="92" t="s">
        <v>866</v>
      </c>
      <c r="R139" s="92" t="str">
        <f t="shared" si="8"/>
        <v>FM91QNA</v>
      </c>
    </row>
    <row r="140" spans="15:18">
      <c r="O140" s="92" t="s">
        <v>888</v>
      </c>
      <c r="P140" s="92" t="s">
        <v>931</v>
      </c>
      <c r="Q140" s="92" t="s">
        <v>19</v>
      </c>
      <c r="R140" s="92" t="str">
        <f t="shared" si="8"/>
        <v>FM91QGrowth Plan</v>
      </c>
    </row>
    <row r="141" spans="15:18">
      <c r="O141" s="92" t="s">
        <v>888</v>
      </c>
      <c r="P141" s="92" t="s">
        <v>930</v>
      </c>
      <c r="Q141" s="92" t="s">
        <v>21</v>
      </c>
      <c r="R141" s="92" t="str">
        <f t="shared" si="8"/>
        <v>FM91QDividend plan</v>
      </c>
    </row>
    <row r="142" spans="15:18">
      <c r="O142" s="92" t="s">
        <v>889</v>
      </c>
      <c r="P142" s="92" t="s">
        <v>889</v>
      </c>
      <c r="Q142" s="92" t="s">
        <v>866</v>
      </c>
      <c r="R142" s="92" t="str">
        <f t="shared" si="8"/>
        <v>FM91RNA</v>
      </c>
    </row>
    <row r="143" spans="15:18">
      <c r="O143" s="92" t="s">
        <v>889</v>
      </c>
      <c r="P143" s="92" t="s">
        <v>934</v>
      </c>
      <c r="Q143" s="92" t="s">
        <v>19</v>
      </c>
      <c r="R143" s="92" t="str">
        <f t="shared" si="8"/>
        <v>FM91RGrowth Plan</v>
      </c>
    </row>
    <row r="144" spans="15:18">
      <c r="O144" s="92" t="s">
        <v>889</v>
      </c>
      <c r="P144" s="92" t="s">
        <v>933</v>
      </c>
      <c r="Q144" s="92" t="s">
        <v>21</v>
      </c>
      <c r="R144" s="92" t="str">
        <f t="shared" si="8"/>
        <v>FM91RDividend plan</v>
      </c>
    </row>
    <row r="145" spans="15:18">
      <c r="O145" s="92" t="s">
        <v>978</v>
      </c>
      <c r="P145" s="92" t="s">
        <v>978</v>
      </c>
      <c r="Q145" s="92" t="s">
        <v>866</v>
      </c>
      <c r="R145" s="92" t="str">
        <f t="shared" si="8"/>
        <v>FM91TNA</v>
      </c>
    </row>
    <row r="146" spans="15:18">
      <c r="O146" s="92" t="s">
        <v>978</v>
      </c>
      <c r="P146" s="92" t="s">
        <v>982</v>
      </c>
      <c r="Q146" s="92" t="s">
        <v>19</v>
      </c>
      <c r="R146" s="92" t="str">
        <f t="shared" si="8"/>
        <v>FM91TGrowth Plan</v>
      </c>
    </row>
    <row r="147" spans="15:18">
      <c r="O147" s="92" t="s">
        <v>978</v>
      </c>
      <c r="P147" s="92" t="s">
        <v>983</v>
      </c>
      <c r="Q147" s="92" t="s">
        <v>21</v>
      </c>
      <c r="R147" s="92" t="str">
        <f t="shared" si="8"/>
        <v>FM91TDividend plan</v>
      </c>
    </row>
  </sheetData>
  <pageMargins left="0.7" right="0.7" top="0.75" bottom="0.75" header="0.3" footer="0.3"/>
  <pageSetup paperSize="9" orientation="portrait" r:id="rId1"/>
  <headerFooter>
    <oddFooter>&amp;CFor internal use only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HY Financials</vt:lpstr>
      <vt:lpstr>Trial Balance</vt:lpstr>
      <vt:lpstr>Notes</vt:lpstr>
      <vt:lpstr>Annexure 1</vt:lpstr>
      <vt:lpstr>Annexure 2</vt:lpstr>
      <vt:lpstr>Annexure 3</vt:lpstr>
      <vt:lpstr>Annexure 2-</vt:lpstr>
      <vt:lpstr>NAV 28.03.13</vt:lpstr>
      <vt:lpstr>NAV 31.03.2013</vt:lpstr>
      <vt:lpstr>AVG AUM</vt:lpstr>
      <vt:lpstr>TB</vt:lpstr>
      <vt:lpstr>Mapping</vt:lpstr>
      <vt:lpstr>Master2</vt:lpstr>
      <vt:lpstr>Unit Capital</vt:lpstr>
      <vt:lpstr>mgmt fee working</vt:lpstr>
      <vt:lpstr>Excel_BuiltIn__FilterDatabase_5</vt:lpstr>
      <vt:lpstr>'HY Financials'!Print_Area</vt:lpstr>
      <vt:lpstr>'HY Financials'!Print_Titles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Manish Chaturvedi</dc:creator>
  <cp:keywords>For internal use only</cp:keywords>
  <cp:lastModifiedBy>Jay</cp:lastModifiedBy>
  <cp:lastPrinted>2013-04-19T05:14:04Z</cp:lastPrinted>
  <dcterms:created xsi:type="dcterms:W3CDTF">2010-09-30T10:50:04Z</dcterms:created>
  <dcterms:modified xsi:type="dcterms:W3CDTF">2016-05-24T13:47:59Z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5bdecfda-d5c9-4a9a-a809-ebdea9b71e57</vt:lpwstr>
  </property>
  <property fmtid="{D5CDD505-2E9C-101B-9397-08002B2CF9AE}" pid="3" name="aliashDocumentMarking">
    <vt:lpwstr>For internal use only</vt:lpwstr>
  </property>
  <property fmtid="{D5CDD505-2E9C-101B-9397-08002B2CF9AE}" pid="4" name="db.comClassification">
    <vt:lpwstr>For internal use only</vt:lpwstr>
  </property>
</Properties>
</file>