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Taurus\Facsheet\2016\Sept 16\"/>
    </mc:Choice>
  </mc:AlternateContent>
  <bookViews>
    <workbookView xWindow="0" yWindow="0" windowWidth="11490" windowHeight="4470"/>
  </bookViews>
  <sheets>
    <sheet name="TBF" sheetId="1" r:id="rId1"/>
    <sheet name="TDF" sheetId="2" r:id="rId2"/>
    <sheet name="TTS" sheetId="4" r:id="rId3"/>
    <sheet name="TNI" sheetId="12" r:id="rId4"/>
    <sheet name="TSS" sheetId="13" r:id="rId5"/>
    <sheet name="TISF" sheetId="8" r:id="rId6"/>
    <sheet name="TBFS" sheetId="5" r:id="rId7"/>
    <sheet name="TEF" sheetId="7" r:id="rId8"/>
    <sheet name="TLF" sheetId="9" r:id="rId9"/>
    <sheet name="TUSB" sheetId="10" r:id="rId10"/>
    <sheet name="TDI" sheetId="6" r:id="rId11"/>
    <sheet name="TSTI" sheetId="3" r:id="rId12"/>
  </sheets>
  <calcPr calcId="171027" calcOnSave="0"/>
</workbook>
</file>

<file path=xl/calcChain.xml><?xml version="1.0" encoding="utf-8"?>
<calcChain xmlns="http://schemas.openxmlformats.org/spreadsheetml/2006/main">
  <c r="G21" i="3" l="1"/>
  <c r="G20" i="3"/>
  <c r="G19" i="3"/>
  <c r="G18" i="3"/>
  <c r="G17" i="3"/>
  <c r="G10" i="3"/>
  <c r="G9" i="3"/>
  <c r="F34" i="6"/>
  <c r="G33" i="6"/>
  <c r="G29" i="6"/>
  <c r="G28" i="6"/>
  <c r="G27" i="6"/>
  <c r="G26" i="6"/>
  <c r="F17" i="6"/>
  <c r="G16" i="6"/>
  <c r="G15" i="6"/>
  <c r="G14" i="6"/>
  <c r="G39" i="9"/>
  <c r="G38" i="9"/>
  <c r="G37" i="9"/>
  <c r="G36" i="9"/>
  <c r="G35" i="9"/>
  <c r="G34" i="9"/>
  <c r="G33" i="9"/>
  <c r="G32" i="9"/>
  <c r="G31" i="9"/>
  <c r="G30" i="9"/>
  <c r="G29" i="9"/>
  <c r="G28" i="9"/>
  <c r="G27" i="9"/>
  <c r="G26" i="9"/>
  <c r="G25" i="9"/>
  <c r="G24" i="9"/>
  <c r="G23" i="9"/>
  <c r="G66" i="7"/>
  <c r="G65" i="7"/>
  <c r="G64" i="7"/>
  <c r="G63" i="7"/>
  <c r="G62" i="7"/>
  <c r="G61" i="7"/>
  <c r="G60" i="7"/>
  <c r="G59" i="7"/>
  <c r="G58" i="7"/>
  <c r="G57" i="7"/>
  <c r="G56" i="7"/>
  <c r="G55" i="7"/>
  <c r="G54" i="7"/>
  <c r="G53" i="7"/>
  <c r="G49" i="8"/>
  <c r="G48" i="8"/>
  <c r="G47" i="8"/>
  <c r="G46" i="8"/>
  <c r="G70" i="13"/>
  <c r="G69" i="13"/>
  <c r="G68" i="13"/>
  <c r="G67" i="13"/>
  <c r="G66" i="13"/>
  <c r="G65" i="13"/>
  <c r="G64" i="13"/>
  <c r="G63" i="13"/>
  <c r="G62" i="13"/>
  <c r="G61" i="13"/>
  <c r="G60" i="13"/>
  <c r="G59" i="13"/>
  <c r="G58" i="13"/>
  <c r="G57" i="13"/>
  <c r="G56" i="13"/>
  <c r="G55" i="13"/>
  <c r="G54" i="13"/>
  <c r="G53" i="13"/>
  <c r="G52" i="13"/>
  <c r="G56" i="12"/>
  <c r="G55" i="12"/>
  <c r="G54" i="12"/>
  <c r="G53" i="12"/>
  <c r="G64" i="4"/>
  <c r="G63" i="4"/>
  <c r="G62" i="4"/>
  <c r="G61" i="4"/>
  <c r="G60" i="4"/>
  <c r="G59" i="4"/>
  <c r="G58" i="4"/>
  <c r="G57" i="4"/>
  <c r="G56" i="4"/>
  <c r="G55" i="4"/>
  <c r="G54" i="4"/>
  <c r="G53" i="4"/>
  <c r="G52" i="4"/>
  <c r="G51" i="4"/>
  <c r="G50" i="4"/>
  <c r="G49" i="4"/>
  <c r="G48" i="4"/>
  <c r="G47" i="4"/>
  <c r="G46" i="4"/>
  <c r="G73" i="2"/>
  <c r="G72" i="2"/>
  <c r="G71" i="2"/>
  <c r="G70" i="2"/>
  <c r="G69" i="2"/>
  <c r="G68" i="2"/>
  <c r="G67" i="2"/>
  <c r="G66" i="2"/>
  <c r="G65" i="2"/>
  <c r="G64" i="2"/>
  <c r="G63" i="2"/>
  <c r="G62" i="2"/>
  <c r="G67" i="1"/>
  <c r="G66" i="1"/>
  <c r="G65" i="1"/>
  <c r="G64" i="1"/>
  <c r="G63" i="1"/>
  <c r="G62" i="1"/>
  <c r="G61" i="1"/>
  <c r="G60" i="1"/>
  <c r="G59" i="1"/>
  <c r="G58" i="1"/>
  <c r="G57" i="1"/>
  <c r="G17" i="6" l="1"/>
  <c r="F30" i="3"/>
  <c r="F31" i="3" s="1"/>
  <c r="G29" i="3"/>
  <c r="G30" i="3" s="1"/>
  <c r="G31" i="3" s="1"/>
  <c r="F26" i="3"/>
  <c r="G25" i="3"/>
  <c r="G24" i="3"/>
  <c r="G26" i="3" s="1"/>
  <c r="F22" i="3"/>
  <c r="G16" i="3"/>
  <c r="G15" i="3"/>
  <c r="G14" i="3"/>
  <c r="G13" i="3"/>
  <c r="F11" i="3"/>
  <c r="G8" i="3"/>
  <c r="G7" i="3"/>
  <c r="F38" i="6"/>
  <c r="F39" i="6" s="1"/>
  <c r="G37" i="6"/>
  <c r="G38" i="6" s="1"/>
  <c r="G39" i="6" s="1"/>
  <c r="G32" i="6"/>
  <c r="G34" i="6" s="1"/>
  <c r="F30" i="6"/>
  <c r="F35" i="6" s="1"/>
  <c r="G25" i="6"/>
  <c r="G24" i="6"/>
  <c r="G23" i="6"/>
  <c r="G22" i="6"/>
  <c r="G21" i="6"/>
  <c r="G20" i="6"/>
  <c r="G19" i="6"/>
  <c r="F8" i="6"/>
  <c r="F11" i="6" s="1"/>
  <c r="G7" i="6"/>
  <c r="G8" i="6" s="1"/>
  <c r="G11" i="6" s="1"/>
  <c r="F26" i="10"/>
  <c r="F27" i="10" s="1"/>
  <c r="G25" i="10"/>
  <c r="G26" i="10" s="1"/>
  <c r="G27" i="10" s="1"/>
  <c r="F22" i="10"/>
  <c r="G21" i="10"/>
  <c r="G20" i="10"/>
  <c r="F18" i="10"/>
  <c r="G17" i="10"/>
  <c r="G16" i="10"/>
  <c r="G15" i="10"/>
  <c r="G14" i="10"/>
  <c r="G13" i="10"/>
  <c r="G12" i="10"/>
  <c r="F10" i="10"/>
  <c r="G9" i="10"/>
  <c r="G8" i="10"/>
  <c r="G7" i="10"/>
  <c r="F48" i="9"/>
  <c r="F49" i="9" s="1"/>
  <c r="G47" i="9"/>
  <c r="G48" i="9" s="1"/>
  <c r="G49" i="9" s="1"/>
  <c r="F44" i="9"/>
  <c r="G43" i="9"/>
  <c r="G42" i="9"/>
  <c r="F40" i="9"/>
  <c r="G22" i="9"/>
  <c r="G21" i="9"/>
  <c r="G20" i="9"/>
  <c r="G19" i="9"/>
  <c r="G18" i="9"/>
  <c r="G17" i="9"/>
  <c r="G16" i="9"/>
  <c r="F14" i="9"/>
  <c r="G13" i="9"/>
  <c r="G12" i="9"/>
  <c r="G11" i="9"/>
  <c r="G10" i="9"/>
  <c r="G9" i="9"/>
  <c r="G8" i="9"/>
  <c r="G7" i="9"/>
  <c r="F67" i="7"/>
  <c r="F70" i="7" s="1"/>
  <c r="F71" i="7" s="1"/>
  <c r="G52" i="7"/>
  <c r="G51" i="7"/>
  <c r="G50" i="7"/>
  <c r="G49" i="7"/>
  <c r="G48" i="7"/>
  <c r="G47" i="7"/>
  <c r="G46" i="7"/>
  <c r="G45" i="7"/>
  <c r="G44" i="7"/>
  <c r="G43" i="7"/>
  <c r="G42" i="7"/>
  <c r="G41" i="7"/>
  <c r="G40" i="7"/>
  <c r="G39" i="7"/>
  <c r="G38" i="7"/>
  <c r="G37" i="7"/>
  <c r="G36" i="7"/>
  <c r="G35" i="7"/>
  <c r="G34" i="7"/>
  <c r="G33" i="7"/>
  <c r="G32" i="7"/>
  <c r="G31" i="7"/>
  <c r="G30" i="7"/>
  <c r="G29" i="7"/>
  <c r="G28" i="7"/>
  <c r="G27" i="7"/>
  <c r="G26" i="7"/>
  <c r="G25" i="7"/>
  <c r="G24" i="7"/>
  <c r="G23" i="7"/>
  <c r="G22" i="7"/>
  <c r="G21" i="7"/>
  <c r="G20" i="7"/>
  <c r="G19" i="7"/>
  <c r="G18" i="7"/>
  <c r="G17" i="7"/>
  <c r="G16" i="7"/>
  <c r="G15" i="7"/>
  <c r="G14" i="7"/>
  <c r="G13" i="7"/>
  <c r="G12" i="7"/>
  <c r="G11" i="7"/>
  <c r="G10" i="7"/>
  <c r="G9" i="7"/>
  <c r="G8" i="7"/>
  <c r="G7" i="7"/>
  <c r="F20" i="5"/>
  <c r="F23" i="5" s="1"/>
  <c r="F24" i="5" s="1"/>
  <c r="G19" i="5"/>
  <c r="G18" i="5"/>
  <c r="G17" i="5"/>
  <c r="G16" i="5"/>
  <c r="G15" i="5"/>
  <c r="G14" i="5"/>
  <c r="G13" i="5"/>
  <c r="G12" i="5"/>
  <c r="G11" i="5"/>
  <c r="G10" i="5"/>
  <c r="G9" i="5"/>
  <c r="G8" i="5"/>
  <c r="G7" i="5"/>
  <c r="F50" i="8"/>
  <c r="F53" i="8" s="1"/>
  <c r="F54" i="8" s="1"/>
  <c r="G45" i="8"/>
  <c r="G44" i="8"/>
  <c r="G43" i="8"/>
  <c r="G42" i="8"/>
  <c r="G41" i="8"/>
  <c r="G40" i="8"/>
  <c r="G39" i="8"/>
  <c r="G38" i="8"/>
  <c r="G37" i="8"/>
  <c r="G36" i="8"/>
  <c r="G35" i="8"/>
  <c r="G34" i="8"/>
  <c r="G33" i="8"/>
  <c r="G32" i="8"/>
  <c r="G31" i="8"/>
  <c r="G30" i="8"/>
  <c r="G29" i="8"/>
  <c r="G28" i="8"/>
  <c r="G27" i="8"/>
  <c r="G26" i="8"/>
  <c r="G25" i="8"/>
  <c r="G24" i="8"/>
  <c r="G23" i="8"/>
  <c r="G22" i="8"/>
  <c r="G21" i="8"/>
  <c r="G20" i="8"/>
  <c r="G19" i="8"/>
  <c r="G18" i="8"/>
  <c r="G17" i="8"/>
  <c r="G16" i="8"/>
  <c r="G15" i="8"/>
  <c r="G14" i="8"/>
  <c r="G13" i="8"/>
  <c r="G12" i="8"/>
  <c r="G11" i="8"/>
  <c r="G10" i="8"/>
  <c r="G9" i="8"/>
  <c r="G8" i="8"/>
  <c r="G7" i="8"/>
  <c r="G74" i="13"/>
  <c r="F74" i="13"/>
  <c r="F71" i="13"/>
  <c r="G51" i="13"/>
  <c r="G50" i="13"/>
  <c r="G49" i="13"/>
  <c r="G48" i="13"/>
  <c r="G47" i="13"/>
  <c r="G46" i="13"/>
  <c r="G45" i="13"/>
  <c r="G44" i="13"/>
  <c r="G43" i="13"/>
  <c r="G42" i="13"/>
  <c r="G41" i="13"/>
  <c r="G40" i="13"/>
  <c r="G39" i="13"/>
  <c r="G38" i="13"/>
  <c r="G37" i="13"/>
  <c r="G36" i="13"/>
  <c r="G35" i="13"/>
  <c r="G34" i="13"/>
  <c r="G33" i="13"/>
  <c r="G32" i="13"/>
  <c r="G31" i="13"/>
  <c r="G30" i="13"/>
  <c r="G29" i="13"/>
  <c r="G28" i="13"/>
  <c r="G27" i="13"/>
  <c r="G26" i="13"/>
  <c r="G25" i="13"/>
  <c r="G24" i="13"/>
  <c r="G23" i="13"/>
  <c r="G22" i="13"/>
  <c r="G21" i="13"/>
  <c r="G20" i="13"/>
  <c r="G19" i="13"/>
  <c r="G18" i="13"/>
  <c r="G17" i="13"/>
  <c r="G16" i="13"/>
  <c r="G15" i="13"/>
  <c r="G14" i="13"/>
  <c r="G13" i="13"/>
  <c r="G12" i="13"/>
  <c r="G11" i="13"/>
  <c r="G10" i="13"/>
  <c r="G9" i="13"/>
  <c r="G8" i="13"/>
  <c r="G7" i="13"/>
  <c r="F57" i="12"/>
  <c r="F60" i="12" s="1"/>
  <c r="F61" i="12" s="1"/>
  <c r="G52" i="12"/>
  <c r="G51" i="12"/>
  <c r="G50" i="12"/>
  <c r="G49" i="12"/>
  <c r="G48" i="12"/>
  <c r="G47" i="12"/>
  <c r="G46" i="12"/>
  <c r="G45" i="12"/>
  <c r="G44" i="12"/>
  <c r="G43" i="12"/>
  <c r="G42" i="12"/>
  <c r="G41" i="12"/>
  <c r="G40" i="12"/>
  <c r="G39" i="12"/>
  <c r="G38" i="12"/>
  <c r="G37" i="12"/>
  <c r="G36" i="12"/>
  <c r="G35" i="12"/>
  <c r="G34" i="12"/>
  <c r="G33" i="12"/>
  <c r="G32" i="12"/>
  <c r="G31" i="12"/>
  <c r="G30" i="12"/>
  <c r="G29" i="12"/>
  <c r="G28" i="12"/>
  <c r="G27" i="12"/>
  <c r="G26" i="12"/>
  <c r="G25" i="12"/>
  <c r="G24" i="12"/>
  <c r="G23" i="12"/>
  <c r="G22" i="12"/>
  <c r="G21" i="12"/>
  <c r="G20" i="12"/>
  <c r="G19" i="12"/>
  <c r="G18" i="12"/>
  <c r="G17" i="12"/>
  <c r="G16" i="12"/>
  <c r="G15" i="12"/>
  <c r="G14" i="12"/>
  <c r="G13" i="12"/>
  <c r="G12" i="12"/>
  <c r="G11" i="12"/>
  <c r="G10" i="12"/>
  <c r="G9" i="12"/>
  <c r="G8" i="12"/>
  <c r="G7" i="12"/>
  <c r="F75" i="13" l="1"/>
  <c r="F76" i="13" s="1"/>
  <c r="G44" i="9"/>
  <c r="G22" i="3"/>
  <c r="F27" i="3"/>
  <c r="F32" i="3" s="1"/>
  <c r="G11" i="3"/>
  <c r="F40" i="6"/>
  <c r="G30" i="6"/>
  <c r="G22" i="10"/>
  <c r="G10" i="10"/>
  <c r="F23" i="10"/>
  <c r="F28" i="10" s="1"/>
  <c r="G18" i="10"/>
  <c r="G40" i="9"/>
  <c r="G14" i="9"/>
  <c r="F45" i="9"/>
  <c r="F50" i="9" s="1"/>
  <c r="G20" i="5"/>
  <c r="G23" i="5" s="1"/>
  <c r="G24" i="5" s="1"/>
  <c r="G50" i="8"/>
  <c r="G53" i="8" s="1"/>
  <c r="G54" i="8" s="1"/>
  <c r="G71" i="13"/>
  <c r="G75" i="13" s="1"/>
  <c r="G76" i="13" s="1"/>
  <c r="G57" i="12"/>
  <c r="G60" i="12" s="1"/>
  <c r="G61" i="12" s="1"/>
  <c r="G67" i="7"/>
  <c r="G70" i="7" s="1"/>
  <c r="G71" i="7" s="1"/>
  <c r="F65" i="4"/>
  <c r="F68" i="4" s="1"/>
  <c r="F69" i="4" s="1"/>
  <c r="G45" i="4"/>
  <c r="G44" i="4"/>
  <c r="G43" i="4"/>
  <c r="G42" i="4"/>
  <c r="G41" i="4"/>
  <c r="G40" i="4"/>
  <c r="G39" i="4"/>
  <c r="G38" i="4"/>
  <c r="G37" i="4"/>
  <c r="G36" i="4"/>
  <c r="G35" i="4"/>
  <c r="G34" i="4"/>
  <c r="G33" i="4"/>
  <c r="G32" i="4"/>
  <c r="G31" i="4"/>
  <c r="G30" i="4"/>
  <c r="G29" i="4"/>
  <c r="G28" i="4"/>
  <c r="G27" i="4"/>
  <c r="G26" i="4"/>
  <c r="G25" i="4"/>
  <c r="G24" i="4"/>
  <c r="G23" i="4"/>
  <c r="G22" i="4"/>
  <c r="G21" i="4"/>
  <c r="G20" i="4"/>
  <c r="G19" i="4"/>
  <c r="G18" i="4"/>
  <c r="G17" i="4"/>
  <c r="G16" i="4"/>
  <c r="G15" i="4"/>
  <c r="G14" i="4"/>
  <c r="G13" i="4"/>
  <c r="G12" i="4"/>
  <c r="G11" i="4"/>
  <c r="G10" i="4"/>
  <c r="G9" i="4"/>
  <c r="G8" i="4"/>
  <c r="G7" i="4"/>
  <c r="F74" i="2"/>
  <c r="F77" i="2" s="1"/>
  <c r="F78" i="2" s="1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F68" i="1"/>
  <c r="F71" i="1" s="1"/>
  <c r="F72" i="1" s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27" i="3" l="1"/>
  <c r="G32" i="3" s="1"/>
  <c r="G35" i="6"/>
  <c r="G40" i="6" s="1"/>
  <c r="G45" i="9"/>
  <c r="G50" i="9" s="1"/>
  <c r="G23" i="10"/>
  <c r="G28" i="10" s="1"/>
  <c r="G65" i="4"/>
  <c r="G68" i="4" s="1"/>
  <c r="G69" i="4" s="1"/>
  <c r="G74" i="2"/>
  <c r="G77" i="2" s="1"/>
  <c r="G78" i="2" s="1"/>
  <c r="G68" i="1"/>
  <c r="G71" i="1" s="1"/>
  <c r="G72" i="1" s="1"/>
</calcChain>
</file>

<file path=xl/sharedStrings.xml><?xml version="1.0" encoding="utf-8"?>
<sst xmlns="http://schemas.openxmlformats.org/spreadsheetml/2006/main" count="2177" uniqueCount="456">
  <si>
    <t>TAURUS BONANZA FUND</t>
  </si>
  <si>
    <t/>
  </si>
  <si>
    <t>Name of the Instrument</t>
  </si>
  <si>
    <t>ISIN</t>
  </si>
  <si>
    <t>Industry</t>
  </si>
  <si>
    <t>Quantity</t>
  </si>
  <si>
    <t>Market/Fair Value (Rs. in Lacs)</t>
  </si>
  <si>
    <t>% to Net Assets</t>
  </si>
  <si>
    <t>Equity &amp; Equity related</t>
  </si>
  <si>
    <t>(a) Listed / awaiting listing on Stock Exchanges</t>
  </si>
  <si>
    <t>INE040A01026</t>
  </si>
  <si>
    <t>Banks</t>
  </si>
  <si>
    <t>INE009A01021</t>
  </si>
  <si>
    <t>Software</t>
  </si>
  <si>
    <t>INE001A01036</t>
  </si>
  <si>
    <t>Finance</t>
  </si>
  <si>
    <t>INE002A01018</t>
  </si>
  <si>
    <t>Petroleum Products</t>
  </si>
  <si>
    <t>INE018A01030</t>
  </si>
  <si>
    <t>Construction Project</t>
  </si>
  <si>
    <t>INE090A01021</t>
  </si>
  <si>
    <t>State Bank of India</t>
  </si>
  <si>
    <t>INE062A01020</t>
  </si>
  <si>
    <t>Transportation</t>
  </si>
  <si>
    <t>INE238A01034</t>
  </si>
  <si>
    <t>INE140A01024</t>
  </si>
  <si>
    <t>Pharmaceuticals</t>
  </si>
  <si>
    <t>INE522F01014</t>
  </si>
  <si>
    <t>Minerals/Mining</t>
  </si>
  <si>
    <t>INE094A01015</t>
  </si>
  <si>
    <t>INE585B01010</t>
  </si>
  <si>
    <t>Auto</t>
  </si>
  <si>
    <t>INE467B01029</t>
  </si>
  <si>
    <t>Hotels, Resorts And Other Recreational Activities</t>
  </si>
  <si>
    <t>Consumer Durables</t>
  </si>
  <si>
    <t>INE155A01022</t>
  </si>
  <si>
    <t>INE003A01024</t>
  </si>
  <si>
    <t>Industrial Capital Goods</t>
  </si>
  <si>
    <t>INE256A01028</t>
  </si>
  <si>
    <t>Media &amp; Entertainment</t>
  </si>
  <si>
    <t>INE263A01016</t>
  </si>
  <si>
    <t>Chemicals</t>
  </si>
  <si>
    <t>INE685A01028</t>
  </si>
  <si>
    <t>INE180A01020</t>
  </si>
  <si>
    <t>Consumer Non Durables</t>
  </si>
  <si>
    <t>INE111A01017</t>
  </si>
  <si>
    <t>Healthcare Services</t>
  </si>
  <si>
    <t>INE213A01029</t>
  </si>
  <si>
    <t>Oil</t>
  </si>
  <si>
    <t>INE075A01022</t>
  </si>
  <si>
    <t>INE237A01028</t>
  </si>
  <si>
    <t>INE154A01025</t>
  </si>
  <si>
    <t>INE029A01011</t>
  </si>
  <si>
    <t>INE397D01024</t>
  </si>
  <si>
    <t>Telecom - Services</t>
  </si>
  <si>
    <t>INE860A01027</t>
  </si>
  <si>
    <t>Bank of Baroda</t>
  </si>
  <si>
    <t>INE028A01039</t>
  </si>
  <si>
    <t>INE742F01042</t>
  </si>
  <si>
    <t>INE692A01016</t>
  </si>
  <si>
    <t>INE044A01036</t>
  </si>
  <si>
    <t>Industrial Products</t>
  </si>
  <si>
    <t>INE089A01023</t>
  </si>
  <si>
    <t>Sub Total</t>
  </si>
  <si>
    <t>(b) Unlisted</t>
  </si>
  <si>
    <t>NIL</t>
  </si>
  <si>
    <t>Total</t>
  </si>
  <si>
    <t>Net Receivables / (Payables)</t>
  </si>
  <si>
    <t>GRAND TOTAL</t>
  </si>
  <si>
    <t xml:space="preserve"> </t>
  </si>
  <si>
    <t>TAURUS DISCOVERY FUND</t>
  </si>
  <si>
    <t>INE233A01035</t>
  </si>
  <si>
    <t>INE670A01012</t>
  </si>
  <si>
    <t>INE465A01025</t>
  </si>
  <si>
    <t>INE775A01035</t>
  </si>
  <si>
    <t>Auto Ancillaries</t>
  </si>
  <si>
    <t>INE216A01022</t>
  </si>
  <si>
    <t>INE070A01015</t>
  </si>
  <si>
    <t>Cement</t>
  </si>
  <si>
    <t>INE531A01024</t>
  </si>
  <si>
    <t>INE049A01027</t>
  </si>
  <si>
    <t>Textile Products</t>
  </si>
  <si>
    <t>INE095A01012</t>
  </si>
  <si>
    <t>INE331A01037</t>
  </si>
  <si>
    <t>INE226H01026</t>
  </si>
  <si>
    <t>INE102D01028</t>
  </si>
  <si>
    <t>Gas</t>
  </si>
  <si>
    <t>**  Thinly Traded / Non Traded Security</t>
  </si>
  <si>
    <t>#  Unlisted Security</t>
  </si>
  <si>
    <t>TAURUS SHORT TERM INCOME FUND</t>
  </si>
  <si>
    <t>Rating</t>
  </si>
  <si>
    <t>Money Market Instruments</t>
  </si>
  <si>
    <t>Certificate of Deposit</t>
  </si>
  <si>
    <t>CRISIL A1+</t>
  </si>
  <si>
    <t>Commercial Paper</t>
  </si>
  <si>
    <t>CARE A1+</t>
  </si>
  <si>
    <t>Treasury Bill</t>
  </si>
  <si>
    <t>91 Days Tbill</t>
  </si>
  <si>
    <t>CBLO / Reverse Repo</t>
  </si>
  <si>
    <t>TAURUS TAX SHIELD</t>
  </si>
  <si>
    <t>INE100A01010</t>
  </si>
  <si>
    <t>INE481G01011</t>
  </si>
  <si>
    <t>INE669C01036</t>
  </si>
  <si>
    <t>INE101A01026</t>
  </si>
  <si>
    <t>INE326A01037</t>
  </si>
  <si>
    <t>INE257A01026</t>
  </si>
  <si>
    <t>TAURUS BANKING &amp; FINANCIAL SERVICES FUND</t>
  </si>
  <si>
    <t>INE528G01019</t>
  </si>
  <si>
    <t>TAURUS DYNAMIC INCOME FUND</t>
  </si>
  <si>
    <t>Debt Instruments</t>
  </si>
  <si>
    <t>(a) Listed / awaiting listing on Stock Exchange</t>
  </si>
  <si>
    <t>(b) Privately placed / Unlisted</t>
  </si>
  <si>
    <t>TAURUS ETHICAL FUND</t>
  </si>
  <si>
    <t>INE058A01010</t>
  </si>
  <si>
    <t>INE470A01017</t>
  </si>
  <si>
    <t>Trading</t>
  </si>
  <si>
    <t>INE323A01026</t>
  </si>
  <si>
    <t>INE917I01010</t>
  </si>
  <si>
    <t>INE030A01027</t>
  </si>
  <si>
    <t>INE059A01026</t>
  </si>
  <si>
    <t>INE347G01014</t>
  </si>
  <si>
    <t>TAURUS INFRASTRUCTURE FUND</t>
  </si>
  <si>
    <t>INE242A01010</t>
  </si>
  <si>
    <t>TAURUS LIQUID FUND</t>
  </si>
  <si>
    <t>TAURUS ULTRA SHORT TERM BOND FUND</t>
  </si>
  <si>
    <t>TAURUS NIFTY INDEX FUND</t>
  </si>
  <si>
    <t>INE021A01026</t>
  </si>
  <si>
    <t>INE752E01010</t>
  </si>
  <si>
    <t>Power</t>
  </si>
  <si>
    <t>INE158A01026</t>
  </si>
  <si>
    <t>INE733E01010</t>
  </si>
  <si>
    <t>INE047A01013</t>
  </si>
  <si>
    <t>INE669E01016</t>
  </si>
  <si>
    <t>INE079A01024</t>
  </si>
  <si>
    <t>INE081A01012</t>
  </si>
  <si>
    <t>Ferrous Metals</t>
  </si>
  <si>
    <t>INE129A01019</t>
  </si>
  <si>
    <t>INE012A01025</t>
  </si>
  <si>
    <t>INE245A01021</t>
  </si>
  <si>
    <t>Non - Ferrous Metals</t>
  </si>
  <si>
    <t>INE038A01020</t>
  </si>
  <si>
    <t>TAURUS STARSHARE</t>
  </si>
  <si>
    <t>INE752A01018</t>
  </si>
  <si>
    <t>$0.00</t>
  </si>
  <si>
    <t>$0.00%</t>
  </si>
  <si>
    <t xml:space="preserve">$  Less Than 0.01% of Net Asset Value </t>
  </si>
  <si>
    <t>Housing Development Finance Corporation Ltd.</t>
  </si>
  <si>
    <t>Reliance Industries Ltd.</t>
  </si>
  <si>
    <t>Infosys Ltd.</t>
  </si>
  <si>
    <t>Larsen &amp; Toubro Ltd.</t>
  </si>
  <si>
    <t>HDFC Bank Ltd.</t>
  </si>
  <si>
    <t>Sun Pharmaceuticals Industries Ltd.</t>
  </si>
  <si>
    <t>Wipro Ltd.</t>
  </si>
  <si>
    <t>ICICI Bank Ltd.</t>
  </si>
  <si>
    <t>ITC Ltd.</t>
  </si>
  <si>
    <t>Axis Bank Ltd.</t>
  </si>
  <si>
    <t>Tata Consultancy Services Ltd.</t>
  </si>
  <si>
    <t>HCL Technologies Ltd.</t>
  </si>
  <si>
    <t>Dr. Reddy's Laboratories Ltd.</t>
  </si>
  <si>
    <t>Bharat Electronics Ltd.</t>
  </si>
  <si>
    <t>Bharat Petroleum Corporation Ltd.</t>
  </si>
  <si>
    <t>Container Corporation of India Ltd.</t>
  </si>
  <si>
    <t>Coal India Ltd.</t>
  </si>
  <si>
    <t>Hindustan Petroleum Corporation Ltd.</t>
  </si>
  <si>
    <t>Kotak Mahindra Bank Ltd.</t>
  </si>
  <si>
    <t>Maruti Suzuki India Ltd.</t>
  </si>
  <si>
    <t>Adani Ports and Special Economic Zone Ltd.</t>
  </si>
  <si>
    <t>Piramal Enterprises Ltd.</t>
  </si>
  <si>
    <t>Siemens Ltd.</t>
  </si>
  <si>
    <t>Tata Motors Ltd.</t>
  </si>
  <si>
    <t>Torrent Pharmaceuticals Ltd.</t>
  </si>
  <si>
    <t>Cipla Ltd.</t>
  </si>
  <si>
    <t>Godrej Consumer Products Ltd.</t>
  </si>
  <si>
    <t>Zee Entertainment Enterprises Ltd.</t>
  </si>
  <si>
    <t>IndusInd Bank Ltd.</t>
  </si>
  <si>
    <t>Sadbhav Engineering Ltd.</t>
  </si>
  <si>
    <t>Godrej Industries Ltd.</t>
  </si>
  <si>
    <t>Kansai Nerolac Paints Ltd.</t>
  </si>
  <si>
    <t>Motherson Sumi Systems Ltd.</t>
  </si>
  <si>
    <t>Bharat Forge Ltd.</t>
  </si>
  <si>
    <t>Tata Elxsi Ltd.</t>
  </si>
  <si>
    <t>Bajaj Finance Ltd.</t>
  </si>
  <si>
    <t>Britannia Industries Ltd.</t>
  </si>
  <si>
    <t>The Ramco Cements Ltd.</t>
  </si>
  <si>
    <t>Shree Cements Ltd.</t>
  </si>
  <si>
    <t>Himatsingka Seide Ltd.</t>
  </si>
  <si>
    <t>Mahindra &amp; Mahindra Ltd.</t>
  </si>
  <si>
    <t>Lupin Ltd.</t>
  </si>
  <si>
    <t>Ultratech Cement Ltd.</t>
  </si>
  <si>
    <t>Atul Ltd.</t>
  </si>
  <si>
    <t>Tech Mahindra Ltd.</t>
  </si>
  <si>
    <t>Sanofi India Ltd.</t>
  </si>
  <si>
    <t>Bajaj Auto Ltd.</t>
  </si>
  <si>
    <t>Bharat Heavy Electricals Ltd.</t>
  </si>
  <si>
    <t>Bharti Airtel Ltd.</t>
  </si>
  <si>
    <t>Hindustan Unilever Ltd.</t>
  </si>
  <si>
    <t>Oil &amp; Natural Gas Corporation Ltd.</t>
  </si>
  <si>
    <t>Yes Bank Ltd.</t>
  </si>
  <si>
    <t>Bosch Ltd.</t>
  </si>
  <si>
    <t>ACC Ltd.</t>
  </si>
  <si>
    <t>Asian Paints Ltd.</t>
  </si>
  <si>
    <t>Idea Cellular Ltd.</t>
  </si>
  <si>
    <t>GAIL (India) Ltd.</t>
  </si>
  <si>
    <t>Grasim Industries Ltd.</t>
  </si>
  <si>
    <t>Ambuja Cements Ltd.</t>
  </si>
  <si>
    <t>Hero MotoCorp Ltd.</t>
  </si>
  <si>
    <t>Hindalco Industries Ltd.</t>
  </si>
  <si>
    <t>NTPC Ltd.</t>
  </si>
  <si>
    <t>Power Grid Corporation of India Ltd.</t>
  </si>
  <si>
    <t>Tata Steel Ltd.</t>
  </si>
  <si>
    <t>Tata Power Company Ltd.</t>
  </si>
  <si>
    <t>Indian Oil Corporation Ltd.</t>
  </si>
  <si>
    <t>Construction</t>
  </si>
  <si>
    <t>3M India Ltd.</t>
  </si>
  <si>
    <t>Petronet LNG Ltd.</t>
  </si>
  <si>
    <t>Oriental Bank of Commerce ** #</t>
  </si>
  <si>
    <t>IndusInd Bank Ltd. ** #</t>
  </si>
  <si>
    <t>RBL Bank Ltd. ** #</t>
  </si>
  <si>
    <t>[ICRA]A1+</t>
  </si>
  <si>
    <t>Edelweiss Commodities Services Ltd. ** #</t>
  </si>
  <si>
    <t>Ballarpur Industries Ltd. ** #</t>
  </si>
  <si>
    <t>Bilt Graphic Paper Products Ltd. ** #</t>
  </si>
  <si>
    <t>Cox &amp; Kings Ltd. ** #</t>
  </si>
  <si>
    <t>IND A1+</t>
  </si>
  <si>
    <t>Torrent Power Ltd.</t>
  </si>
  <si>
    <t>INE813H01021</t>
  </si>
  <si>
    <t>JSW Steel Ltd.</t>
  </si>
  <si>
    <t>INE019A01020</t>
  </si>
  <si>
    <t>Max Financial Services Ltd.</t>
  </si>
  <si>
    <t>Ashok Leyland Ltd.</t>
  </si>
  <si>
    <t>INE208A01029</t>
  </si>
  <si>
    <t>ABB India Ltd.</t>
  </si>
  <si>
    <t>INE117A01022</t>
  </si>
  <si>
    <t>IN9155A01020</t>
  </si>
  <si>
    <t>Havells India Ltd.</t>
  </si>
  <si>
    <t>INE176B01034</t>
  </si>
  <si>
    <t>Marico Ltd.</t>
  </si>
  <si>
    <t>INE196A01026</t>
  </si>
  <si>
    <t>SRF Ltd.</t>
  </si>
  <si>
    <t>INE647A01010</t>
  </si>
  <si>
    <t>Indraprastha Gas Ltd.</t>
  </si>
  <si>
    <t>INE203G01019</t>
  </si>
  <si>
    <t>Biocon Ltd.</t>
  </si>
  <si>
    <t>INE376G01013</t>
  </si>
  <si>
    <t>Pidilite Industries Ltd.</t>
  </si>
  <si>
    <t>INE318A01026</t>
  </si>
  <si>
    <t>Gujarat Pipavav Port Ltd.</t>
  </si>
  <si>
    <t>INE517F01014</t>
  </si>
  <si>
    <t>The Karur Vysya Bank Ltd.</t>
  </si>
  <si>
    <t>INE036D01010</t>
  </si>
  <si>
    <t>NCC Ltd.</t>
  </si>
  <si>
    <t>INE868B01028</t>
  </si>
  <si>
    <t>INE498L01015</t>
  </si>
  <si>
    <t>Entertainment Network (India) Ltd.</t>
  </si>
  <si>
    <t>INE265F01028</t>
  </si>
  <si>
    <t>Fortis Healthcare Ltd.</t>
  </si>
  <si>
    <t>INE061F01013</t>
  </si>
  <si>
    <t>PTC India Ltd.</t>
  </si>
  <si>
    <t>INE877F01012</t>
  </si>
  <si>
    <t>Wellwin Industry Ltd. ** #</t>
  </si>
  <si>
    <t>AIA Engineering Ltd.</t>
  </si>
  <si>
    <t>INE212H01026</t>
  </si>
  <si>
    <t>SKF India Ltd.</t>
  </si>
  <si>
    <t>INE640A01023</t>
  </si>
  <si>
    <t>GIC Housing Finance Ltd.</t>
  </si>
  <si>
    <t>INE289B01019</t>
  </si>
  <si>
    <t>Finolex Cables Ltd.</t>
  </si>
  <si>
    <t>INE235A01022</t>
  </si>
  <si>
    <t>Carborundum Universal Ltd.</t>
  </si>
  <si>
    <t>INE120A01034</t>
  </si>
  <si>
    <t>Lakshmi Machine Works Ltd.</t>
  </si>
  <si>
    <t>INE269B01029</t>
  </si>
  <si>
    <t>Aadhar Housing Finance Ltd. ** #</t>
  </si>
  <si>
    <t>Sovereign</t>
  </si>
  <si>
    <t>The Clearing Corporation of India Ltd.</t>
  </si>
  <si>
    <t>08.70% Rural Electrification Corporation Ltd. **</t>
  </si>
  <si>
    <t>INE020B08815</t>
  </si>
  <si>
    <t>CRISIL AAA</t>
  </si>
  <si>
    <t>Dewan Housing Finance Corporation Ltd. ** #</t>
  </si>
  <si>
    <t>Portfolio Statement as on September 30,2016</t>
  </si>
  <si>
    <t>Hindustan Zinc Ltd.</t>
  </si>
  <si>
    <t>INE267A01025</t>
  </si>
  <si>
    <t>Divi's Laboratories Ltd.</t>
  </si>
  <si>
    <t>INE361B01024</t>
  </si>
  <si>
    <t>Colgate Palmolive (India) Ltd.</t>
  </si>
  <si>
    <t>INE259A01022</t>
  </si>
  <si>
    <t>Aurobindo Pharma Ltd.</t>
  </si>
  <si>
    <t>INE406A01037</t>
  </si>
  <si>
    <t>Bajaj Finserv Ltd.</t>
  </si>
  <si>
    <t>INE918I01018</t>
  </si>
  <si>
    <t>Godrej Properties Ltd.</t>
  </si>
  <si>
    <t>INE484J01027</t>
  </si>
  <si>
    <t>Max India Ltd.</t>
  </si>
  <si>
    <t>INE153U01017</t>
  </si>
  <si>
    <t>The Federal Bank Ltd.</t>
  </si>
  <si>
    <t>INE171A01029</t>
  </si>
  <si>
    <t>Dabur India Ltd.</t>
  </si>
  <si>
    <t>INE016A01026</t>
  </si>
  <si>
    <t>Punjab National Bank</t>
  </si>
  <si>
    <t>INE160A01022</t>
  </si>
  <si>
    <t>Power Finance Corporation Ltd.</t>
  </si>
  <si>
    <t>INE134E01011</t>
  </si>
  <si>
    <t>Rural Electrification Corporation Ltd.</t>
  </si>
  <si>
    <t>INE020B01018</t>
  </si>
  <si>
    <t>Max Ventures and Industries Ltd.</t>
  </si>
  <si>
    <t>INE154U01015</t>
  </si>
  <si>
    <t>INE296A01024</t>
  </si>
  <si>
    <t>L&amp;T Finance Holdings Ltd.</t>
  </si>
  <si>
    <t>IDFC Ltd.</t>
  </si>
  <si>
    <t>INE043D01016</t>
  </si>
  <si>
    <t>Oil India Ltd.</t>
  </si>
  <si>
    <t>INE274J01014</t>
  </si>
  <si>
    <t>Cadila Healthcare Ltd.</t>
  </si>
  <si>
    <t>INE010B01027</t>
  </si>
  <si>
    <t>Century Textiles &amp; Industries Ltd.</t>
  </si>
  <si>
    <t>INE055A01016</t>
  </si>
  <si>
    <t>The Indian Hotels Company Ltd.</t>
  </si>
  <si>
    <t>INE053A01029</t>
  </si>
  <si>
    <t>Castrol India Ltd.</t>
  </si>
  <si>
    <t>INE172A01027</t>
  </si>
  <si>
    <t>The Great Eastern Shipping Company Ltd.</t>
  </si>
  <si>
    <t>INE017A01032</t>
  </si>
  <si>
    <t>The South Indian Bank Ltd.</t>
  </si>
  <si>
    <t>INE683A01023</t>
  </si>
  <si>
    <t>Canara Bank</t>
  </si>
  <si>
    <t>INE476A01014</t>
  </si>
  <si>
    <t>Mahindra &amp; Mahindra Financial Services Ltd.</t>
  </si>
  <si>
    <t>INE774D01024</t>
  </si>
  <si>
    <t>DCB Bank Ltd.</t>
  </si>
  <si>
    <t>INE503A01015</t>
  </si>
  <si>
    <t>Tata Communications Ltd.</t>
  </si>
  <si>
    <t>INE151A01013</t>
  </si>
  <si>
    <t>Jubilant Foodworks Ltd.</t>
  </si>
  <si>
    <t>INE797F01012</t>
  </si>
  <si>
    <t>Chambal Fertilisers and Chemicals Ltd.</t>
  </si>
  <si>
    <t>INE085A01013</t>
  </si>
  <si>
    <t>Fertilisers</t>
  </si>
  <si>
    <t>Shriram Transport Finance Company Ltd.</t>
  </si>
  <si>
    <t>INE721A01013</t>
  </si>
  <si>
    <t>Dishman Pharmaceuticals and Chemicals Ltd.</t>
  </si>
  <si>
    <t>INE353G01020</t>
  </si>
  <si>
    <t>Alembic Pharmaceuticals Ltd.</t>
  </si>
  <si>
    <t>INE901L01018</t>
  </si>
  <si>
    <t>Emami Ltd.</t>
  </si>
  <si>
    <t>INE548C01032</t>
  </si>
  <si>
    <t>Union Bank of India</t>
  </si>
  <si>
    <t>Sintex Industries Ltd.</t>
  </si>
  <si>
    <t>INE429C01035</t>
  </si>
  <si>
    <t>IPCA Laboratories Ltd.</t>
  </si>
  <si>
    <t>INE571A01020</t>
  </si>
  <si>
    <t>Bank of India</t>
  </si>
  <si>
    <t>INE084A01016</t>
  </si>
  <si>
    <t>Larsen &amp; Toubro Infotech Ltd.</t>
  </si>
  <si>
    <t>INE214T01019</t>
  </si>
  <si>
    <t>Exide Industries Ltd.</t>
  </si>
  <si>
    <t>INE302A01020</t>
  </si>
  <si>
    <t>Reliance Capital Ltd.</t>
  </si>
  <si>
    <t>INE013A01015</t>
  </si>
  <si>
    <t>Bharti Infratel Ltd.</t>
  </si>
  <si>
    <t>INE121J01017</t>
  </si>
  <si>
    <t>Telecom -  Equipment &amp; Accessories</t>
  </si>
  <si>
    <t>Unichem Laboratories Ltd.</t>
  </si>
  <si>
    <t>INE351A01035</t>
  </si>
  <si>
    <t>V.S.T Tillers Tractors Ltd.</t>
  </si>
  <si>
    <t>INE764D01017</t>
  </si>
  <si>
    <t>Gujarat Narmada Valley Fertilizers &amp; Chemicals Ltd.</t>
  </si>
  <si>
    <t>INE113A01013</t>
  </si>
  <si>
    <t>Prestige Estates Projects Ltd.</t>
  </si>
  <si>
    <t>INE811K01011</t>
  </si>
  <si>
    <t>Nestle India Ltd.</t>
  </si>
  <si>
    <t>INE239A01016</t>
  </si>
  <si>
    <t>Packaged Foods</t>
  </si>
  <si>
    <t>Bajaj Electricals Ltd.</t>
  </si>
  <si>
    <t>INE193E01025</t>
  </si>
  <si>
    <t>Can Fin Homes Ltd.</t>
  </si>
  <si>
    <t>INE477A01012</t>
  </si>
  <si>
    <t>DLF Ltd.</t>
  </si>
  <si>
    <t>INE271C01023</t>
  </si>
  <si>
    <t>Tata Sponge Iron Ltd.</t>
  </si>
  <si>
    <t>INE674A01014</t>
  </si>
  <si>
    <t>CESC Ltd.</t>
  </si>
  <si>
    <t>INE486A01013</t>
  </si>
  <si>
    <t>Gateway Distriparks Ltd.</t>
  </si>
  <si>
    <t>INE852F01015</t>
  </si>
  <si>
    <t>Blue Star Ltd.</t>
  </si>
  <si>
    <t>INE472A01039</t>
  </si>
  <si>
    <t>Credit Analysis and Research Ltd.</t>
  </si>
  <si>
    <t>INE752H01013</t>
  </si>
  <si>
    <t>Gujarat Gas Ltd.</t>
  </si>
  <si>
    <t>INE844O01022</t>
  </si>
  <si>
    <t>Glenmark Pharmaceuticals Ltd.</t>
  </si>
  <si>
    <t>INE935A01035</t>
  </si>
  <si>
    <t>Jyothy Laboratories Ltd.</t>
  </si>
  <si>
    <t>INE668F01031</t>
  </si>
  <si>
    <t>PC Jeweller Ltd.</t>
  </si>
  <si>
    <t>INE785M01013</t>
  </si>
  <si>
    <t>INE976G16EP8</t>
  </si>
  <si>
    <t>Axis Bank Ltd. ** #</t>
  </si>
  <si>
    <t>INE238A16F51</t>
  </si>
  <si>
    <t>IDFC Bank Ltd. ** #</t>
  </si>
  <si>
    <t>INE092T16322</t>
  </si>
  <si>
    <t>The South Indian Bank Ltd. ** #</t>
  </si>
  <si>
    <t>INE683A16IQ2</t>
  </si>
  <si>
    <t>INE141A16XF3</t>
  </si>
  <si>
    <t>INE092T16272</t>
  </si>
  <si>
    <t>DCB Bank Ltd. ** #</t>
  </si>
  <si>
    <t>INE503A16DQ3</t>
  </si>
  <si>
    <t>INE008I14FM5</t>
  </si>
  <si>
    <t>INE657N14HV6</t>
  </si>
  <si>
    <t>Piramal Enterprises Ltd. ** #</t>
  </si>
  <si>
    <t>INE140A14NO3</t>
  </si>
  <si>
    <t>INE140A14NP0</t>
  </si>
  <si>
    <t>Dalmia Cement (Bharat) Ltd. ** #</t>
  </si>
  <si>
    <t>INE755K14336</t>
  </si>
  <si>
    <t>IIFL Wealth Finance Ltd. ** #</t>
  </si>
  <si>
    <t>INE248U14299</t>
  </si>
  <si>
    <t>INE248U14331</t>
  </si>
  <si>
    <t>Deepak Fertilizers and Petrochemicals Corporation Ltd. ** #</t>
  </si>
  <si>
    <t>INE501A14BB8</t>
  </si>
  <si>
    <t>INE202B14IC4</t>
  </si>
  <si>
    <t>INE657N14HX2</t>
  </si>
  <si>
    <t>JK Lakshmi Cement Ltd. ** #</t>
  </si>
  <si>
    <t>INE786A14613</t>
  </si>
  <si>
    <t>INE202B14IO9</t>
  </si>
  <si>
    <t>Vedanta Ltd. ** #</t>
  </si>
  <si>
    <t>INE205A14GK6</t>
  </si>
  <si>
    <t>INE205A14GM2</t>
  </si>
  <si>
    <t>INE538L14417</t>
  </si>
  <si>
    <t>Adani Enterprises Ltd. ** #</t>
  </si>
  <si>
    <t>INE423A14993</t>
  </si>
  <si>
    <t>BWR A1+</t>
  </si>
  <si>
    <t>Steel Authority of India Ltd. ** #</t>
  </si>
  <si>
    <t>INE114A14DC4</t>
  </si>
  <si>
    <t>INE538L14425</t>
  </si>
  <si>
    <t>INE114A14DD2</t>
  </si>
  <si>
    <t>Reliance Jio Infocomm Ltd. ** #</t>
  </si>
  <si>
    <t>INE110L14AT9</t>
  </si>
  <si>
    <t>Reliance Capital Ltd. ** #</t>
  </si>
  <si>
    <t>INE013A14ZB3</t>
  </si>
  <si>
    <t>INE110L14BA7</t>
  </si>
  <si>
    <t>INE110L14BF6</t>
  </si>
  <si>
    <t>INE008I14FV6</t>
  </si>
  <si>
    <t>IN002016X181</t>
  </si>
  <si>
    <t>IN002016X165</t>
  </si>
  <si>
    <t>INE095A16TQ6</t>
  </si>
  <si>
    <t>INE976G16EJ1</t>
  </si>
  <si>
    <t>INE008I14DZ2</t>
  </si>
  <si>
    <t>Allcargo Logistics Ltd. ** #</t>
  </si>
  <si>
    <t>INE418H14071</t>
  </si>
  <si>
    <t>INE294A14FF2</t>
  </si>
  <si>
    <t>IND A1</t>
  </si>
  <si>
    <t>ONGC Mangalore Petrochemicals Ltd. ** #</t>
  </si>
  <si>
    <t>INE053T14410</t>
  </si>
  <si>
    <t>INE161J14DB8</t>
  </si>
  <si>
    <t>INE294A14FG0</t>
  </si>
  <si>
    <t>INE423A14AE1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</si>
</sst>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;\(#,##0.00\)"/>
    <numFmt numFmtId="165" formatCode="#,##0.00%;\(#,##0.00\)%"/>
    <numFmt numFmtId="166" formatCode="#,##0.00%"/>
  </numFmts>
  <fonts count="7">
    <font>
      <sz val="10"/>
      <name val="Arial"/>
    </font>
    <font>
      <sz val="10"/>
      <name val="SansSerif"/>
    </font>
    <font>
      <b/>
      <sz val="9"/>
      <color indexed="72"/>
      <name val="Arial"/>
      <family val="2"/>
    </font>
    <font>
      <sz val="9"/>
      <color indexed="72"/>
      <name val="Arial"/>
      <family val="2"/>
    </font>
    <font>
      <b/>
      <sz val="10"/>
      <color indexed="72"/>
      <name val="SansSerif"/>
    </font>
    <font>
      <sz val="10"/>
      <color indexed="72"/>
      <name val="SansSerif"/>
    </font>
    <font>
      <sz val="9"/>
      <color indexed="9"/>
      <name val="Arial"/>
      <family val="2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 applyNumberFormat="0" applyFont="0" applyFill="0" applyBorder="0" applyAlignment="0" applyProtection="0"/>
  </cellStyleXfs>
  <cellXfs count="37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>
      <alignment horizontal="left" vertical="top" wrapText="1"/>
    </xf>
    <xf numFmtId="0" fontId="2" fillId="0" borderId="0" xfId="0" applyNumberFormat="1" applyFont="1" applyFill="1" applyBorder="1" applyAlignment="1" applyProtection="1">
      <alignment horizontal="left" vertical="top" wrapText="1"/>
    </xf>
    <xf numFmtId="0" fontId="2" fillId="0" borderId="0" xfId="0" applyNumberFormat="1" applyFont="1" applyFill="1" applyBorder="1" applyAlignment="1" applyProtection="1">
      <alignment horizontal="center" vertical="top" wrapText="1"/>
    </xf>
    <xf numFmtId="0" fontId="3" fillId="0" borderId="0" xfId="0" applyNumberFormat="1" applyFont="1" applyFill="1" applyBorder="1" applyAlignment="1" applyProtection="1">
      <alignment horizontal="left" vertical="top" wrapText="1"/>
    </xf>
    <xf numFmtId="0" fontId="3" fillId="0" borderId="1" xfId="0" applyNumberFormat="1" applyFont="1" applyFill="1" applyBorder="1" applyAlignment="1" applyProtection="1">
      <alignment horizontal="left" vertical="top" wrapText="1"/>
    </xf>
    <xf numFmtId="0" fontId="6" fillId="0" borderId="0" xfId="0" applyNumberFormat="1" applyFont="1" applyFill="1" applyBorder="1" applyAlignment="1" applyProtection="1">
      <alignment horizontal="left" vertical="top" wrapText="1"/>
    </xf>
    <xf numFmtId="3" fontId="3" fillId="0" borderId="1" xfId="0" applyNumberFormat="1" applyFont="1" applyFill="1" applyBorder="1" applyAlignment="1" applyProtection="1">
      <alignment horizontal="right" vertical="top" wrapText="1"/>
    </xf>
    <xf numFmtId="164" fontId="3" fillId="0" borderId="2" xfId="0" applyNumberFormat="1" applyFont="1" applyFill="1" applyBorder="1" applyAlignment="1" applyProtection="1">
      <alignment horizontal="right" vertical="top" wrapText="1"/>
    </xf>
    <xf numFmtId="164" fontId="2" fillId="0" borderId="3" xfId="0" applyNumberFormat="1" applyFont="1" applyFill="1" applyBorder="1" applyAlignment="1" applyProtection="1">
      <alignment horizontal="right" vertical="top" wrapText="1"/>
    </xf>
    <xf numFmtId="0" fontId="3" fillId="0" borderId="4" xfId="0" applyNumberFormat="1" applyFont="1" applyFill="1" applyBorder="1" applyAlignment="1" applyProtection="1">
      <alignment horizontal="left" vertical="top" wrapText="1"/>
    </xf>
    <xf numFmtId="0" fontId="2" fillId="0" borderId="4" xfId="0" applyNumberFormat="1" applyFont="1" applyFill="1" applyBorder="1" applyAlignment="1" applyProtection="1">
      <alignment horizontal="right" vertical="top" wrapText="1"/>
    </xf>
    <xf numFmtId="0" fontId="3" fillId="0" borderId="5" xfId="0" applyNumberFormat="1" applyFont="1" applyFill="1" applyBorder="1" applyAlignment="1" applyProtection="1">
      <alignment horizontal="left" vertical="top" wrapText="1"/>
    </xf>
    <xf numFmtId="164" fontId="2" fillId="0" borderId="4" xfId="0" applyNumberFormat="1" applyFont="1" applyFill="1" applyBorder="1" applyAlignment="1" applyProtection="1">
      <alignment horizontal="right" vertical="top" wrapText="1"/>
    </xf>
    <xf numFmtId="0" fontId="3" fillId="0" borderId="2" xfId="0" applyNumberFormat="1" applyFont="1" applyFill="1" applyBorder="1" applyAlignment="1" applyProtection="1">
      <alignment horizontal="right" vertical="top" wrapText="1"/>
    </xf>
    <xf numFmtId="4" fontId="0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horizontal="left" vertical="top"/>
    </xf>
    <xf numFmtId="4" fontId="1" fillId="0" borderId="0" xfId="0" applyNumberFormat="1" applyFont="1" applyFill="1" applyBorder="1" applyAlignment="1" applyProtection="1">
      <alignment horizontal="left" vertical="top" wrapText="1"/>
    </xf>
    <xf numFmtId="10" fontId="1" fillId="0" borderId="0" xfId="0" applyNumberFormat="1" applyFont="1" applyFill="1" applyBorder="1" applyAlignment="1" applyProtection="1">
      <alignment horizontal="left" vertical="top" wrapText="1"/>
    </xf>
    <xf numFmtId="0" fontId="2" fillId="0" borderId="6" xfId="0" applyNumberFormat="1" applyFont="1" applyFill="1" applyBorder="1" applyAlignment="1" applyProtection="1">
      <alignment horizontal="left" vertical="center" wrapText="1"/>
    </xf>
    <xf numFmtId="0" fontId="2" fillId="0" borderId="7" xfId="0" applyNumberFormat="1" applyFont="1" applyFill="1" applyBorder="1" applyAlignment="1" applyProtection="1">
      <alignment horizontal="left" vertical="center" wrapText="1"/>
    </xf>
    <xf numFmtId="0" fontId="2" fillId="0" borderId="7" xfId="0" applyNumberFormat="1" applyFont="1" applyFill="1" applyBorder="1" applyAlignment="1" applyProtection="1">
      <alignment horizontal="center" vertical="center" wrapText="1"/>
    </xf>
    <xf numFmtId="0" fontId="2" fillId="0" borderId="8" xfId="0" applyNumberFormat="1" applyFont="1" applyFill="1" applyBorder="1" applyAlignment="1" applyProtection="1">
      <alignment horizontal="center" vertical="center" wrapText="1"/>
    </xf>
    <xf numFmtId="0" fontId="2" fillId="0" borderId="9" xfId="0" applyNumberFormat="1" applyFont="1" applyFill="1" applyBorder="1" applyAlignment="1" applyProtection="1">
      <alignment horizontal="left" vertical="top" wrapText="1"/>
    </xf>
    <xf numFmtId="0" fontId="5" fillId="0" borderId="10" xfId="0" applyNumberFormat="1" applyFont="1" applyFill="1" applyBorder="1" applyAlignment="1" applyProtection="1">
      <alignment horizontal="right" vertical="top" wrapText="1"/>
    </xf>
    <xf numFmtId="0" fontId="3" fillId="0" borderId="9" xfId="0" applyNumberFormat="1" applyFont="1" applyFill="1" applyBorder="1" applyAlignment="1" applyProtection="1">
      <alignment horizontal="left" vertical="top" wrapText="1"/>
    </xf>
    <xf numFmtId="165" fontId="3" fillId="0" borderId="11" xfId="0" applyNumberFormat="1" applyFont="1" applyFill="1" applyBorder="1" applyAlignment="1" applyProtection="1">
      <alignment horizontal="right" vertical="top" wrapText="1"/>
    </xf>
    <xf numFmtId="165" fontId="2" fillId="0" borderId="12" xfId="0" applyNumberFormat="1" applyFont="1" applyFill="1" applyBorder="1" applyAlignment="1" applyProtection="1">
      <alignment horizontal="right" vertical="top" wrapText="1"/>
    </xf>
    <xf numFmtId="0" fontId="2" fillId="0" borderId="13" xfId="0" applyNumberFormat="1" applyFont="1" applyFill="1" applyBorder="1" applyAlignment="1" applyProtection="1">
      <alignment horizontal="left" vertical="top" wrapText="1"/>
    </xf>
    <xf numFmtId="0" fontId="2" fillId="0" borderId="12" xfId="0" applyNumberFormat="1" applyFont="1" applyFill="1" applyBorder="1" applyAlignment="1" applyProtection="1">
      <alignment horizontal="right" vertical="top" wrapText="1"/>
    </xf>
    <xf numFmtId="0" fontId="2" fillId="0" borderId="14" xfId="0" applyNumberFormat="1" applyFont="1" applyFill="1" applyBorder="1" applyAlignment="1" applyProtection="1">
      <alignment horizontal="left" vertical="top" wrapText="1"/>
    </xf>
    <xf numFmtId="0" fontId="3" fillId="0" borderId="15" xfId="0" applyNumberFormat="1" applyFont="1" applyFill="1" applyBorder="1" applyAlignment="1" applyProtection="1">
      <alignment horizontal="left" vertical="top" wrapText="1"/>
    </xf>
    <xf numFmtId="164" fontId="2" fillId="0" borderId="16" xfId="0" applyNumberFormat="1" applyFont="1" applyFill="1" applyBorder="1" applyAlignment="1" applyProtection="1">
      <alignment horizontal="right" vertical="top" wrapText="1"/>
    </xf>
    <xf numFmtId="166" fontId="2" fillId="0" borderId="17" xfId="0" applyNumberFormat="1" applyFont="1" applyFill="1" applyBorder="1" applyAlignment="1" applyProtection="1">
      <alignment horizontal="right" vertical="top" wrapText="1"/>
    </xf>
    <xf numFmtId="0" fontId="3" fillId="0" borderId="18" xfId="0" applyNumberFormat="1" applyFont="1" applyFill="1" applyBorder="1" applyAlignment="1" applyProtection="1">
      <alignment horizontal="left" vertical="top" wrapText="1"/>
    </xf>
    <xf numFmtId="0" fontId="2" fillId="0" borderId="19" xfId="0" applyNumberFormat="1" applyFont="1" applyFill="1" applyBorder="1" applyAlignment="1" applyProtection="1">
      <alignment horizontal="left" vertical="top" wrapText="1"/>
    </xf>
    <xf numFmtId="0" fontId="3" fillId="0" borderId="10" xfId="0" applyNumberFormat="1" applyFont="1" applyFill="1" applyBorder="1" applyAlignment="1" applyProtection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H74"/>
  <sheetViews>
    <sheetView tabSelected="1" zoomScale="90" zoomScaleNormal="90" workbookViewId="0"/>
  </sheetViews>
  <sheetFormatPr defaultRowHeight="12.75"/>
  <cols>
    <col min="1" max="1" width="2.5703125" customWidth="1"/>
    <col min="2" max="2" width="40" bestFit="1" customWidth="1"/>
    <col min="3" max="3" width="27" customWidth="1"/>
    <col min="4" max="4" width="40" bestFit="1" customWidth="1"/>
    <col min="5" max="5" width="10.140625" customWidth="1"/>
    <col min="6" max="6" width="20.85546875" bestFit="1" customWidth="1"/>
    <col min="7" max="7" width="13.7109375" bestFit="1" customWidth="1"/>
  </cols>
  <sheetData>
    <row r="1" spans="1:7" ht="16.5" customHeight="1">
      <c r="A1" s="1"/>
      <c r="B1" s="2" t="s">
        <v>0</v>
      </c>
      <c r="C1" s="1"/>
      <c r="D1" s="1"/>
      <c r="E1" s="1"/>
      <c r="F1" s="1"/>
      <c r="G1" s="1"/>
    </row>
    <row r="2" spans="1:7" ht="12.95" customHeight="1">
      <c r="A2" s="1"/>
      <c r="B2" s="3" t="s">
        <v>1</v>
      </c>
      <c r="C2" s="1"/>
      <c r="D2" s="1"/>
      <c r="E2" s="1"/>
      <c r="F2" s="1"/>
      <c r="G2" s="1"/>
    </row>
    <row r="3" spans="1:7" ht="12.95" customHeight="1" thickBot="1">
      <c r="A3" s="4"/>
      <c r="B3" s="16" t="s">
        <v>279</v>
      </c>
      <c r="C3" s="1"/>
      <c r="D3" s="1"/>
      <c r="E3" s="1"/>
      <c r="F3" s="1"/>
      <c r="G3" s="1"/>
    </row>
    <row r="4" spans="1:7" ht="33" customHeight="1">
      <c r="A4" s="1"/>
      <c r="B4" s="19" t="s">
        <v>2</v>
      </c>
      <c r="C4" s="20" t="s">
        <v>3</v>
      </c>
      <c r="D4" s="21" t="s">
        <v>4</v>
      </c>
      <c r="E4" s="21" t="s">
        <v>5</v>
      </c>
      <c r="F4" s="21" t="s">
        <v>6</v>
      </c>
      <c r="G4" s="22" t="s">
        <v>7</v>
      </c>
    </row>
    <row r="5" spans="1:7" ht="12.95" customHeight="1">
      <c r="A5" s="1"/>
      <c r="B5" s="23" t="s">
        <v>8</v>
      </c>
      <c r="C5" s="5" t="s">
        <v>1</v>
      </c>
      <c r="D5" s="5" t="s">
        <v>1</v>
      </c>
      <c r="E5" s="5" t="s">
        <v>1</v>
      </c>
      <c r="F5" s="1"/>
      <c r="G5" s="24" t="s">
        <v>1</v>
      </c>
    </row>
    <row r="6" spans="1:7" ht="12.95" customHeight="1">
      <c r="A6" s="1"/>
      <c r="B6" s="23" t="s">
        <v>9</v>
      </c>
      <c r="C6" s="5" t="s">
        <v>1</v>
      </c>
      <c r="D6" s="5" t="s">
        <v>1</v>
      </c>
      <c r="E6" s="5" t="s">
        <v>1</v>
      </c>
      <c r="F6" s="1"/>
      <c r="G6" s="24" t="s">
        <v>1</v>
      </c>
    </row>
    <row r="7" spans="1:7" ht="12.95" customHeight="1">
      <c r="A7" s="6"/>
      <c r="B7" s="25" t="s">
        <v>150</v>
      </c>
      <c r="C7" s="5" t="s">
        <v>10</v>
      </c>
      <c r="D7" s="5" t="s">
        <v>11</v>
      </c>
      <c r="E7" s="7">
        <v>13493</v>
      </c>
      <c r="F7" s="8">
        <v>171.59</v>
      </c>
      <c r="G7" s="26">
        <f t="shared" ref="G7:G56" si="0">+ROUND(F7/$F$73,4)</f>
        <v>6.8699999999999997E-2</v>
      </c>
    </row>
    <row r="8" spans="1:7" ht="12.95" customHeight="1">
      <c r="A8" s="6"/>
      <c r="B8" s="25" t="s">
        <v>146</v>
      </c>
      <c r="C8" s="5" t="s">
        <v>14</v>
      </c>
      <c r="D8" s="5" t="s">
        <v>15</v>
      </c>
      <c r="E8" s="7">
        <v>10793</v>
      </c>
      <c r="F8" s="8">
        <v>150.35</v>
      </c>
      <c r="G8" s="26">
        <f t="shared" si="0"/>
        <v>6.0199999999999997E-2</v>
      </c>
    </row>
    <row r="9" spans="1:7" ht="12.95" customHeight="1">
      <c r="A9" s="6"/>
      <c r="B9" s="25" t="s">
        <v>148</v>
      </c>
      <c r="C9" s="5" t="s">
        <v>12</v>
      </c>
      <c r="D9" s="5" t="s">
        <v>13</v>
      </c>
      <c r="E9" s="7">
        <v>13403</v>
      </c>
      <c r="F9" s="8">
        <v>139.13999999999999</v>
      </c>
      <c r="G9" s="26">
        <f t="shared" si="0"/>
        <v>5.57E-2</v>
      </c>
    </row>
    <row r="10" spans="1:7" ht="12.95" customHeight="1">
      <c r="A10" s="6"/>
      <c r="B10" s="25" t="s">
        <v>147</v>
      </c>
      <c r="C10" s="5" t="s">
        <v>16</v>
      </c>
      <c r="D10" s="5" t="s">
        <v>17</v>
      </c>
      <c r="E10" s="7">
        <v>11328</v>
      </c>
      <c r="F10" s="8">
        <v>122.58</v>
      </c>
      <c r="G10" s="26">
        <f t="shared" si="0"/>
        <v>4.9099999999999998E-2</v>
      </c>
    </row>
    <row r="11" spans="1:7" ht="12.95" customHeight="1">
      <c r="A11" s="6"/>
      <c r="B11" s="25" t="s">
        <v>154</v>
      </c>
      <c r="C11" s="5" t="s">
        <v>51</v>
      </c>
      <c r="D11" s="5" t="s">
        <v>44</v>
      </c>
      <c r="E11" s="7">
        <v>47550</v>
      </c>
      <c r="F11" s="8">
        <v>114.86</v>
      </c>
      <c r="G11" s="26">
        <f t="shared" si="0"/>
        <v>4.5999999999999999E-2</v>
      </c>
    </row>
    <row r="12" spans="1:7" ht="12.95" customHeight="1">
      <c r="A12" s="6"/>
      <c r="B12" s="25" t="s">
        <v>153</v>
      </c>
      <c r="C12" s="5" t="s">
        <v>20</v>
      </c>
      <c r="D12" s="5" t="s">
        <v>11</v>
      </c>
      <c r="E12" s="7">
        <v>38659</v>
      </c>
      <c r="F12" s="8">
        <v>97.54</v>
      </c>
      <c r="G12" s="26">
        <f t="shared" si="0"/>
        <v>3.9100000000000003E-2</v>
      </c>
    </row>
    <row r="13" spans="1:7" ht="12.95" customHeight="1">
      <c r="A13" s="6"/>
      <c r="B13" s="25" t="s">
        <v>156</v>
      </c>
      <c r="C13" s="5" t="s">
        <v>32</v>
      </c>
      <c r="D13" s="5" t="s">
        <v>13</v>
      </c>
      <c r="E13" s="7">
        <v>3400</v>
      </c>
      <c r="F13" s="8">
        <v>82.52</v>
      </c>
      <c r="G13" s="26">
        <f t="shared" si="0"/>
        <v>3.3000000000000002E-2</v>
      </c>
    </row>
    <row r="14" spans="1:7" ht="12.95" customHeight="1">
      <c r="A14" s="6"/>
      <c r="B14" s="25" t="s">
        <v>149</v>
      </c>
      <c r="C14" s="5" t="s">
        <v>18</v>
      </c>
      <c r="D14" s="5" t="s">
        <v>19</v>
      </c>
      <c r="E14" s="7">
        <v>5605</v>
      </c>
      <c r="F14" s="8">
        <v>80.239999999999995</v>
      </c>
      <c r="G14" s="26">
        <f t="shared" si="0"/>
        <v>3.2099999999999997E-2</v>
      </c>
    </row>
    <row r="15" spans="1:7" ht="12.95" customHeight="1">
      <c r="A15" s="6"/>
      <c r="B15" s="25" t="s">
        <v>165</v>
      </c>
      <c r="C15" s="5" t="s">
        <v>30</v>
      </c>
      <c r="D15" s="5" t="s">
        <v>31</v>
      </c>
      <c r="E15" s="7">
        <v>1451</v>
      </c>
      <c r="F15" s="8">
        <v>79.5</v>
      </c>
      <c r="G15" s="26">
        <f t="shared" si="0"/>
        <v>3.1800000000000002E-2</v>
      </c>
    </row>
    <row r="16" spans="1:7" ht="12.95" customHeight="1">
      <c r="A16" s="6"/>
      <c r="B16" s="25" t="s">
        <v>169</v>
      </c>
      <c r="C16" s="5" t="s">
        <v>35</v>
      </c>
      <c r="D16" s="5" t="s">
        <v>31</v>
      </c>
      <c r="E16" s="7">
        <v>12913</v>
      </c>
      <c r="F16" s="8">
        <v>69.05</v>
      </c>
      <c r="G16" s="26">
        <f t="shared" si="0"/>
        <v>2.76E-2</v>
      </c>
    </row>
    <row r="17" spans="1:7" ht="12.95" customHeight="1">
      <c r="A17" s="6"/>
      <c r="B17" s="25" t="s">
        <v>167</v>
      </c>
      <c r="C17" s="5" t="s">
        <v>25</v>
      </c>
      <c r="D17" s="5" t="s">
        <v>26</v>
      </c>
      <c r="E17" s="7">
        <v>3695</v>
      </c>
      <c r="F17" s="8">
        <v>67.849999999999994</v>
      </c>
      <c r="G17" s="26">
        <f t="shared" si="0"/>
        <v>2.7199999999999998E-2</v>
      </c>
    </row>
    <row r="18" spans="1:7" ht="12.95" customHeight="1">
      <c r="A18" s="6"/>
      <c r="B18" s="25" t="s">
        <v>155</v>
      </c>
      <c r="C18" s="5" t="s">
        <v>24</v>
      </c>
      <c r="D18" s="5" t="s">
        <v>11</v>
      </c>
      <c r="E18" s="7">
        <v>11381</v>
      </c>
      <c r="F18" s="8">
        <v>61.67</v>
      </c>
      <c r="G18" s="26">
        <f t="shared" si="0"/>
        <v>2.47E-2</v>
      </c>
    </row>
    <row r="19" spans="1:7" ht="12.95" customHeight="1">
      <c r="A19" s="6"/>
      <c r="B19" s="25" t="s">
        <v>164</v>
      </c>
      <c r="C19" s="5" t="s">
        <v>50</v>
      </c>
      <c r="D19" s="5" t="s">
        <v>11</v>
      </c>
      <c r="E19" s="7">
        <v>7666</v>
      </c>
      <c r="F19" s="8">
        <v>59.7</v>
      </c>
      <c r="G19" s="26">
        <f t="shared" si="0"/>
        <v>2.3900000000000001E-2</v>
      </c>
    </row>
    <row r="20" spans="1:7" ht="12.95" customHeight="1">
      <c r="A20" s="6"/>
      <c r="B20" s="25" t="s">
        <v>21</v>
      </c>
      <c r="C20" s="5" t="s">
        <v>22</v>
      </c>
      <c r="D20" s="5" t="s">
        <v>11</v>
      </c>
      <c r="E20" s="7">
        <v>22161</v>
      </c>
      <c r="F20" s="8">
        <v>55.56</v>
      </c>
      <c r="G20" s="26">
        <f t="shared" si="0"/>
        <v>2.2200000000000001E-2</v>
      </c>
    </row>
    <row r="21" spans="1:7" ht="12.95" customHeight="1">
      <c r="A21" s="6"/>
      <c r="B21" s="25" t="s">
        <v>186</v>
      </c>
      <c r="C21" s="5" t="s">
        <v>103</v>
      </c>
      <c r="D21" s="5" t="s">
        <v>31</v>
      </c>
      <c r="E21" s="7">
        <v>3598</v>
      </c>
      <c r="F21" s="8">
        <v>50.59</v>
      </c>
      <c r="G21" s="26">
        <f t="shared" si="0"/>
        <v>2.0299999999999999E-2</v>
      </c>
    </row>
    <row r="22" spans="1:7" ht="12.95" customHeight="1">
      <c r="A22" s="6"/>
      <c r="B22" s="25" t="s">
        <v>151</v>
      </c>
      <c r="C22" s="5" t="s">
        <v>60</v>
      </c>
      <c r="D22" s="5" t="s">
        <v>26</v>
      </c>
      <c r="E22" s="7">
        <v>6652</v>
      </c>
      <c r="F22" s="8">
        <v>49.4</v>
      </c>
      <c r="G22" s="26">
        <f t="shared" si="0"/>
        <v>1.9800000000000002E-2</v>
      </c>
    </row>
    <row r="23" spans="1:7" ht="12.95" customHeight="1">
      <c r="A23" s="6"/>
      <c r="B23" s="25" t="s">
        <v>163</v>
      </c>
      <c r="C23" s="5" t="s">
        <v>29</v>
      </c>
      <c r="D23" s="5" t="s">
        <v>17</v>
      </c>
      <c r="E23" s="7">
        <v>10857</v>
      </c>
      <c r="F23" s="8">
        <v>46.02</v>
      </c>
      <c r="G23" s="26">
        <f t="shared" si="0"/>
        <v>1.84E-2</v>
      </c>
    </row>
    <row r="24" spans="1:7" ht="12.95" customHeight="1">
      <c r="A24" s="6"/>
      <c r="B24" s="25" t="s">
        <v>174</v>
      </c>
      <c r="C24" s="5" t="s">
        <v>82</v>
      </c>
      <c r="D24" s="5" t="s">
        <v>11</v>
      </c>
      <c r="E24" s="7">
        <v>3310</v>
      </c>
      <c r="F24" s="8">
        <v>39.6</v>
      </c>
      <c r="G24" s="26">
        <f t="shared" si="0"/>
        <v>1.5900000000000001E-2</v>
      </c>
    </row>
    <row r="25" spans="1:7" ht="12.95" customHeight="1">
      <c r="A25" s="6"/>
      <c r="B25" s="25" t="s">
        <v>280</v>
      </c>
      <c r="C25" s="5" t="s">
        <v>281</v>
      </c>
      <c r="D25" s="5" t="s">
        <v>139</v>
      </c>
      <c r="E25" s="7">
        <v>16773</v>
      </c>
      <c r="F25" s="8">
        <v>39.119999999999997</v>
      </c>
      <c r="G25" s="26">
        <f t="shared" si="0"/>
        <v>1.5699999999999999E-2</v>
      </c>
    </row>
    <row r="26" spans="1:7" ht="12.95" customHeight="1">
      <c r="A26" s="6"/>
      <c r="B26" s="25" t="s">
        <v>282</v>
      </c>
      <c r="C26" s="5" t="s">
        <v>283</v>
      </c>
      <c r="D26" s="5" t="s">
        <v>26</v>
      </c>
      <c r="E26" s="7">
        <v>2899</v>
      </c>
      <c r="F26" s="8">
        <v>37.39</v>
      </c>
      <c r="G26" s="26">
        <f t="shared" si="0"/>
        <v>1.4999999999999999E-2</v>
      </c>
    </row>
    <row r="27" spans="1:7" ht="12.95" customHeight="1">
      <c r="A27" s="6"/>
      <c r="B27" s="25" t="s">
        <v>284</v>
      </c>
      <c r="C27" s="5" t="s">
        <v>285</v>
      </c>
      <c r="D27" s="5" t="s">
        <v>44</v>
      </c>
      <c r="E27" s="7">
        <v>3629</v>
      </c>
      <c r="F27" s="8">
        <v>35.229999999999997</v>
      </c>
      <c r="G27" s="26">
        <f t="shared" si="0"/>
        <v>1.41E-2</v>
      </c>
    </row>
    <row r="28" spans="1:7" ht="12.95" customHeight="1">
      <c r="A28" s="6"/>
      <c r="B28" s="25" t="s">
        <v>200</v>
      </c>
      <c r="C28" s="5" t="s">
        <v>126</v>
      </c>
      <c r="D28" s="5" t="s">
        <v>44</v>
      </c>
      <c r="E28" s="7">
        <v>2913</v>
      </c>
      <c r="F28" s="8">
        <v>33.85</v>
      </c>
      <c r="G28" s="26">
        <f t="shared" si="0"/>
        <v>1.3599999999999999E-2</v>
      </c>
    </row>
    <row r="29" spans="1:7" ht="12.95" customHeight="1">
      <c r="A29" s="6"/>
      <c r="B29" s="25" t="s">
        <v>176</v>
      </c>
      <c r="C29" s="5" t="s">
        <v>71</v>
      </c>
      <c r="D29" s="5" t="s">
        <v>44</v>
      </c>
      <c r="E29" s="7">
        <v>7850</v>
      </c>
      <c r="F29" s="8">
        <v>33.729999999999997</v>
      </c>
      <c r="G29" s="26">
        <f t="shared" si="0"/>
        <v>1.35E-2</v>
      </c>
    </row>
    <row r="30" spans="1:7" ht="12.95" customHeight="1">
      <c r="A30" s="6"/>
      <c r="B30" s="25" t="s">
        <v>196</v>
      </c>
      <c r="C30" s="5" t="s">
        <v>47</v>
      </c>
      <c r="D30" s="5" t="s">
        <v>48</v>
      </c>
      <c r="E30" s="7">
        <v>13119</v>
      </c>
      <c r="F30" s="8">
        <v>33.68</v>
      </c>
      <c r="G30" s="26">
        <f t="shared" si="0"/>
        <v>1.35E-2</v>
      </c>
    </row>
    <row r="31" spans="1:7" ht="12.95" customHeight="1">
      <c r="A31" s="6"/>
      <c r="B31" s="25" t="s">
        <v>159</v>
      </c>
      <c r="C31" s="5" t="s">
        <v>40</v>
      </c>
      <c r="D31" s="5" t="s">
        <v>37</v>
      </c>
      <c r="E31" s="7">
        <v>2566</v>
      </c>
      <c r="F31" s="8">
        <v>31.96</v>
      </c>
      <c r="G31" s="26">
        <f t="shared" si="0"/>
        <v>1.2800000000000001E-2</v>
      </c>
    </row>
    <row r="32" spans="1:7" ht="12.95" customHeight="1">
      <c r="A32" s="6"/>
      <c r="B32" s="25" t="s">
        <v>168</v>
      </c>
      <c r="C32" s="5" t="s">
        <v>36</v>
      </c>
      <c r="D32" s="5" t="s">
        <v>37</v>
      </c>
      <c r="E32" s="7">
        <v>2483</v>
      </c>
      <c r="F32" s="8">
        <v>30.8</v>
      </c>
      <c r="G32" s="26">
        <f t="shared" si="0"/>
        <v>1.23E-2</v>
      </c>
    </row>
    <row r="33" spans="1:7" ht="12.95" customHeight="1">
      <c r="A33" s="6"/>
      <c r="B33" s="25" t="s">
        <v>211</v>
      </c>
      <c r="C33" s="5" t="s">
        <v>122</v>
      </c>
      <c r="D33" s="5" t="s">
        <v>17</v>
      </c>
      <c r="E33" s="7">
        <v>4963</v>
      </c>
      <c r="F33" s="8">
        <v>28.92</v>
      </c>
      <c r="G33" s="26">
        <f t="shared" si="0"/>
        <v>1.1599999999999999E-2</v>
      </c>
    </row>
    <row r="34" spans="1:7" ht="12.95" customHeight="1">
      <c r="A34" s="6"/>
      <c r="B34" s="25" t="s">
        <v>205</v>
      </c>
      <c r="C34" s="5" t="s">
        <v>129</v>
      </c>
      <c r="D34" s="5" t="s">
        <v>31</v>
      </c>
      <c r="E34" s="7">
        <v>835</v>
      </c>
      <c r="F34" s="8">
        <v>28.51</v>
      </c>
      <c r="G34" s="26">
        <f t="shared" si="0"/>
        <v>1.14E-2</v>
      </c>
    </row>
    <row r="35" spans="1:7" ht="12.95" customHeight="1">
      <c r="A35" s="6"/>
      <c r="B35" s="25" t="s">
        <v>208</v>
      </c>
      <c r="C35" s="5" t="s">
        <v>127</v>
      </c>
      <c r="D35" s="5" t="s">
        <v>128</v>
      </c>
      <c r="E35" s="7">
        <v>16048</v>
      </c>
      <c r="F35" s="8">
        <v>28.3</v>
      </c>
      <c r="G35" s="26">
        <f t="shared" si="0"/>
        <v>1.1299999999999999E-2</v>
      </c>
    </row>
    <row r="36" spans="1:7" ht="12.95" customHeight="1">
      <c r="A36" s="6"/>
      <c r="B36" s="25" t="s">
        <v>162</v>
      </c>
      <c r="C36" s="5" t="s">
        <v>27</v>
      </c>
      <c r="D36" s="5" t="s">
        <v>28</v>
      </c>
      <c r="E36" s="7">
        <v>8742</v>
      </c>
      <c r="F36" s="8">
        <v>28.2</v>
      </c>
      <c r="G36" s="26">
        <f t="shared" si="0"/>
        <v>1.1299999999999999E-2</v>
      </c>
    </row>
    <row r="37" spans="1:7" ht="12.95" customHeight="1">
      <c r="A37" s="6"/>
      <c r="B37" s="25" t="s">
        <v>192</v>
      </c>
      <c r="C37" s="5" t="s">
        <v>117</v>
      </c>
      <c r="D37" s="5" t="s">
        <v>31</v>
      </c>
      <c r="E37" s="7">
        <v>987</v>
      </c>
      <c r="F37" s="8">
        <v>27.95</v>
      </c>
      <c r="G37" s="26">
        <f t="shared" si="0"/>
        <v>1.12E-2</v>
      </c>
    </row>
    <row r="38" spans="1:7" ht="12.95" customHeight="1">
      <c r="A38" s="6"/>
      <c r="B38" s="25" t="s">
        <v>194</v>
      </c>
      <c r="C38" s="5" t="s">
        <v>53</v>
      </c>
      <c r="D38" s="5" t="s">
        <v>54</v>
      </c>
      <c r="E38" s="7">
        <v>8770</v>
      </c>
      <c r="F38" s="8">
        <v>27.54</v>
      </c>
      <c r="G38" s="26">
        <f t="shared" si="0"/>
        <v>1.0999999999999999E-2</v>
      </c>
    </row>
    <row r="39" spans="1:7" ht="12.95" customHeight="1">
      <c r="A39" s="6"/>
      <c r="B39" s="25" t="s">
        <v>286</v>
      </c>
      <c r="C39" s="5" t="s">
        <v>287</v>
      </c>
      <c r="D39" s="5" t="s">
        <v>26</v>
      </c>
      <c r="E39" s="7">
        <v>3102</v>
      </c>
      <c r="F39" s="8">
        <v>26.52</v>
      </c>
      <c r="G39" s="26">
        <f t="shared" si="0"/>
        <v>1.06E-2</v>
      </c>
    </row>
    <row r="40" spans="1:7" ht="12.95" customHeight="1">
      <c r="A40" s="6"/>
      <c r="B40" s="25" t="s">
        <v>198</v>
      </c>
      <c r="C40" s="5" t="s">
        <v>116</v>
      </c>
      <c r="D40" s="5" t="s">
        <v>75</v>
      </c>
      <c r="E40" s="7">
        <v>114</v>
      </c>
      <c r="F40" s="8">
        <v>25.92</v>
      </c>
      <c r="G40" s="26">
        <f t="shared" si="0"/>
        <v>1.04E-2</v>
      </c>
    </row>
    <row r="41" spans="1:7" ht="12.95" customHeight="1">
      <c r="A41" s="6"/>
      <c r="B41" s="25" t="s">
        <v>288</v>
      </c>
      <c r="C41" s="5" t="s">
        <v>289</v>
      </c>
      <c r="D41" s="5" t="s">
        <v>15</v>
      </c>
      <c r="E41" s="7">
        <v>824</v>
      </c>
      <c r="F41" s="8">
        <v>25.33</v>
      </c>
      <c r="G41" s="26">
        <f t="shared" si="0"/>
        <v>1.01E-2</v>
      </c>
    </row>
    <row r="42" spans="1:7" ht="12.95" customHeight="1">
      <c r="A42" s="6"/>
      <c r="B42" s="25" t="s">
        <v>290</v>
      </c>
      <c r="C42" s="5" t="s">
        <v>291</v>
      </c>
      <c r="D42" s="5" t="s">
        <v>212</v>
      </c>
      <c r="E42" s="7">
        <v>7227</v>
      </c>
      <c r="F42" s="8">
        <v>25.07</v>
      </c>
      <c r="G42" s="26">
        <f t="shared" si="0"/>
        <v>0.01</v>
      </c>
    </row>
    <row r="43" spans="1:7" ht="12.95" customHeight="1">
      <c r="A43" s="6"/>
      <c r="B43" s="25" t="s">
        <v>203</v>
      </c>
      <c r="C43" s="5" t="s">
        <v>131</v>
      </c>
      <c r="D43" s="5" t="s">
        <v>78</v>
      </c>
      <c r="E43" s="7">
        <v>500</v>
      </c>
      <c r="F43" s="8">
        <v>24.16</v>
      </c>
      <c r="G43" s="26">
        <f t="shared" si="0"/>
        <v>9.7000000000000003E-3</v>
      </c>
    </row>
    <row r="44" spans="1:7" ht="12.95" customHeight="1">
      <c r="A44" s="6"/>
      <c r="B44" s="25" t="s">
        <v>182</v>
      </c>
      <c r="C44" s="5" t="s">
        <v>76</v>
      </c>
      <c r="D44" s="5" t="s">
        <v>44</v>
      </c>
      <c r="E44" s="7">
        <v>660</v>
      </c>
      <c r="F44" s="8">
        <v>22.22</v>
      </c>
      <c r="G44" s="26">
        <f t="shared" si="0"/>
        <v>8.8999999999999999E-3</v>
      </c>
    </row>
    <row r="45" spans="1:7" ht="12.95" customHeight="1">
      <c r="A45" s="6"/>
      <c r="B45" s="25" t="s">
        <v>160</v>
      </c>
      <c r="C45" s="5" t="s">
        <v>52</v>
      </c>
      <c r="D45" s="5" t="s">
        <v>17</v>
      </c>
      <c r="E45" s="7">
        <v>3618</v>
      </c>
      <c r="F45" s="8">
        <v>22.17</v>
      </c>
      <c r="G45" s="26">
        <f t="shared" si="0"/>
        <v>8.8999999999999999E-3</v>
      </c>
    </row>
    <row r="46" spans="1:7" ht="12.95" customHeight="1">
      <c r="A46" s="6"/>
      <c r="B46" s="25" t="s">
        <v>173</v>
      </c>
      <c r="C46" s="5" t="s">
        <v>38</v>
      </c>
      <c r="D46" s="5" t="s">
        <v>39</v>
      </c>
      <c r="E46" s="7">
        <v>3823</v>
      </c>
      <c r="F46" s="8">
        <v>20.9</v>
      </c>
      <c r="G46" s="26">
        <f t="shared" si="0"/>
        <v>8.3999999999999995E-3</v>
      </c>
    </row>
    <row r="47" spans="1:7" ht="12.95" customHeight="1">
      <c r="A47" s="6"/>
      <c r="B47" s="25" t="s">
        <v>209</v>
      </c>
      <c r="C47" s="5" t="s">
        <v>134</v>
      </c>
      <c r="D47" s="5" t="s">
        <v>135</v>
      </c>
      <c r="E47" s="7">
        <v>5580</v>
      </c>
      <c r="F47" s="8">
        <v>20.89</v>
      </c>
      <c r="G47" s="26">
        <f t="shared" si="0"/>
        <v>8.3999999999999995E-3</v>
      </c>
    </row>
    <row r="48" spans="1:7" ht="12.95" customHeight="1">
      <c r="A48" s="6"/>
      <c r="B48" s="25" t="s">
        <v>206</v>
      </c>
      <c r="C48" s="5" t="s">
        <v>140</v>
      </c>
      <c r="D48" s="5" t="s">
        <v>139</v>
      </c>
      <c r="E48" s="7">
        <v>11430</v>
      </c>
      <c r="F48" s="8">
        <v>17.47</v>
      </c>
      <c r="G48" s="26">
        <f t="shared" si="0"/>
        <v>7.0000000000000001E-3</v>
      </c>
    </row>
    <row r="49" spans="1:7" ht="12.95" customHeight="1">
      <c r="A49" s="6"/>
      <c r="B49" s="25" t="s">
        <v>210</v>
      </c>
      <c r="C49" s="5" t="s">
        <v>138</v>
      </c>
      <c r="D49" s="5" t="s">
        <v>128</v>
      </c>
      <c r="E49" s="7">
        <v>22697</v>
      </c>
      <c r="F49" s="8">
        <v>17.09</v>
      </c>
      <c r="G49" s="26">
        <f t="shared" si="0"/>
        <v>6.7999999999999996E-3</v>
      </c>
    </row>
    <row r="50" spans="1:7" ht="12.95" customHeight="1">
      <c r="A50" s="6"/>
      <c r="B50" s="25" t="s">
        <v>190</v>
      </c>
      <c r="C50" s="5" t="s">
        <v>102</v>
      </c>
      <c r="D50" s="5" t="s">
        <v>13</v>
      </c>
      <c r="E50" s="7">
        <v>3957</v>
      </c>
      <c r="F50" s="8">
        <v>16.62</v>
      </c>
      <c r="G50" s="26">
        <f t="shared" si="0"/>
        <v>6.7000000000000002E-3</v>
      </c>
    </row>
    <row r="51" spans="1:7" ht="12.95" customHeight="1">
      <c r="A51" s="6"/>
      <c r="B51" s="25" t="s">
        <v>170</v>
      </c>
      <c r="C51" s="5" t="s">
        <v>42</v>
      </c>
      <c r="D51" s="5" t="s">
        <v>26</v>
      </c>
      <c r="E51" s="7">
        <v>987</v>
      </c>
      <c r="F51" s="8">
        <v>16.03</v>
      </c>
      <c r="G51" s="26">
        <f t="shared" si="0"/>
        <v>6.4000000000000003E-3</v>
      </c>
    </row>
    <row r="52" spans="1:7" ht="12.95" customHeight="1">
      <c r="A52" s="6"/>
      <c r="B52" s="25" t="s">
        <v>228</v>
      </c>
      <c r="C52" s="5" t="s">
        <v>43</v>
      </c>
      <c r="D52" s="5" t="s">
        <v>15</v>
      </c>
      <c r="E52" s="7">
        <v>2871</v>
      </c>
      <c r="F52" s="8">
        <v>15.91</v>
      </c>
      <c r="G52" s="26">
        <f t="shared" si="0"/>
        <v>6.4000000000000003E-3</v>
      </c>
    </row>
    <row r="53" spans="1:7" ht="12.95" customHeight="1">
      <c r="A53" s="6"/>
      <c r="B53" s="25" t="s">
        <v>204</v>
      </c>
      <c r="C53" s="5" t="s">
        <v>133</v>
      </c>
      <c r="D53" s="5" t="s">
        <v>78</v>
      </c>
      <c r="E53" s="7">
        <v>5902</v>
      </c>
      <c r="F53" s="8">
        <v>14.92</v>
      </c>
      <c r="G53" s="26">
        <f t="shared" si="0"/>
        <v>6.0000000000000001E-3</v>
      </c>
    </row>
    <row r="54" spans="1:7" ht="12.95" customHeight="1">
      <c r="A54" s="6"/>
      <c r="B54" s="25" t="s">
        <v>199</v>
      </c>
      <c r="C54" s="5" t="s">
        <v>137</v>
      </c>
      <c r="D54" s="5" t="s">
        <v>78</v>
      </c>
      <c r="E54" s="7">
        <v>925</v>
      </c>
      <c r="F54" s="8">
        <v>14.75</v>
      </c>
      <c r="G54" s="26">
        <f t="shared" si="0"/>
        <v>5.8999999999999999E-3</v>
      </c>
    </row>
    <row r="55" spans="1:7" ht="12.95" customHeight="1">
      <c r="A55" s="6"/>
      <c r="B55" s="25" t="s">
        <v>197</v>
      </c>
      <c r="C55" s="5" t="s">
        <v>107</v>
      </c>
      <c r="D55" s="5" t="s">
        <v>11</v>
      </c>
      <c r="E55" s="7">
        <v>1169</v>
      </c>
      <c r="F55" s="8">
        <v>14.66</v>
      </c>
      <c r="G55" s="26">
        <f t="shared" si="0"/>
        <v>5.8999999999999999E-3</v>
      </c>
    </row>
    <row r="56" spans="1:7" ht="12.95" customHeight="1">
      <c r="A56" s="6"/>
      <c r="B56" s="25" t="s">
        <v>292</v>
      </c>
      <c r="C56" s="5" t="s">
        <v>293</v>
      </c>
      <c r="D56" s="5" t="s">
        <v>15</v>
      </c>
      <c r="E56" s="7">
        <v>10230</v>
      </c>
      <c r="F56" s="8">
        <v>14.18</v>
      </c>
      <c r="G56" s="26">
        <f t="shared" si="0"/>
        <v>5.7000000000000002E-3</v>
      </c>
    </row>
    <row r="57" spans="1:7" ht="12.95" customHeight="1">
      <c r="A57" s="6"/>
      <c r="B57" s="25" t="s">
        <v>169</v>
      </c>
      <c r="C57" s="5" t="s">
        <v>233</v>
      </c>
      <c r="D57" s="5" t="s">
        <v>31</v>
      </c>
      <c r="E57" s="7">
        <v>3851</v>
      </c>
      <c r="F57" s="8">
        <v>13.11</v>
      </c>
      <c r="G57" s="26">
        <f t="shared" ref="G57:G67" si="1">+ROUND(F57/$F$73,4)</f>
        <v>5.1999999999999998E-3</v>
      </c>
    </row>
    <row r="58" spans="1:7" ht="12.95" customHeight="1">
      <c r="A58" s="6"/>
      <c r="B58" s="25" t="s">
        <v>226</v>
      </c>
      <c r="C58" s="5" t="s">
        <v>227</v>
      </c>
      <c r="D58" s="5" t="s">
        <v>135</v>
      </c>
      <c r="E58" s="7">
        <v>750</v>
      </c>
      <c r="F58" s="8">
        <v>12.99</v>
      </c>
      <c r="G58" s="26">
        <f t="shared" si="1"/>
        <v>5.1999999999999998E-3</v>
      </c>
    </row>
    <row r="59" spans="1:7" ht="12.95" customHeight="1">
      <c r="A59" s="6"/>
      <c r="B59" s="25" t="s">
        <v>56</v>
      </c>
      <c r="C59" s="5" t="s">
        <v>57</v>
      </c>
      <c r="D59" s="5" t="s">
        <v>11</v>
      </c>
      <c r="E59" s="7">
        <v>7279</v>
      </c>
      <c r="F59" s="8">
        <v>12.18</v>
      </c>
      <c r="G59" s="26">
        <f t="shared" si="1"/>
        <v>4.8999999999999998E-3</v>
      </c>
    </row>
    <row r="60" spans="1:7" ht="12.95" customHeight="1">
      <c r="A60" s="6"/>
      <c r="B60" s="25" t="s">
        <v>229</v>
      </c>
      <c r="C60" s="5" t="s">
        <v>230</v>
      </c>
      <c r="D60" s="5" t="s">
        <v>31</v>
      </c>
      <c r="E60" s="7">
        <v>14600</v>
      </c>
      <c r="F60" s="8">
        <v>11.62</v>
      </c>
      <c r="G60" s="26">
        <f t="shared" si="1"/>
        <v>4.7000000000000002E-3</v>
      </c>
    </row>
    <row r="61" spans="1:7" ht="12.95" customHeight="1">
      <c r="A61" s="6"/>
      <c r="B61" s="25" t="s">
        <v>294</v>
      </c>
      <c r="C61" s="5" t="s">
        <v>295</v>
      </c>
      <c r="D61" s="5" t="s">
        <v>11</v>
      </c>
      <c r="E61" s="7">
        <v>14604</v>
      </c>
      <c r="F61" s="8">
        <v>10.51</v>
      </c>
      <c r="G61" s="26">
        <f t="shared" si="1"/>
        <v>4.1999999999999997E-3</v>
      </c>
    </row>
    <row r="62" spans="1:7" ht="12.95" customHeight="1">
      <c r="A62" s="6"/>
      <c r="B62" s="25" t="s">
        <v>296</v>
      </c>
      <c r="C62" s="5" t="s">
        <v>297</v>
      </c>
      <c r="D62" s="5" t="s">
        <v>44</v>
      </c>
      <c r="E62" s="7">
        <v>3857</v>
      </c>
      <c r="F62" s="8">
        <v>10.46</v>
      </c>
      <c r="G62" s="26">
        <f t="shared" si="1"/>
        <v>4.1999999999999997E-3</v>
      </c>
    </row>
    <row r="63" spans="1:7" ht="12.95" customHeight="1">
      <c r="A63" s="6"/>
      <c r="B63" s="25" t="s">
        <v>298</v>
      </c>
      <c r="C63" s="5" t="s">
        <v>299</v>
      </c>
      <c r="D63" s="5" t="s">
        <v>11</v>
      </c>
      <c r="E63" s="7">
        <v>7286</v>
      </c>
      <c r="F63" s="8">
        <v>10.25</v>
      </c>
      <c r="G63" s="26">
        <f t="shared" si="1"/>
        <v>4.1000000000000003E-3</v>
      </c>
    </row>
    <row r="64" spans="1:7" ht="12.95" customHeight="1">
      <c r="A64" s="6"/>
      <c r="B64" s="25" t="s">
        <v>300</v>
      </c>
      <c r="C64" s="5" t="s">
        <v>301</v>
      </c>
      <c r="D64" s="5" t="s">
        <v>15</v>
      </c>
      <c r="E64" s="7">
        <v>8480</v>
      </c>
      <c r="F64" s="8">
        <v>10.17</v>
      </c>
      <c r="G64" s="26">
        <f t="shared" si="1"/>
        <v>4.1000000000000003E-3</v>
      </c>
    </row>
    <row r="65" spans="1:8" ht="12.95" customHeight="1">
      <c r="A65" s="6"/>
      <c r="B65" s="25" t="s">
        <v>302</v>
      </c>
      <c r="C65" s="5" t="s">
        <v>303</v>
      </c>
      <c r="D65" s="5" t="s">
        <v>15</v>
      </c>
      <c r="E65" s="7">
        <v>7542</v>
      </c>
      <c r="F65" s="8">
        <v>9.07</v>
      </c>
      <c r="G65" s="26">
        <f t="shared" si="1"/>
        <v>3.5999999999999999E-3</v>
      </c>
    </row>
    <row r="66" spans="1:8" ht="12.95" customHeight="1">
      <c r="A66" s="6"/>
      <c r="B66" s="25" t="s">
        <v>231</v>
      </c>
      <c r="C66" s="5" t="s">
        <v>232</v>
      </c>
      <c r="D66" s="5" t="s">
        <v>37</v>
      </c>
      <c r="E66" s="7">
        <v>413</v>
      </c>
      <c r="F66" s="8">
        <v>4.6900000000000004</v>
      </c>
      <c r="G66" s="26">
        <f t="shared" si="1"/>
        <v>1.9E-3</v>
      </c>
    </row>
    <row r="67" spans="1:8" ht="12.95" customHeight="1">
      <c r="A67" s="6"/>
      <c r="B67" s="25" t="s">
        <v>304</v>
      </c>
      <c r="C67" s="5" t="s">
        <v>305</v>
      </c>
      <c r="D67" s="5" t="s">
        <v>15</v>
      </c>
      <c r="E67" s="7">
        <v>2046</v>
      </c>
      <c r="F67" s="8">
        <v>1.03</v>
      </c>
      <c r="G67" s="26">
        <f t="shared" si="1"/>
        <v>4.0000000000000002E-4</v>
      </c>
    </row>
    <row r="68" spans="1:8" ht="12.95" customHeight="1">
      <c r="A68" s="1"/>
      <c r="B68" s="35" t="s">
        <v>63</v>
      </c>
      <c r="C68" s="34" t="s">
        <v>1</v>
      </c>
      <c r="D68" s="34" t="s">
        <v>1</v>
      </c>
      <c r="E68" s="34" t="s">
        <v>1</v>
      </c>
      <c r="F68" s="9">
        <f>SUM(F7:F67)</f>
        <v>2443.83</v>
      </c>
      <c r="G68" s="27">
        <f>SUM(G7:G67)</f>
        <v>0.97870000000000001</v>
      </c>
    </row>
    <row r="69" spans="1:8" ht="12.95" customHeight="1">
      <c r="A69" s="1"/>
      <c r="B69" s="28" t="s">
        <v>64</v>
      </c>
      <c r="C69" s="10" t="s">
        <v>1</v>
      </c>
      <c r="D69" s="10" t="s">
        <v>1</v>
      </c>
      <c r="E69" s="10" t="s">
        <v>1</v>
      </c>
      <c r="F69" s="11" t="s">
        <v>65</v>
      </c>
      <c r="G69" s="29" t="s">
        <v>65</v>
      </c>
    </row>
    <row r="70" spans="1:8" ht="12.95" customHeight="1">
      <c r="A70" s="1"/>
      <c r="B70" s="28" t="s">
        <v>63</v>
      </c>
      <c r="C70" s="10" t="s">
        <v>1</v>
      </c>
      <c r="D70" s="10" t="s">
        <v>1</v>
      </c>
      <c r="E70" s="10" t="s">
        <v>1</v>
      </c>
      <c r="F70" s="11" t="s">
        <v>65</v>
      </c>
      <c r="G70" s="29" t="s">
        <v>65</v>
      </c>
    </row>
    <row r="71" spans="1:8" ht="12.95" customHeight="1">
      <c r="A71" s="1"/>
      <c r="B71" s="28" t="s">
        <v>66</v>
      </c>
      <c r="C71" s="12" t="s">
        <v>1</v>
      </c>
      <c r="D71" s="10" t="s">
        <v>1</v>
      </c>
      <c r="E71" s="12" t="s">
        <v>1</v>
      </c>
      <c r="F71" s="9">
        <f>+F68</f>
        <v>2443.83</v>
      </c>
      <c r="G71" s="27">
        <f>+G68</f>
        <v>0.97870000000000001</v>
      </c>
    </row>
    <row r="72" spans="1:8" ht="12.95" customHeight="1">
      <c r="A72" s="1"/>
      <c r="B72" s="28" t="s">
        <v>67</v>
      </c>
      <c r="C72" s="5" t="s">
        <v>1</v>
      </c>
      <c r="D72" s="10" t="s">
        <v>1</v>
      </c>
      <c r="E72" s="5" t="s">
        <v>1</v>
      </c>
      <c r="F72" s="13">
        <f>+F73-F71</f>
        <v>53.930000000000291</v>
      </c>
      <c r="G72" s="27">
        <f>+G73-G71</f>
        <v>2.1299999999999986E-2</v>
      </c>
      <c r="H72" s="15"/>
    </row>
    <row r="73" spans="1:8" ht="12.95" customHeight="1" thickBot="1">
      <c r="A73" s="1"/>
      <c r="B73" s="30" t="s">
        <v>68</v>
      </c>
      <c r="C73" s="31" t="s">
        <v>1</v>
      </c>
      <c r="D73" s="31" t="s">
        <v>1</v>
      </c>
      <c r="E73" s="31" t="s">
        <v>1</v>
      </c>
      <c r="F73" s="32">
        <v>2497.7600000000002</v>
      </c>
      <c r="G73" s="33">
        <v>1</v>
      </c>
    </row>
    <row r="74" spans="1:8">
      <c r="A74" s="1"/>
      <c r="B74" s="2"/>
      <c r="C74" s="1"/>
      <c r="D74" s="1"/>
      <c r="E74" s="1"/>
      <c r="F74" s="1"/>
      <c r="G74" s="1"/>
    </row>
  </sheetData>
  <sortState ref="B7:G59">
    <sortCondition descending="1" ref="G7:G59"/>
  </sortState>
  <pageMargins left="0" right="0" top="0" bottom="0" header="0" footer="0"/>
  <pageSetup paperSize="9" scale="0" firstPageNumber="0" fitToWidth="0" fitToHeight="0" pageOrder="overThenDown" orientation="portrait" horizontalDpi="300" verticalDpi="3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H32"/>
  <sheetViews>
    <sheetView zoomScale="90" zoomScaleNormal="90" workbookViewId="0"/>
  </sheetViews>
  <sheetFormatPr defaultRowHeight="12.75"/>
  <cols>
    <col min="1" max="1" width="2.5703125" customWidth="1"/>
    <col min="2" max="2" width="63.85546875" customWidth="1"/>
    <col min="3" max="3" width="16.140625" customWidth="1"/>
    <col min="4" max="4" width="16.85546875" customWidth="1"/>
    <col min="5" max="5" width="8.85546875" bestFit="1" customWidth="1"/>
    <col min="6" max="6" width="20.85546875" bestFit="1" customWidth="1"/>
    <col min="7" max="7" width="13.7109375" bestFit="1" customWidth="1"/>
  </cols>
  <sheetData>
    <row r="1" spans="1:7" ht="16.5" customHeight="1">
      <c r="A1" s="1"/>
      <c r="B1" s="2" t="s">
        <v>124</v>
      </c>
      <c r="C1" s="1"/>
      <c r="D1" s="1"/>
      <c r="E1" s="1"/>
      <c r="F1" s="1"/>
      <c r="G1" s="1"/>
    </row>
    <row r="2" spans="1:7" ht="12.95" customHeight="1">
      <c r="A2" s="1"/>
      <c r="B2" s="3" t="s">
        <v>1</v>
      </c>
      <c r="C2" s="1"/>
      <c r="D2" s="1"/>
      <c r="E2" s="1"/>
      <c r="F2" s="1"/>
      <c r="G2" s="1"/>
    </row>
    <row r="3" spans="1:7" ht="12.95" customHeight="1" thickBot="1">
      <c r="A3" s="4"/>
      <c r="B3" s="16" t="s">
        <v>279</v>
      </c>
      <c r="C3" s="1"/>
      <c r="D3" s="1"/>
      <c r="E3" s="1"/>
      <c r="F3" s="1"/>
      <c r="G3" s="1"/>
    </row>
    <row r="4" spans="1:7" ht="33" customHeight="1">
      <c r="A4" s="1"/>
      <c r="B4" s="19" t="s">
        <v>2</v>
      </c>
      <c r="C4" s="20" t="s">
        <v>3</v>
      </c>
      <c r="D4" s="21" t="s">
        <v>90</v>
      </c>
      <c r="E4" s="21" t="s">
        <v>5</v>
      </c>
      <c r="F4" s="21" t="s">
        <v>6</v>
      </c>
      <c r="G4" s="22" t="s">
        <v>7</v>
      </c>
    </row>
    <row r="5" spans="1:7" ht="12.95" customHeight="1">
      <c r="A5" s="1"/>
      <c r="B5" s="23" t="s">
        <v>91</v>
      </c>
      <c r="C5" s="5" t="s">
        <v>1</v>
      </c>
      <c r="D5" s="5" t="s">
        <v>1</v>
      </c>
      <c r="E5" s="5" t="s">
        <v>1</v>
      </c>
      <c r="F5" s="1"/>
      <c r="G5" s="24" t="s">
        <v>1</v>
      </c>
    </row>
    <row r="6" spans="1:7" ht="12.95" customHeight="1">
      <c r="A6" s="1"/>
      <c r="B6" s="23" t="s">
        <v>92</v>
      </c>
      <c r="C6" s="5" t="s">
        <v>1</v>
      </c>
      <c r="D6" s="5" t="s">
        <v>1</v>
      </c>
      <c r="E6" s="5" t="s">
        <v>1</v>
      </c>
      <c r="F6" s="1"/>
      <c r="G6" s="24" t="s">
        <v>1</v>
      </c>
    </row>
    <row r="7" spans="1:7" ht="12.95" customHeight="1">
      <c r="A7" s="6"/>
      <c r="B7" s="25" t="s">
        <v>399</v>
      </c>
      <c r="C7" s="5" t="s">
        <v>400</v>
      </c>
      <c r="D7" s="5" t="s">
        <v>218</v>
      </c>
      <c r="E7" s="7">
        <v>700000</v>
      </c>
      <c r="F7" s="8">
        <v>696.85</v>
      </c>
      <c r="G7" s="26">
        <f>+ROUND(F7/$F$29,4)</f>
        <v>9.2899999999999996E-2</v>
      </c>
    </row>
    <row r="8" spans="1:7" ht="12.95" customHeight="1">
      <c r="A8" s="6"/>
      <c r="B8" s="25" t="s">
        <v>216</v>
      </c>
      <c r="C8" s="5" t="s">
        <v>444</v>
      </c>
      <c r="D8" s="5" t="s">
        <v>93</v>
      </c>
      <c r="E8" s="7">
        <v>700000</v>
      </c>
      <c r="F8" s="8">
        <v>694.33</v>
      </c>
      <c r="G8" s="26">
        <f>+ROUND(F8/$F$29,4)</f>
        <v>9.2499999999999999E-2</v>
      </c>
    </row>
    <row r="9" spans="1:7" ht="12.95" customHeight="1">
      <c r="A9" s="6"/>
      <c r="B9" s="25" t="s">
        <v>217</v>
      </c>
      <c r="C9" s="5" t="s">
        <v>445</v>
      </c>
      <c r="D9" s="5" t="s">
        <v>218</v>
      </c>
      <c r="E9" s="7">
        <v>500000</v>
      </c>
      <c r="F9" s="8">
        <v>497.55</v>
      </c>
      <c r="G9" s="26">
        <f>+ROUND(F9/$F$29,4)</f>
        <v>6.6299999999999998E-2</v>
      </c>
    </row>
    <row r="10" spans="1:7" ht="12.95" customHeight="1">
      <c r="A10" s="1"/>
      <c r="B10" s="23" t="s">
        <v>63</v>
      </c>
      <c r="C10" s="5" t="s">
        <v>1</v>
      </c>
      <c r="D10" s="5" t="s">
        <v>1</v>
      </c>
      <c r="E10" s="5" t="s">
        <v>1</v>
      </c>
      <c r="F10" s="9">
        <f>SUM(F7:F9)</f>
        <v>1888.73</v>
      </c>
      <c r="G10" s="27">
        <f>SUM(G7:G9)</f>
        <v>0.25170000000000003</v>
      </c>
    </row>
    <row r="11" spans="1:7" ht="12.95" customHeight="1">
      <c r="A11" s="1"/>
      <c r="B11" s="23" t="s">
        <v>94</v>
      </c>
      <c r="C11" s="5" t="s">
        <v>1</v>
      </c>
      <c r="D11" s="5" t="s">
        <v>1</v>
      </c>
      <c r="E11" s="5" t="s">
        <v>1</v>
      </c>
      <c r="F11" s="1"/>
      <c r="G11" s="24" t="s">
        <v>1</v>
      </c>
    </row>
    <row r="12" spans="1:7" ht="12.95" customHeight="1">
      <c r="A12" s="6"/>
      <c r="B12" s="25" t="s">
        <v>222</v>
      </c>
      <c r="C12" s="5" t="s">
        <v>446</v>
      </c>
      <c r="D12" s="5" t="s">
        <v>95</v>
      </c>
      <c r="E12" s="7">
        <v>2200000</v>
      </c>
      <c r="F12" s="8">
        <v>2161.27</v>
      </c>
      <c r="G12" s="26">
        <f t="shared" ref="G12:G17" si="0">+ROUND(F12/$F$29,4)</f>
        <v>0.28810000000000002</v>
      </c>
    </row>
    <row r="13" spans="1:7" ht="12.95" customHeight="1">
      <c r="A13" s="6"/>
      <c r="B13" s="25" t="s">
        <v>447</v>
      </c>
      <c r="C13" s="5" t="s">
        <v>448</v>
      </c>
      <c r="D13" s="5" t="s">
        <v>93</v>
      </c>
      <c r="E13" s="7">
        <v>1000000</v>
      </c>
      <c r="F13" s="8">
        <v>985.41</v>
      </c>
      <c r="G13" s="26">
        <f t="shared" si="0"/>
        <v>0.1313</v>
      </c>
    </row>
    <row r="14" spans="1:7" ht="12.95" customHeight="1">
      <c r="A14" s="6"/>
      <c r="B14" s="25" t="s">
        <v>220</v>
      </c>
      <c r="C14" s="5" t="s">
        <v>449</v>
      </c>
      <c r="D14" s="5" t="s">
        <v>450</v>
      </c>
      <c r="E14" s="7">
        <v>900000</v>
      </c>
      <c r="F14" s="8">
        <v>898.28</v>
      </c>
      <c r="G14" s="26">
        <f t="shared" si="0"/>
        <v>0.1197</v>
      </c>
    </row>
    <row r="15" spans="1:7" ht="12.95" customHeight="1">
      <c r="A15" s="6"/>
      <c r="B15" s="25" t="s">
        <v>451</v>
      </c>
      <c r="C15" s="5" t="s">
        <v>452</v>
      </c>
      <c r="D15" s="5" t="s">
        <v>93</v>
      </c>
      <c r="E15" s="7">
        <v>500000</v>
      </c>
      <c r="F15" s="8">
        <v>497.5</v>
      </c>
      <c r="G15" s="26">
        <f t="shared" si="0"/>
        <v>6.6299999999999998E-2</v>
      </c>
    </row>
    <row r="16" spans="1:7" ht="12.95" customHeight="1">
      <c r="A16" s="6"/>
      <c r="B16" s="25" t="s">
        <v>272</v>
      </c>
      <c r="C16" s="5" t="s">
        <v>433</v>
      </c>
      <c r="D16" s="5" t="s">
        <v>93</v>
      </c>
      <c r="E16" s="7">
        <v>500000</v>
      </c>
      <c r="F16" s="8">
        <v>495.35</v>
      </c>
      <c r="G16" s="26">
        <f t="shared" si="0"/>
        <v>6.6000000000000003E-2</v>
      </c>
    </row>
    <row r="17" spans="1:8" ht="12.95" customHeight="1">
      <c r="A17" s="6"/>
      <c r="B17" s="25" t="s">
        <v>278</v>
      </c>
      <c r="C17" s="5" t="s">
        <v>419</v>
      </c>
      <c r="D17" s="5" t="s">
        <v>93</v>
      </c>
      <c r="E17" s="7">
        <v>250000</v>
      </c>
      <c r="F17" s="8">
        <v>249.28</v>
      </c>
      <c r="G17" s="26">
        <f t="shared" si="0"/>
        <v>3.32E-2</v>
      </c>
    </row>
    <row r="18" spans="1:8" ht="12.95" customHeight="1">
      <c r="A18" s="1"/>
      <c r="B18" s="23" t="s">
        <v>63</v>
      </c>
      <c r="C18" s="5" t="s">
        <v>1</v>
      </c>
      <c r="D18" s="5" t="s">
        <v>1</v>
      </c>
      <c r="E18" s="5" t="s">
        <v>1</v>
      </c>
      <c r="F18" s="9">
        <f>SUM(F12:F17)</f>
        <v>5287.09</v>
      </c>
      <c r="G18" s="27">
        <f>SUM(G12:G17)</f>
        <v>0.7046</v>
      </c>
    </row>
    <row r="19" spans="1:8" ht="12.95" customHeight="1">
      <c r="A19" s="1"/>
      <c r="B19" s="23" t="s">
        <v>96</v>
      </c>
      <c r="C19" s="5" t="s">
        <v>1</v>
      </c>
      <c r="D19" s="5" t="s">
        <v>1</v>
      </c>
      <c r="E19" s="5" t="s">
        <v>1</v>
      </c>
      <c r="F19" s="1"/>
      <c r="G19" s="24" t="s">
        <v>1</v>
      </c>
    </row>
    <row r="20" spans="1:8" ht="12.95" customHeight="1">
      <c r="A20" s="6"/>
      <c r="B20" s="25" t="s">
        <v>97</v>
      </c>
      <c r="C20" s="5" t="s">
        <v>443</v>
      </c>
      <c r="D20" s="5" t="s">
        <v>273</v>
      </c>
      <c r="E20" s="7">
        <v>60000</v>
      </c>
      <c r="F20" s="8">
        <v>59.8</v>
      </c>
      <c r="G20" s="26">
        <f>+ROUND(F20/$F$29,4)</f>
        <v>8.0000000000000002E-3</v>
      </c>
    </row>
    <row r="21" spans="1:8" ht="12.95" customHeight="1">
      <c r="A21" s="6"/>
      <c r="B21" s="25" t="s">
        <v>97</v>
      </c>
      <c r="C21" s="5" t="s">
        <v>442</v>
      </c>
      <c r="D21" s="5" t="s">
        <v>273</v>
      </c>
      <c r="E21" s="7">
        <v>25000</v>
      </c>
      <c r="F21" s="8">
        <v>24.85</v>
      </c>
      <c r="G21" s="26">
        <f>+ROUND(F21/$F$29,4)</f>
        <v>3.3E-3</v>
      </c>
    </row>
    <row r="22" spans="1:8" ht="12.95" customHeight="1">
      <c r="A22" s="1"/>
      <c r="B22" s="23" t="s">
        <v>63</v>
      </c>
      <c r="C22" s="5" t="s">
        <v>1</v>
      </c>
      <c r="D22" s="5" t="s">
        <v>1</v>
      </c>
      <c r="E22" s="5" t="s">
        <v>1</v>
      </c>
      <c r="F22" s="9">
        <f>SUM(F20:F21)</f>
        <v>84.65</v>
      </c>
      <c r="G22" s="27">
        <f>SUM(G20:G21)</f>
        <v>1.1300000000000001E-2</v>
      </c>
    </row>
    <row r="23" spans="1:8" ht="12.95" customHeight="1">
      <c r="A23" s="1"/>
      <c r="B23" s="28" t="s">
        <v>66</v>
      </c>
      <c r="C23" s="12" t="s">
        <v>1</v>
      </c>
      <c r="D23" s="10" t="s">
        <v>1</v>
      </c>
      <c r="E23" s="12" t="s">
        <v>1</v>
      </c>
      <c r="F23" s="9">
        <f>+F10+F18+F22</f>
        <v>7260.4699999999993</v>
      </c>
      <c r="G23" s="27">
        <f>+G10+G18+G22</f>
        <v>0.96760000000000002</v>
      </c>
    </row>
    <row r="24" spans="1:8" ht="12.95" customHeight="1">
      <c r="A24" s="1"/>
      <c r="B24" s="23" t="s">
        <v>98</v>
      </c>
      <c r="C24" s="5" t="s">
        <v>1</v>
      </c>
      <c r="D24" s="5" t="s">
        <v>1</v>
      </c>
      <c r="E24" s="5" t="s">
        <v>1</v>
      </c>
      <c r="F24" s="1"/>
      <c r="G24" s="24" t="s">
        <v>1</v>
      </c>
    </row>
    <row r="25" spans="1:8" ht="12.95" customHeight="1">
      <c r="A25" s="6"/>
      <c r="B25" s="25" t="s">
        <v>274</v>
      </c>
      <c r="C25" s="5" t="s">
        <v>1</v>
      </c>
      <c r="D25" s="5" t="s">
        <v>69</v>
      </c>
      <c r="E25" s="7"/>
      <c r="F25" s="8">
        <v>726.87</v>
      </c>
      <c r="G25" s="26">
        <f>+ROUND(F25/$F$29,4)</f>
        <v>9.69E-2</v>
      </c>
    </row>
    <row r="26" spans="1:8" ht="12.95" customHeight="1">
      <c r="A26" s="1"/>
      <c r="B26" s="23" t="s">
        <v>63</v>
      </c>
      <c r="C26" s="5" t="s">
        <v>1</v>
      </c>
      <c r="D26" s="5" t="s">
        <v>1</v>
      </c>
      <c r="E26" s="5" t="s">
        <v>1</v>
      </c>
      <c r="F26" s="9">
        <f>+F25</f>
        <v>726.87</v>
      </c>
      <c r="G26" s="27">
        <f>+G25</f>
        <v>9.69E-2</v>
      </c>
    </row>
    <row r="27" spans="1:8" ht="12.95" customHeight="1">
      <c r="A27" s="1"/>
      <c r="B27" s="28" t="s">
        <v>66</v>
      </c>
      <c r="C27" s="12" t="s">
        <v>1</v>
      </c>
      <c r="D27" s="10" t="s">
        <v>1</v>
      </c>
      <c r="E27" s="12" t="s">
        <v>1</v>
      </c>
      <c r="F27" s="9">
        <f>+F26</f>
        <v>726.87</v>
      </c>
      <c r="G27" s="27">
        <f>+G26</f>
        <v>9.69E-2</v>
      </c>
    </row>
    <row r="28" spans="1:8" ht="12.95" customHeight="1">
      <c r="A28" s="1"/>
      <c r="B28" s="28" t="s">
        <v>67</v>
      </c>
      <c r="C28" s="5" t="s">
        <v>1</v>
      </c>
      <c r="D28" s="10" t="s">
        <v>1</v>
      </c>
      <c r="E28" s="5" t="s">
        <v>1</v>
      </c>
      <c r="F28" s="13">
        <f>+F29-F27-F23</f>
        <v>-484.51999999999953</v>
      </c>
      <c r="G28" s="27">
        <f>+G29-G27-G23</f>
        <v>-6.4500000000000002E-2</v>
      </c>
      <c r="H28" s="15"/>
    </row>
    <row r="29" spans="1:8" ht="12.95" customHeight="1" thickBot="1">
      <c r="A29" s="1"/>
      <c r="B29" s="30" t="s">
        <v>68</v>
      </c>
      <c r="C29" s="31" t="s">
        <v>1</v>
      </c>
      <c r="D29" s="31" t="s">
        <v>1</v>
      </c>
      <c r="E29" s="31" t="s">
        <v>1</v>
      </c>
      <c r="F29" s="32">
        <v>7502.82</v>
      </c>
      <c r="G29" s="33">
        <v>1</v>
      </c>
    </row>
    <row r="30" spans="1:8">
      <c r="A30" s="1"/>
      <c r="B30" s="2" t="s">
        <v>87</v>
      </c>
      <c r="C30" s="1"/>
      <c r="D30" s="1"/>
      <c r="E30" s="1"/>
      <c r="F30" s="1"/>
      <c r="G30" s="1"/>
    </row>
    <row r="31" spans="1:8">
      <c r="A31" s="1"/>
      <c r="B31" s="2" t="s">
        <v>88</v>
      </c>
      <c r="C31" s="1"/>
      <c r="D31" s="1"/>
      <c r="E31" s="1"/>
      <c r="F31" s="1"/>
      <c r="G31" s="1"/>
    </row>
    <row r="32" spans="1:8">
      <c r="A32" s="1"/>
      <c r="B32" s="2" t="s">
        <v>1</v>
      </c>
      <c r="C32" s="1"/>
      <c r="D32" s="1"/>
      <c r="E32" s="1"/>
      <c r="F32" s="1"/>
      <c r="G32" s="1"/>
    </row>
  </sheetData>
  <sortState ref="B15:G19">
    <sortCondition descending="1" ref="G15:G19"/>
  </sortState>
  <pageMargins left="0" right="0" top="0" bottom="0" header="0" footer="0"/>
  <pageSetup paperSize="9" scale="0" firstPageNumber="0" fitToWidth="0" fitToHeight="0" pageOrder="overThenDown" orientation="portrait" horizontalDpi="300" verticalDpi="3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G44"/>
  <sheetViews>
    <sheetView zoomScale="90" zoomScaleNormal="90" workbookViewId="0"/>
  </sheetViews>
  <sheetFormatPr defaultRowHeight="12.75"/>
  <cols>
    <col min="1" max="1" width="2.5703125" customWidth="1"/>
    <col min="2" max="2" width="39" bestFit="1" customWidth="1"/>
    <col min="3" max="3" width="16.7109375" customWidth="1"/>
    <col min="4" max="4" width="24.42578125" bestFit="1" customWidth="1"/>
    <col min="5" max="5" width="8.5703125" customWidth="1"/>
    <col min="6" max="6" width="20.85546875" bestFit="1" customWidth="1"/>
    <col min="7" max="7" width="13.7109375" bestFit="1" customWidth="1"/>
  </cols>
  <sheetData>
    <row r="1" spans="1:7" ht="16.5" customHeight="1">
      <c r="A1" s="1"/>
      <c r="B1" s="2" t="s">
        <v>108</v>
      </c>
      <c r="C1" s="1"/>
      <c r="D1" s="1"/>
      <c r="E1" s="1"/>
      <c r="F1" s="1"/>
      <c r="G1" s="1"/>
    </row>
    <row r="2" spans="1:7" ht="12.95" customHeight="1">
      <c r="A2" s="1"/>
      <c r="B2" s="3" t="s">
        <v>1</v>
      </c>
      <c r="C2" s="1"/>
      <c r="D2" s="1"/>
      <c r="E2" s="1"/>
      <c r="F2" s="1"/>
      <c r="G2" s="1"/>
    </row>
    <row r="3" spans="1:7" ht="12.95" customHeight="1" thickBot="1">
      <c r="A3" s="4"/>
      <c r="B3" s="16" t="s">
        <v>279</v>
      </c>
      <c r="C3" s="1"/>
      <c r="D3" s="1"/>
      <c r="E3" s="1"/>
      <c r="F3" s="1"/>
      <c r="G3" s="1"/>
    </row>
    <row r="4" spans="1:7" ht="33" customHeight="1">
      <c r="A4" s="1"/>
      <c r="B4" s="19" t="s">
        <v>2</v>
      </c>
      <c r="C4" s="20" t="s">
        <v>3</v>
      </c>
      <c r="D4" s="21" t="s">
        <v>90</v>
      </c>
      <c r="E4" s="21" t="s">
        <v>5</v>
      </c>
      <c r="F4" s="21" t="s">
        <v>6</v>
      </c>
      <c r="G4" s="22" t="s">
        <v>7</v>
      </c>
    </row>
    <row r="5" spans="1:7" ht="12.95" customHeight="1">
      <c r="A5" s="1"/>
      <c r="B5" s="23" t="s">
        <v>109</v>
      </c>
      <c r="C5" s="5" t="s">
        <v>1</v>
      </c>
      <c r="D5" s="5" t="s">
        <v>1</v>
      </c>
      <c r="E5" s="5" t="s">
        <v>1</v>
      </c>
      <c r="F5" s="1"/>
      <c r="G5" s="24" t="s">
        <v>1</v>
      </c>
    </row>
    <row r="6" spans="1:7" ht="12.95" customHeight="1">
      <c r="A6" s="1"/>
      <c r="B6" s="23" t="s">
        <v>110</v>
      </c>
      <c r="C6" s="5" t="s">
        <v>1</v>
      </c>
      <c r="D6" s="5" t="s">
        <v>1</v>
      </c>
      <c r="E6" s="5" t="s">
        <v>1</v>
      </c>
      <c r="F6" s="1"/>
      <c r="G6" s="24" t="s">
        <v>1</v>
      </c>
    </row>
    <row r="7" spans="1:7" ht="12.95" customHeight="1">
      <c r="A7" s="6"/>
      <c r="B7" s="25" t="s">
        <v>275</v>
      </c>
      <c r="C7" s="5" t="s">
        <v>276</v>
      </c>
      <c r="D7" s="5" t="s">
        <v>277</v>
      </c>
      <c r="E7" s="7">
        <v>100000</v>
      </c>
      <c r="F7" s="8">
        <v>101.64</v>
      </c>
      <c r="G7" s="26">
        <f>+ROUND(F7/$F$41,4)</f>
        <v>1.52E-2</v>
      </c>
    </row>
    <row r="8" spans="1:7" ht="12.95" customHeight="1">
      <c r="A8" s="1"/>
      <c r="B8" s="23" t="s">
        <v>63</v>
      </c>
      <c r="C8" s="5" t="s">
        <v>1</v>
      </c>
      <c r="D8" s="5" t="s">
        <v>1</v>
      </c>
      <c r="E8" s="5" t="s">
        <v>1</v>
      </c>
      <c r="F8" s="9">
        <f>SUM(F7:F7)</f>
        <v>101.64</v>
      </c>
      <c r="G8" s="27">
        <f>SUM(G7:G7)</f>
        <v>1.52E-2</v>
      </c>
    </row>
    <row r="9" spans="1:7" ht="12.95" customHeight="1">
      <c r="A9" s="1"/>
      <c r="B9" s="28" t="s">
        <v>111</v>
      </c>
      <c r="C9" s="10" t="s">
        <v>1</v>
      </c>
      <c r="D9" s="10" t="s">
        <v>1</v>
      </c>
      <c r="E9" s="10" t="s">
        <v>1</v>
      </c>
      <c r="F9" s="11" t="s">
        <v>65</v>
      </c>
      <c r="G9" s="29" t="s">
        <v>65</v>
      </c>
    </row>
    <row r="10" spans="1:7" ht="12.95" customHeight="1">
      <c r="A10" s="1"/>
      <c r="B10" s="28" t="s">
        <v>63</v>
      </c>
      <c r="C10" s="10" t="s">
        <v>1</v>
      </c>
      <c r="D10" s="10" t="s">
        <v>1</v>
      </c>
      <c r="E10" s="10" t="s">
        <v>1</v>
      </c>
      <c r="F10" s="11" t="s">
        <v>65</v>
      </c>
      <c r="G10" s="29" t="s">
        <v>65</v>
      </c>
    </row>
    <row r="11" spans="1:7" ht="12.95" customHeight="1">
      <c r="A11" s="1"/>
      <c r="B11" s="28" t="s">
        <v>66</v>
      </c>
      <c r="C11" s="12" t="s">
        <v>1</v>
      </c>
      <c r="D11" s="10" t="s">
        <v>1</v>
      </c>
      <c r="E11" s="12" t="s">
        <v>1</v>
      </c>
      <c r="F11" s="9">
        <f>+F8</f>
        <v>101.64</v>
      </c>
      <c r="G11" s="27">
        <f>+G8</f>
        <v>1.52E-2</v>
      </c>
    </row>
    <row r="12" spans="1:7" ht="12.95" customHeight="1">
      <c r="A12" s="1"/>
      <c r="B12" s="23" t="s">
        <v>91</v>
      </c>
      <c r="C12" s="5" t="s">
        <v>1</v>
      </c>
      <c r="D12" s="5" t="s">
        <v>1</v>
      </c>
      <c r="E12" s="5" t="s">
        <v>1</v>
      </c>
      <c r="F12" s="1"/>
      <c r="G12" s="24" t="s">
        <v>1</v>
      </c>
    </row>
    <row r="13" spans="1:7" ht="12.95" customHeight="1">
      <c r="A13" s="1"/>
      <c r="B13" s="23" t="s">
        <v>92</v>
      </c>
      <c r="C13" s="5" t="s">
        <v>1</v>
      </c>
      <c r="D13" s="5" t="s">
        <v>1</v>
      </c>
      <c r="E13" s="5" t="s">
        <v>1</v>
      </c>
      <c r="F13" s="1"/>
      <c r="G13" s="24" t="s">
        <v>1</v>
      </c>
    </row>
    <row r="14" spans="1:7" ht="12.95" customHeight="1">
      <c r="A14" s="6"/>
      <c r="B14" s="25" t="s">
        <v>399</v>
      </c>
      <c r="C14" s="5" t="s">
        <v>400</v>
      </c>
      <c r="D14" s="5" t="s">
        <v>218</v>
      </c>
      <c r="E14" s="7">
        <v>600000</v>
      </c>
      <c r="F14" s="8">
        <v>597.29999999999995</v>
      </c>
      <c r="G14" s="26">
        <f>+ROUND(F14/$F$41,4)</f>
        <v>8.9499999999999996E-2</v>
      </c>
    </row>
    <row r="15" spans="1:7" ht="12.95" customHeight="1">
      <c r="A15" s="6"/>
      <c r="B15" s="25" t="s">
        <v>397</v>
      </c>
      <c r="C15" s="5" t="s">
        <v>398</v>
      </c>
      <c r="D15" s="5" t="s">
        <v>93</v>
      </c>
      <c r="E15" s="7">
        <v>600000</v>
      </c>
      <c r="F15" s="8">
        <v>593.46</v>
      </c>
      <c r="G15" s="26">
        <f>+ROUND(F15/$F$41,4)</f>
        <v>8.8900000000000007E-2</v>
      </c>
    </row>
    <row r="16" spans="1:7" ht="12.95" customHeight="1">
      <c r="A16" s="6"/>
      <c r="B16" s="25" t="s">
        <v>217</v>
      </c>
      <c r="C16" s="5" t="s">
        <v>396</v>
      </c>
      <c r="D16" s="5" t="s">
        <v>218</v>
      </c>
      <c r="E16" s="7">
        <v>500000</v>
      </c>
      <c r="F16" s="8">
        <v>493.29</v>
      </c>
      <c r="G16" s="26">
        <f>+ROUND(F16/$F$41,4)</f>
        <v>7.3899999999999993E-2</v>
      </c>
    </row>
    <row r="17" spans="1:7" ht="12.95" customHeight="1">
      <c r="A17" s="1"/>
      <c r="B17" s="23" t="s">
        <v>63</v>
      </c>
      <c r="C17" s="5" t="s">
        <v>1</v>
      </c>
      <c r="D17" s="5" t="s">
        <v>1</v>
      </c>
      <c r="E17" s="5" t="s">
        <v>1</v>
      </c>
      <c r="F17" s="9">
        <f>SUM(F14:F16)</f>
        <v>1684.05</v>
      </c>
      <c r="G17" s="27">
        <f>SUM(G14:G16)</f>
        <v>0.25229999999999997</v>
      </c>
    </row>
    <row r="18" spans="1:7" ht="12.95" customHeight="1">
      <c r="A18" s="1"/>
      <c r="B18" s="23" t="s">
        <v>94</v>
      </c>
      <c r="C18" s="5" t="s">
        <v>1</v>
      </c>
      <c r="D18" s="5" t="s">
        <v>1</v>
      </c>
      <c r="E18" s="5" t="s">
        <v>1</v>
      </c>
      <c r="F18" s="1"/>
      <c r="G18" s="24" t="s">
        <v>1</v>
      </c>
    </row>
    <row r="19" spans="1:7" ht="12.95" customHeight="1">
      <c r="A19" s="6"/>
      <c r="B19" s="25" t="s">
        <v>417</v>
      </c>
      <c r="C19" s="5" t="s">
        <v>418</v>
      </c>
      <c r="D19" s="5" t="s">
        <v>218</v>
      </c>
      <c r="E19" s="7">
        <v>600000</v>
      </c>
      <c r="F19" s="8">
        <v>591.73</v>
      </c>
      <c r="G19" s="26">
        <f t="shared" ref="G19:G25" si="0">+ROUND(F19/$F$41,4)</f>
        <v>8.8700000000000001E-2</v>
      </c>
    </row>
    <row r="20" spans="1:7" ht="12.95" customHeight="1">
      <c r="A20" s="6"/>
      <c r="B20" s="25" t="s">
        <v>221</v>
      </c>
      <c r="C20" s="5" t="s">
        <v>453</v>
      </c>
      <c r="D20" s="5" t="s">
        <v>450</v>
      </c>
      <c r="E20" s="7">
        <v>500000</v>
      </c>
      <c r="F20" s="8">
        <v>497.93</v>
      </c>
      <c r="G20" s="26">
        <f t="shared" si="0"/>
        <v>7.46E-2</v>
      </c>
    </row>
    <row r="21" spans="1:7" ht="12.95" customHeight="1">
      <c r="A21" s="6"/>
      <c r="B21" s="25" t="s">
        <v>220</v>
      </c>
      <c r="C21" s="5" t="s">
        <v>454</v>
      </c>
      <c r="D21" s="5" t="s">
        <v>450</v>
      </c>
      <c r="E21" s="7">
        <v>500000</v>
      </c>
      <c r="F21" s="8">
        <v>497.93</v>
      </c>
      <c r="G21" s="26">
        <f t="shared" si="0"/>
        <v>7.46E-2</v>
      </c>
    </row>
    <row r="22" spans="1:7" ht="12.95" customHeight="1">
      <c r="A22" s="6"/>
      <c r="B22" s="25" t="s">
        <v>272</v>
      </c>
      <c r="C22" s="5" t="s">
        <v>433</v>
      </c>
      <c r="D22" s="5" t="s">
        <v>93</v>
      </c>
      <c r="E22" s="7">
        <v>500000</v>
      </c>
      <c r="F22" s="8">
        <v>495.35</v>
      </c>
      <c r="G22" s="26">
        <f t="shared" si="0"/>
        <v>7.4200000000000002E-2</v>
      </c>
    </row>
    <row r="23" spans="1:7" ht="12.95" customHeight="1">
      <c r="A23" s="6"/>
      <c r="B23" s="25" t="s">
        <v>222</v>
      </c>
      <c r="C23" s="5" t="s">
        <v>441</v>
      </c>
      <c r="D23" s="5" t="s">
        <v>95</v>
      </c>
      <c r="E23" s="7">
        <v>500000</v>
      </c>
      <c r="F23" s="8">
        <v>492.68</v>
      </c>
      <c r="G23" s="26">
        <f t="shared" si="0"/>
        <v>7.3800000000000004E-2</v>
      </c>
    </row>
    <row r="24" spans="1:7" ht="12.95" customHeight="1">
      <c r="A24" s="6"/>
      <c r="B24" s="25" t="s">
        <v>428</v>
      </c>
      <c r="C24" s="5" t="s">
        <v>455</v>
      </c>
      <c r="D24" s="5" t="s">
        <v>430</v>
      </c>
      <c r="E24" s="7">
        <v>500000</v>
      </c>
      <c r="F24" s="8">
        <v>489.68</v>
      </c>
      <c r="G24" s="26">
        <f t="shared" si="0"/>
        <v>7.3400000000000007E-2</v>
      </c>
    </row>
    <row r="25" spans="1:7" ht="12.95" customHeight="1">
      <c r="A25" s="6"/>
      <c r="B25" s="25" t="s">
        <v>219</v>
      </c>
      <c r="C25" s="5" t="s">
        <v>420</v>
      </c>
      <c r="D25" s="5" t="s">
        <v>93</v>
      </c>
      <c r="E25" s="7">
        <v>400000</v>
      </c>
      <c r="F25" s="8">
        <v>395.56</v>
      </c>
      <c r="G25" s="26">
        <f t="shared" si="0"/>
        <v>5.9299999999999999E-2</v>
      </c>
    </row>
    <row r="26" spans="1:7" ht="12.95" customHeight="1">
      <c r="A26" s="6"/>
      <c r="B26" s="25" t="s">
        <v>414</v>
      </c>
      <c r="C26" s="5" t="s">
        <v>415</v>
      </c>
      <c r="D26" s="5" t="s">
        <v>218</v>
      </c>
      <c r="E26" s="7">
        <v>400000</v>
      </c>
      <c r="F26" s="8">
        <v>395.44</v>
      </c>
      <c r="G26" s="26">
        <f t="shared" ref="G26:G29" si="1">+ROUND(F26/$F$41,4)</f>
        <v>5.9200000000000003E-2</v>
      </c>
    </row>
    <row r="27" spans="1:7" ht="12.95" customHeight="1">
      <c r="A27" s="6"/>
      <c r="B27" s="25" t="s">
        <v>222</v>
      </c>
      <c r="C27" s="5" t="s">
        <v>407</v>
      </c>
      <c r="D27" s="5" t="s">
        <v>95</v>
      </c>
      <c r="E27" s="7">
        <v>200000</v>
      </c>
      <c r="F27" s="8">
        <v>197.8</v>
      </c>
      <c r="G27" s="26">
        <f t="shared" si="1"/>
        <v>2.9600000000000001E-2</v>
      </c>
    </row>
    <row r="28" spans="1:7" ht="12.95" customHeight="1">
      <c r="A28" s="6"/>
      <c r="B28" s="25" t="s">
        <v>272</v>
      </c>
      <c r="C28" s="5" t="s">
        <v>427</v>
      </c>
      <c r="D28" s="5" t="s">
        <v>93</v>
      </c>
      <c r="E28" s="7">
        <v>200000</v>
      </c>
      <c r="F28" s="8">
        <v>197.65</v>
      </c>
      <c r="G28" s="26">
        <f t="shared" si="1"/>
        <v>2.9600000000000001E-2</v>
      </c>
    </row>
    <row r="29" spans="1:7" ht="12.95" customHeight="1">
      <c r="A29" s="6"/>
      <c r="B29" s="25" t="s">
        <v>222</v>
      </c>
      <c r="C29" s="5" t="s">
        <v>446</v>
      </c>
      <c r="D29" s="5" t="s">
        <v>95</v>
      </c>
      <c r="E29" s="7">
        <v>50000</v>
      </c>
      <c r="F29" s="8">
        <v>49.12</v>
      </c>
      <c r="G29" s="26">
        <f t="shared" si="1"/>
        <v>7.4000000000000003E-3</v>
      </c>
    </row>
    <row r="30" spans="1:7" ht="12.95" customHeight="1">
      <c r="A30" s="1"/>
      <c r="B30" s="23" t="s">
        <v>63</v>
      </c>
      <c r="C30" s="5" t="s">
        <v>1</v>
      </c>
      <c r="D30" s="5" t="s">
        <v>1</v>
      </c>
      <c r="E30" s="5" t="s">
        <v>1</v>
      </c>
      <c r="F30" s="9">
        <f>SUM(F19:F29)</f>
        <v>4300.87</v>
      </c>
      <c r="G30" s="27">
        <f>SUM(G19:G29)</f>
        <v>0.64439999999999997</v>
      </c>
    </row>
    <row r="31" spans="1:7" ht="12.95" customHeight="1">
      <c r="A31" s="1"/>
      <c r="B31" s="23" t="s">
        <v>96</v>
      </c>
      <c r="C31" s="5" t="s">
        <v>1</v>
      </c>
      <c r="D31" s="5" t="s">
        <v>1</v>
      </c>
      <c r="E31" s="5" t="s">
        <v>1</v>
      </c>
      <c r="F31" s="1"/>
      <c r="G31" s="24" t="s">
        <v>1</v>
      </c>
    </row>
    <row r="32" spans="1:7" ht="12.95" customHeight="1">
      <c r="A32" s="6"/>
      <c r="B32" s="25" t="s">
        <v>97</v>
      </c>
      <c r="C32" s="5" t="s">
        <v>443</v>
      </c>
      <c r="D32" s="5" t="s">
        <v>273</v>
      </c>
      <c r="E32" s="7">
        <v>11000</v>
      </c>
      <c r="F32" s="8">
        <v>10.96</v>
      </c>
      <c r="G32" s="26">
        <f>+ROUND(F32/$F$41,4)</f>
        <v>1.6000000000000001E-3</v>
      </c>
    </row>
    <row r="33" spans="1:7" ht="12.95" customHeight="1">
      <c r="A33" s="6"/>
      <c r="B33" s="25" t="s">
        <v>97</v>
      </c>
      <c r="C33" s="5" t="s">
        <v>442</v>
      </c>
      <c r="D33" s="5" t="s">
        <v>273</v>
      </c>
      <c r="E33" s="7">
        <v>10000</v>
      </c>
      <c r="F33" s="8">
        <v>9.94</v>
      </c>
      <c r="G33" s="26">
        <f t="shared" ref="G33" si="2">+ROUND(F33/$F$41,4)</f>
        <v>1.5E-3</v>
      </c>
    </row>
    <row r="34" spans="1:7" ht="12.95" customHeight="1">
      <c r="A34" s="1"/>
      <c r="B34" s="23" t="s">
        <v>63</v>
      </c>
      <c r="C34" s="5" t="s">
        <v>1</v>
      </c>
      <c r="D34" s="5" t="s">
        <v>1</v>
      </c>
      <c r="E34" s="5" t="s">
        <v>1</v>
      </c>
      <c r="F34" s="9">
        <f>SUM(F32:F33)</f>
        <v>20.9</v>
      </c>
      <c r="G34" s="27">
        <f>SUM(G32:G33)</f>
        <v>3.1000000000000003E-3</v>
      </c>
    </row>
    <row r="35" spans="1:7" ht="12.95" customHeight="1">
      <c r="A35" s="1"/>
      <c r="B35" s="28" t="s">
        <v>66</v>
      </c>
      <c r="C35" s="12" t="s">
        <v>1</v>
      </c>
      <c r="D35" s="10" t="s">
        <v>1</v>
      </c>
      <c r="E35" s="12" t="s">
        <v>1</v>
      </c>
      <c r="F35" s="9">
        <f>+F30+F34+F17</f>
        <v>6005.82</v>
      </c>
      <c r="G35" s="27">
        <f>+G30+G34+G17</f>
        <v>0.89979999999999993</v>
      </c>
    </row>
    <row r="36" spans="1:7" ht="12.95" customHeight="1">
      <c r="A36" s="1"/>
      <c r="B36" s="23" t="s">
        <v>98</v>
      </c>
      <c r="C36" s="5" t="s">
        <v>1</v>
      </c>
      <c r="D36" s="5" t="s">
        <v>1</v>
      </c>
      <c r="E36" s="5" t="s">
        <v>1</v>
      </c>
      <c r="F36" s="1"/>
      <c r="G36" s="24" t="s">
        <v>1</v>
      </c>
    </row>
    <row r="37" spans="1:7" ht="12.95" customHeight="1">
      <c r="A37" s="6"/>
      <c r="B37" s="25" t="s">
        <v>274</v>
      </c>
      <c r="C37" s="5" t="s">
        <v>1</v>
      </c>
      <c r="D37" s="5" t="s">
        <v>69</v>
      </c>
      <c r="E37" s="7"/>
      <c r="F37" s="8">
        <v>560.83000000000004</v>
      </c>
      <c r="G37" s="26">
        <f>+ROUND(F37/$F$41,4)</f>
        <v>8.4000000000000005E-2</v>
      </c>
    </row>
    <row r="38" spans="1:7" ht="12.95" customHeight="1">
      <c r="A38" s="1"/>
      <c r="B38" s="23" t="s">
        <v>63</v>
      </c>
      <c r="C38" s="5" t="s">
        <v>1</v>
      </c>
      <c r="D38" s="5" t="s">
        <v>1</v>
      </c>
      <c r="E38" s="5" t="s">
        <v>1</v>
      </c>
      <c r="F38" s="9">
        <f>+F37</f>
        <v>560.83000000000004</v>
      </c>
      <c r="G38" s="27">
        <f>+G37</f>
        <v>8.4000000000000005E-2</v>
      </c>
    </row>
    <row r="39" spans="1:7" ht="12.95" customHeight="1">
      <c r="A39" s="1"/>
      <c r="B39" s="28" t="s">
        <v>66</v>
      </c>
      <c r="C39" s="12" t="s">
        <v>1</v>
      </c>
      <c r="D39" s="10" t="s">
        <v>1</v>
      </c>
      <c r="E39" s="12" t="s">
        <v>1</v>
      </c>
      <c r="F39" s="9">
        <f>+F38</f>
        <v>560.83000000000004</v>
      </c>
      <c r="G39" s="27">
        <f>+G38</f>
        <v>8.4000000000000005E-2</v>
      </c>
    </row>
    <row r="40" spans="1:7" ht="12.95" customHeight="1">
      <c r="A40" s="1"/>
      <c r="B40" s="28" t="s">
        <v>67</v>
      </c>
      <c r="C40" s="5" t="s">
        <v>1</v>
      </c>
      <c r="D40" s="10" t="s">
        <v>1</v>
      </c>
      <c r="E40" s="5" t="s">
        <v>1</v>
      </c>
      <c r="F40" s="13">
        <f>+F41-F11-F35-F39</f>
        <v>5.8100000000002865</v>
      </c>
      <c r="G40" s="27">
        <f>+G41-G11-G35-G39</f>
        <v>1.0000000000000703E-3</v>
      </c>
    </row>
    <row r="41" spans="1:7" ht="12.95" customHeight="1" thickBot="1">
      <c r="A41" s="1"/>
      <c r="B41" s="30" t="s">
        <v>68</v>
      </c>
      <c r="C41" s="31" t="s">
        <v>1</v>
      </c>
      <c r="D41" s="31" t="s">
        <v>1</v>
      </c>
      <c r="E41" s="31" t="s">
        <v>1</v>
      </c>
      <c r="F41" s="32">
        <v>6674.1</v>
      </c>
      <c r="G41" s="33">
        <v>1</v>
      </c>
    </row>
    <row r="42" spans="1:7">
      <c r="A42" s="1"/>
      <c r="B42" s="2" t="s">
        <v>87</v>
      </c>
      <c r="C42" s="1"/>
      <c r="D42" s="1"/>
      <c r="E42" s="1"/>
      <c r="F42" s="1"/>
      <c r="G42" s="1"/>
    </row>
    <row r="43" spans="1:7">
      <c r="A43" s="1"/>
      <c r="B43" s="2" t="s">
        <v>88</v>
      </c>
      <c r="C43" s="1"/>
      <c r="D43" s="1"/>
      <c r="E43" s="1"/>
      <c r="F43" s="1"/>
      <c r="G43" s="1"/>
    </row>
    <row r="44" spans="1:7">
      <c r="A44" s="1"/>
      <c r="B44" s="2"/>
      <c r="C44" s="1"/>
      <c r="D44" s="1"/>
      <c r="E44" s="1"/>
      <c r="F44" s="1"/>
      <c r="G44" s="1"/>
    </row>
  </sheetData>
  <sortState ref="B7:G9">
    <sortCondition descending="1" ref="G7:G9"/>
  </sortState>
  <pageMargins left="0" right="0" top="0" bottom="0" header="0" footer="0"/>
  <pageSetup paperSize="9" scale="0" firstPageNumber="0" fitToWidth="0" fitToHeight="0" pageOrder="overThenDown" orientation="portrait" horizontalDpi="300" verticalDpi="30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G35"/>
  <sheetViews>
    <sheetView zoomScale="90" zoomScaleNormal="90" workbookViewId="0"/>
  </sheetViews>
  <sheetFormatPr defaultRowHeight="12.75"/>
  <cols>
    <col min="1" max="1" width="2.5703125" customWidth="1"/>
    <col min="2" max="2" width="40.85546875" customWidth="1"/>
    <col min="3" max="3" width="20.85546875" customWidth="1"/>
    <col min="4" max="4" width="23.85546875" bestFit="1" customWidth="1"/>
    <col min="5" max="5" width="8.85546875" bestFit="1" customWidth="1"/>
    <col min="6" max="6" width="20.85546875" bestFit="1" customWidth="1"/>
    <col min="7" max="7" width="13.7109375" bestFit="1" customWidth="1"/>
  </cols>
  <sheetData>
    <row r="1" spans="1:7" ht="16.5" customHeight="1">
      <c r="A1" s="1"/>
      <c r="B1" s="2" t="s">
        <v>89</v>
      </c>
      <c r="C1" s="1"/>
      <c r="D1" s="1"/>
      <c r="E1" s="1"/>
      <c r="F1" s="1"/>
      <c r="G1" s="1"/>
    </row>
    <row r="2" spans="1:7" ht="12.95" customHeight="1">
      <c r="A2" s="1"/>
      <c r="B2" s="3" t="s">
        <v>1</v>
      </c>
      <c r="C2" s="1"/>
      <c r="D2" s="1"/>
      <c r="E2" s="1"/>
      <c r="F2" s="1"/>
      <c r="G2" s="1"/>
    </row>
    <row r="3" spans="1:7" ht="12.95" customHeight="1" thickBot="1">
      <c r="A3" s="4"/>
      <c r="B3" s="16" t="s">
        <v>279</v>
      </c>
      <c r="C3" s="1"/>
      <c r="D3" s="1"/>
      <c r="E3" s="1"/>
      <c r="F3" s="1"/>
      <c r="G3" s="1"/>
    </row>
    <row r="4" spans="1:7" ht="33" customHeight="1">
      <c r="A4" s="1"/>
      <c r="B4" s="19" t="s">
        <v>2</v>
      </c>
      <c r="C4" s="20" t="s">
        <v>3</v>
      </c>
      <c r="D4" s="21" t="s">
        <v>90</v>
      </c>
      <c r="E4" s="21" t="s">
        <v>5</v>
      </c>
      <c r="F4" s="21" t="s">
        <v>6</v>
      </c>
      <c r="G4" s="22" t="s">
        <v>7</v>
      </c>
    </row>
    <row r="5" spans="1:7" ht="12.95" customHeight="1">
      <c r="A5" s="1"/>
      <c r="B5" s="23" t="s">
        <v>91</v>
      </c>
      <c r="C5" s="5" t="s">
        <v>1</v>
      </c>
      <c r="D5" s="5" t="s">
        <v>1</v>
      </c>
      <c r="E5" s="5" t="s">
        <v>1</v>
      </c>
      <c r="F5" s="1"/>
      <c r="G5" s="24" t="s">
        <v>1</v>
      </c>
    </row>
    <row r="6" spans="1:7" ht="12.95" customHeight="1">
      <c r="A6" s="1"/>
      <c r="B6" s="23" t="s">
        <v>92</v>
      </c>
      <c r="C6" s="5" t="s">
        <v>1</v>
      </c>
      <c r="D6" s="5" t="s">
        <v>1</v>
      </c>
      <c r="E6" s="5" t="s">
        <v>1</v>
      </c>
      <c r="F6" s="1"/>
      <c r="G6" s="24" t="s">
        <v>1</v>
      </c>
    </row>
    <row r="7" spans="1:7" ht="12.95" customHeight="1">
      <c r="A7" s="6"/>
      <c r="B7" s="25" t="s">
        <v>399</v>
      </c>
      <c r="C7" s="5" t="s">
        <v>400</v>
      </c>
      <c r="D7" s="5" t="s">
        <v>218</v>
      </c>
      <c r="E7" s="7">
        <v>900000</v>
      </c>
      <c r="F7" s="8">
        <v>895.95</v>
      </c>
      <c r="G7" s="26">
        <f>+ROUND(F7/$F$33,4)</f>
        <v>9.4E-2</v>
      </c>
    </row>
    <row r="8" spans="1:7" ht="12.95" customHeight="1">
      <c r="A8" s="6"/>
      <c r="B8" s="25" t="s">
        <v>397</v>
      </c>
      <c r="C8" s="5" t="s">
        <v>398</v>
      </c>
      <c r="D8" s="5" t="s">
        <v>93</v>
      </c>
      <c r="E8" s="7">
        <v>900000</v>
      </c>
      <c r="F8" s="8">
        <v>890.19</v>
      </c>
      <c r="G8" s="26">
        <f>+ROUND(F8/$F$33,4)</f>
        <v>9.3399999999999997E-2</v>
      </c>
    </row>
    <row r="9" spans="1:7" ht="12.95" customHeight="1">
      <c r="A9" s="6"/>
      <c r="B9" s="25" t="s">
        <v>216</v>
      </c>
      <c r="C9" s="5" t="s">
        <v>444</v>
      </c>
      <c r="D9" s="5" t="s">
        <v>93</v>
      </c>
      <c r="E9" s="7">
        <v>800000</v>
      </c>
      <c r="F9" s="8">
        <v>793.53</v>
      </c>
      <c r="G9" s="26">
        <f t="shared" ref="G9:G10" si="0">+ROUND(F9/$F$33,4)</f>
        <v>8.3299999999999999E-2</v>
      </c>
    </row>
    <row r="10" spans="1:7" ht="12.95" customHeight="1">
      <c r="A10" s="6"/>
      <c r="B10" s="25" t="s">
        <v>217</v>
      </c>
      <c r="C10" s="5" t="s">
        <v>396</v>
      </c>
      <c r="D10" s="5" t="s">
        <v>218</v>
      </c>
      <c r="E10" s="7">
        <v>500000</v>
      </c>
      <c r="F10" s="8">
        <v>493.29</v>
      </c>
      <c r="G10" s="26">
        <f t="shared" si="0"/>
        <v>5.1799999999999999E-2</v>
      </c>
    </row>
    <row r="11" spans="1:7" ht="12.95" customHeight="1">
      <c r="A11" s="1"/>
      <c r="B11" s="23" t="s">
        <v>63</v>
      </c>
      <c r="C11" s="5" t="s">
        <v>1</v>
      </c>
      <c r="D11" s="5" t="s">
        <v>1</v>
      </c>
      <c r="E11" s="5" t="s">
        <v>1</v>
      </c>
      <c r="F11" s="9">
        <f>SUM(F7:F10)</f>
        <v>3072.96</v>
      </c>
      <c r="G11" s="27">
        <f>SUM(G7:G10)</f>
        <v>0.32250000000000001</v>
      </c>
    </row>
    <row r="12" spans="1:7" ht="12.95" customHeight="1">
      <c r="A12" s="1"/>
      <c r="B12" s="23" t="s">
        <v>94</v>
      </c>
      <c r="C12" s="5" t="s">
        <v>1</v>
      </c>
      <c r="D12" s="5" t="s">
        <v>1</v>
      </c>
      <c r="E12" s="5" t="s">
        <v>1</v>
      </c>
      <c r="F12" s="1"/>
      <c r="G12" s="24" t="s">
        <v>1</v>
      </c>
    </row>
    <row r="13" spans="1:7" ht="12.95" customHeight="1">
      <c r="A13" s="6"/>
      <c r="B13" s="25" t="s">
        <v>220</v>
      </c>
      <c r="C13" s="5" t="s">
        <v>449</v>
      </c>
      <c r="D13" s="5" t="s">
        <v>450</v>
      </c>
      <c r="E13" s="7">
        <v>1100000</v>
      </c>
      <c r="F13" s="8">
        <v>1097.8900000000001</v>
      </c>
      <c r="G13" s="26">
        <f>+ROUND(F13/$F$33,4)</f>
        <v>0.1152</v>
      </c>
    </row>
    <row r="14" spans="1:7" ht="12.95" customHeight="1">
      <c r="A14" s="6"/>
      <c r="B14" s="25" t="s">
        <v>221</v>
      </c>
      <c r="C14" s="5" t="s">
        <v>453</v>
      </c>
      <c r="D14" s="5" t="s">
        <v>450</v>
      </c>
      <c r="E14" s="7">
        <v>1000000</v>
      </c>
      <c r="F14" s="8">
        <v>995.85</v>
      </c>
      <c r="G14" s="26">
        <f>+ROUND(F14/$F$33,4)</f>
        <v>0.1045</v>
      </c>
    </row>
    <row r="15" spans="1:7" ht="12.95" customHeight="1">
      <c r="A15" s="6"/>
      <c r="B15" s="25" t="s">
        <v>428</v>
      </c>
      <c r="C15" s="5" t="s">
        <v>429</v>
      </c>
      <c r="D15" s="5" t="s">
        <v>430</v>
      </c>
      <c r="E15" s="7">
        <v>900000</v>
      </c>
      <c r="F15" s="8">
        <v>885.26</v>
      </c>
      <c r="G15" s="26">
        <f>+ROUND(F15/$F$33,4)</f>
        <v>9.2899999999999996E-2</v>
      </c>
    </row>
    <row r="16" spans="1:7" ht="12.95" customHeight="1">
      <c r="A16" s="6"/>
      <c r="B16" s="25" t="s">
        <v>272</v>
      </c>
      <c r="C16" s="5" t="s">
        <v>433</v>
      </c>
      <c r="D16" s="5" t="s">
        <v>93</v>
      </c>
      <c r="E16" s="7">
        <v>800000</v>
      </c>
      <c r="F16" s="8">
        <v>792.56</v>
      </c>
      <c r="G16" s="26">
        <f>+ROUND(F16/$F$33,4)</f>
        <v>8.3199999999999996E-2</v>
      </c>
    </row>
    <row r="17" spans="1:7" ht="12.95" customHeight="1">
      <c r="A17" s="6"/>
      <c r="B17" s="25" t="s">
        <v>219</v>
      </c>
      <c r="C17" s="5" t="s">
        <v>420</v>
      </c>
      <c r="D17" s="5" t="s">
        <v>93</v>
      </c>
      <c r="E17" s="7">
        <v>800000</v>
      </c>
      <c r="F17" s="8">
        <v>791.11</v>
      </c>
      <c r="G17" s="26">
        <f t="shared" ref="G17:G21" si="1">+ROUND(F17/$F$33,4)</f>
        <v>8.3000000000000004E-2</v>
      </c>
    </row>
    <row r="18" spans="1:7" ht="12.95" customHeight="1">
      <c r="A18" s="6"/>
      <c r="B18" s="25" t="s">
        <v>414</v>
      </c>
      <c r="C18" s="5" t="s">
        <v>416</v>
      </c>
      <c r="D18" s="5" t="s">
        <v>218</v>
      </c>
      <c r="E18" s="7">
        <v>500000</v>
      </c>
      <c r="F18" s="8">
        <v>494.69</v>
      </c>
      <c r="G18" s="26">
        <f t="shared" si="1"/>
        <v>5.1900000000000002E-2</v>
      </c>
    </row>
    <row r="19" spans="1:7" ht="12.95" customHeight="1">
      <c r="A19" s="6"/>
      <c r="B19" s="25" t="s">
        <v>222</v>
      </c>
      <c r="C19" s="5" t="s">
        <v>407</v>
      </c>
      <c r="D19" s="5" t="s">
        <v>95</v>
      </c>
      <c r="E19" s="7">
        <v>300000</v>
      </c>
      <c r="F19" s="8">
        <v>296.7</v>
      </c>
      <c r="G19" s="26">
        <f t="shared" si="1"/>
        <v>3.1099999999999999E-2</v>
      </c>
    </row>
    <row r="20" spans="1:7" ht="12.95" customHeight="1">
      <c r="A20" s="6"/>
      <c r="B20" s="25" t="s">
        <v>222</v>
      </c>
      <c r="C20" s="5" t="s">
        <v>446</v>
      </c>
      <c r="D20" s="5" t="s">
        <v>95</v>
      </c>
      <c r="E20" s="7">
        <v>250000</v>
      </c>
      <c r="F20" s="8">
        <v>245.6</v>
      </c>
      <c r="G20" s="26">
        <f t="shared" si="1"/>
        <v>2.58E-2</v>
      </c>
    </row>
    <row r="21" spans="1:7" ht="12.95" customHeight="1">
      <c r="A21" s="6"/>
      <c r="B21" s="25" t="s">
        <v>278</v>
      </c>
      <c r="C21" s="5" t="s">
        <v>419</v>
      </c>
      <c r="D21" s="5" t="s">
        <v>93</v>
      </c>
      <c r="E21" s="7">
        <v>160000</v>
      </c>
      <c r="F21" s="8">
        <v>159.54</v>
      </c>
      <c r="G21" s="26">
        <f t="shared" si="1"/>
        <v>1.67E-2</v>
      </c>
    </row>
    <row r="22" spans="1:7" ht="12.95" customHeight="1">
      <c r="A22" s="1"/>
      <c r="B22" s="23" t="s">
        <v>63</v>
      </c>
      <c r="C22" s="5" t="s">
        <v>1</v>
      </c>
      <c r="D22" s="5" t="s">
        <v>1</v>
      </c>
      <c r="E22" s="5" t="s">
        <v>1</v>
      </c>
      <c r="F22" s="9">
        <f>SUM(F13:F21)</f>
        <v>5759.2</v>
      </c>
      <c r="G22" s="27">
        <f>SUM(G13:G21)</f>
        <v>0.60430000000000006</v>
      </c>
    </row>
    <row r="23" spans="1:7" ht="12.95" customHeight="1">
      <c r="A23" s="1"/>
      <c r="B23" s="23" t="s">
        <v>96</v>
      </c>
      <c r="C23" s="5" t="s">
        <v>1</v>
      </c>
      <c r="D23" s="5" t="s">
        <v>1</v>
      </c>
      <c r="E23" s="5" t="s">
        <v>1</v>
      </c>
      <c r="F23" s="1"/>
      <c r="G23" s="24" t="s">
        <v>1</v>
      </c>
    </row>
    <row r="24" spans="1:7" ht="12.95" customHeight="1">
      <c r="A24" s="6"/>
      <c r="B24" s="25" t="s">
        <v>97</v>
      </c>
      <c r="C24" s="5" t="s">
        <v>443</v>
      </c>
      <c r="D24" s="5" t="s">
        <v>273</v>
      </c>
      <c r="E24" s="7">
        <v>25000</v>
      </c>
      <c r="F24" s="8">
        <v>24.92</v>
      </c>
      <c r="G24" s="26">
        <f>+ROUND(F24/$F$33,4)</f>
        <v>2.5999999999999999E-3</v>
      </c>
    </row>
    <row r="25" spans="1:7" ht="12.95" customHeight="1">
      <c r="A25" s="6"/>
      <c r="B25" s="25" t="s">
        <v>97</v>
      </c>
      <c r="C25" s="5" t="s">
        <v>442</v>
      </c>
      <c r="D25" s="5" t="s">
        <v>273</v>
      </c>
      <c r="E25" s="7">
        <v>15000</v>
      </c>
      <c r="F25" s="8">
        <v>14.91</v>
      </c>
      <c r="G25" s="26">
        <f>+ROUND(F25/$F$33,4)</f>
        <v>1.6000000000000001E-3</v>
      </c>
    </row>
    <row r="26" spans="1:7" ht="12.95" customHeight="1">
      <c r="A26" s="1"/>
      <c r="B26" s="23" t="s">
        <v>63</v>
      </c>
      <c r="C26" s="5" t="s">
        <v>1</v>
      </c>
      <c r="D26" s="5" t="s">
        <v>1</v>
      </c>
      <c r="E26" s="5" t="s">
        <v>1</v>
      </c>
      <c r="F26" s="9">
        <f>SUM(F24:F25)</f>
        <v>39.83</v>
      </c>
      <c r="G26" s="27">
        <f>SUM(G24:G25)</f>
        <v>4.1999999999999997E-3</v>
      </c>
    </row>
    <row r="27" spans="1:7" ht="12.95" customHeight="1">
      <c r="A27" s="1"/>
      <c r="B27" s="28" t="s">
        <v>66</v>
      </c>
      <c r="C27" s="12" t="s">
        <v>1</v>
      </c>
      <c r="D27" s="10" t="s">
        <v>1</v>
      </c>
      <c r="E27" s="12" t="s">
        <v>1</v>
      </c>
      <c r="F27" s="9">
        <f>+F26+F22+F11</f>
        <v>8871.99</v>
      </c>
      <c r="G27" s="27">
        <f>+G26+G22+G11</f>
        <v>0.93100000000000005</v>
      </c>
    </row>
    <row r="28" spans="1:7" ht="12.95" customHeight="1">
      <c r="A28" s="1"/>
      <c r="B28" s="23" t="s">
        <v>98</v>
      </c>
      <c r="C28" s="5" t="s">
        <v>1</v>
      </c>
      <c r="D28" s="5" t="s">
        <v>1</v>
      </c>
      <c r="E28" s="5" t="s">
        <v>1</v>
      </c>
      <c r="F28" s="1"/>
      <c r="G28" s="24" t="s">
        <v>1</v>
      </c>
    </row>
    <row r="29" spans="1:7" ht="12.95" customHeight="1">
      <c r="A29" s="6"/>
      <c r="B29" s="25" t="s">
        <v>274</v>
      </c>
      <c r="C29" s="5" t="s">
        <v>1</v>
      </c>
      <c r="D29" s="5" t="s">
        <v>69</v>
      </c>
      <c r="E29" s="7"/>
      <c r="F29" s="8">
        <v>622.84</v>
      </c>
      <c r="G29" s="26">
        <f>+ROUND(F29/$F$33,4)</f>
        <v>6.54E-2</v>
      </c>
    </row>
    <row r="30" spans="1:7" ht="12.95" customHeight="1">
      <c r="A30" s="1"/>
      <c r="B30" s="23" t="s">
        <v>63</v>
      </c>
      <c r="C30" s="5" t="s">
        <v>1</v>
      </c>
      <c r="D30" s="5" t="s">
        <v>1</v>
      </c>
      <c r="E30" s="5" t="s">
        <v>1</v>
      </c>
      <c r="F30" s="9">
        <f>+F29</f>
        <v>622.84</v>
      </c>
      <c r="G30" s="27">
        <f>+G29</f>
        <v>6.54E-2</v>
      </c>
    </row>
    <row r="31" spans="1:7" ht="12.95" customHeight="1">
      <c r="A31" s="1"/>
      <c r="B31" s="28" t="s">
        <v>66</v>
      </c>
      <c r="C31" s="12" t="s">
        <v>1</v>
      </c>
      <c r="D31" s="10" t="s">
        <v>1</v>
      </c>
      <c r="E31" s="12" t="s">
        <v>1</v>
      </c>
      <c r="F31" s="9">
        <f>+F30</f>
        <v>622.84</v>
      </c>
      <c r="G31" s="27">
        <f>+G30</f>
        <v>6.54E-2</v>
      </c>
    </row>
    <row r="32" spans="1:7" ht="12.95" customHeight="1">
      <c r="A32" s="1"/>
      <c r="B32" s="28" t="s">
        <v>67</v>
      </c>
      <c r="C32" s="5" t="s">
        <v>1</v>
      </c>
      <c r="D32" s="10" t="s">
        <v>1</v>
      </c>
      <c r="E32" s="5" t="s">
        <v>1</v>
      </c>
      <c r="F32" s="13">
        <f>+F33-F31-F27</f>
        <v>34.690000000000509</v>
      </c>
      <c r="G32" s="27">
        <f>+G33-G31-G27</f>
        <v>3.5999999999999366E-3</v>
      </c>
    </row>
    <row r="33" spans="1:7" ht="12.95" customHeight="1" thickBot="1">
      <c r="A33" s="1"/>
      <c r="B33" s="30" t="s">
        <v>68</v>
      </c>
      <c r="C33" s="31" t="s">
        <v>1</v>
      </c>
      <c r="D33" s="31" t="s">
        <v>1</v>
      </c>
      <c r="E33" s="31" t="s">
        <v>1</v>
      </c>
      <c r="F33" s="32">
        <v>9529.52</v>
      </c>
      <c r="G33" s="33">
        <v>1</v>
      </c>
    </row>
    <row r="34" spans="1:7">
      <c r="A34" s="1"/>
      <c r="B34" s="2" t="s">
        <v>87</v>
      </c>
      <c r="C34" s="1"/>
      <c r="D34" s="1"/>
      <c r="E34" s="1"/>
      <c r="F34" s="1"/>
      <c r="G34" s="1"/>
    </row>
    <row r="35" spans="1:7">
      <c r="A35" s="1"/>
      <c r="B35" s="2" t="s">
        <v>88</v>
      </c>
      <c r="C35" s="1"/>
      <c r="D35" s="1"/>
      <c r="E35" s="1"/>
      <c r="F35" s="1"/>
      <c r="G35" s="1"/>
    </row>
  </sheetData>
  <sortState ref="B27:G28">
    <sortCondition descending="1" ref="G27:G28"/>
  </sortState>
  <pageMargins left="0" right="0" top="0" bottom="0" header="0" footer="0"/>
  <pageSetup paperSize="9" firstPageNumber="0" fitToWidth="0" fitToHeight="0" pageOrder="overThenDown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G80"/>
  <sheetViews>
    <sheetView zoomScale="90" zoomScaleNormal="90" workbookViewId="0"/>
  </sheetViews>
  <sheetFormatPr defaultRowHeight="12.75"/>
  <cols>
    <col min="1" max="1" width="2.5703125" customWidth="1"/>
    <col min="2" max="2" width="40" bestFit="1" customWidth="1"/>
    <col min="3" max="3" width="26.42578125" customWidth="1"/>
    <col min="4" max="4" width="40" bestFit="1" customWidth="1"/>
    <col min="5" max="5" width="10.42578125" customWidth="1"/>
    <col min="6" max="6" width="20.85546875" bestFit="1" customWidth="1"/>
    <col min="7" max="7" width="13.7109375" bestFit="1" customWidth="1"/>
  </cols>
  <sheetData>
    <row r="1" spans="1:7" ht="16.5" customHeight="1">
      <c r="A1" s="1"/>
      <c r="B1" s="2" t="s">
        <v>70</v>
      </c>
      <c r="C1" s="1"/>
      <c r="D1" s="1"/>
      <c r="E1" s="1"/>
      <c r="F1" s="1"/>
      <c r="G1" s="1"/>
    </row>
    <row r="2" spans="1:7" ht="12.95" customHeight="1">
      <c r="A2" s="1"/>
      <c r="B2" s="3" t="s">
        <v>1</v>
      </c>
      <c r="C2" s="1"/>
      <c r="D2" s="1"/>
      <c r="E2" s="1"/>
      <c r="F2" s="1"/>
      <c r="G2" s="1"/>
    </row>
    <row r="3" spans="1:7" ht="12.95" customHeight="1" thickBot="1">
      <c r="A3" s="4"/>
      <c r="B3" s="16" t="s">
        <v>279</v>
      </c>
      <c r="C3" s="1"/>
      <c r="D3" s="1"/>
      <c r="E3" s="1"/>
      <c r="F3" s="1"/>
      <c r="G3" s="1"/>
    </row>
    <row r="4" spans="1:7" ht="33" customHeight="1">
      <c r="A4" s="1"/>
      <c r="B4" s="19" t="s">
        <v>2</v>
      </c>
      <c r="C4" s="20" t="s">
        <v>3</v>
      </c>
      <c r="D4" s="21" t="s">
        <v>4</v>
      </c>
      <c r="E4" s="21" t="s">
        <v>5</v>
      </c>
      <c r="F4" s="21" t="s">
        <v>6</v>
      </c>
      <c r="G4" s="22" t="s">
        <v>7</v>
      </c>
    </row>
    <row r="5" spans="1:7" ht="12.95" customHeight="1">
      <c r="A5" s="1"/>
      <c r="B5" s="23" t="s">
        <v>8</v>
      </c>
      <c r="C5" s="5" t="s">
        <v>1</v>
      </c>
      <c r="D5" s="5" t="s">
        <v>1</v>
      </c>
      <c r="E5" s="5" t="s">
        <v>1</v>
      </c>
      <c r="F5" s="1"/>
      <c r="G5" s="24" t="s">
        <v>1</v>
      </c>
    </row>
    <row r="6" spans="1:7" ht="12.95" customHeight="1">
      <c r="A6" s="1"/>
      <c r="B6" s="23" t="s">
        <v>9</v>
      </c>
      <c r="C6" s="5" t="s">
        <v>1</v>
      </c>
      <c r="D6" s="5" t="s">
        <v>1</v>
      </c>
      <c r="E6" s="5" t="s">
        <v>1</v>
      </c>
      <c r="F6" s="1"/>
      <c r="G6" s="24" t="s">
        <v>1</v>
      </c>
    </row>
    <row r="7" spans="1:7" ht="12.95" customHeight="1">
      <c r="A7" s="6"/>
      <c r="B7" s="25" t="s">
        <v>167</v>
      </c>
      <c r="C7" s="5" t="s">
        <v>25</v>
      </c>
      <c r="D7" s="5" t="s">
        <v>26</v>
      </c>
      <c r="E7" s="7">
        <v>7684</v>
      </c>
      <c r="F7" s="8">
        <v>141.09</v>
      </c>
      <c r="G7" s="26">
        <f t="shared" ref="G7:G61" si="0">ROUND(F7/$F$79,4)</f>
        <v>3.7699999999999997E-2</v>
      </c>
    </row>
    <row r="8" spans="1:7" ht="12.95" customHeight="1">
      <c r="A8" s="6"/>
      <c r="B8" s="25" t="s">
        <v>181</v>
      </c>
      <c r="C8" s="5" t="s">
        <v>306</v>
      </c>
      <c r="D8" s="5" t="s">
        <v>15</v>
      </c>
      <c r="E8" s="7">
        <v>12520</v>
      </c>
      <c r="F8" s="8">
        <v>132.29</v>
      </c>
      <c r="G8" s="26">
        <f t="shared" si="0"/>
        <v>3.5299999999999998E-2</v>
      </c>
    </row>
    <row r="9" spans="1:7" ht="12.95" customHeight="1">
      <c r="A9" s="6"/>
      <c r="B9" s="25" t="s">
        <v>307</v>
      </c>
      <c r="C9" s="5" t="s">
        <v>252</v>
      </c>
      <c r="D9" s="5" t="s">
        <v>15</v>
      </c>
      <c r="E9" s="7">
        <v>139822</v>
      </c>
      <c r="F9" s="8">
        <v>128.08000000000001</v>
      </c>
      <c r="G9" s="26">
        <f t="shared" si="0"/>
        <v>3.4200000000000001E-2</v>
      </c>
    </row>
    <row r="10" spans="1:7" ht="12.95" customHeight="1">
      <c r="A10" s="6"/>
      <c r="B10" s="25" t="s">
        <v>288</v>
      </c>
      <c r="C10" s="5" t="s">
        <v>289</v>
      </c>
      <c r="D10" s="5" t="s">
        <v>15</v>
      </c>
      <c r="E10" s="7">
        <v>4106</v>
      </c>
      <c r="F10" s="8">
        <v>126.21</v>
      </c>
      <c r="G10" s="26">
        <f t="shared" si="0"/>
        <v>3.3700000000000001E-2</v>
      </c>
    </row>
    <row r="11" spans="1:7" ht="12.95" customHeight="1">
      <c r="A11" s="6"/>
      <c r="B11" s="25" t="s">
        <v>214</v>
      </c>
      <c r="C11" s="5" t="s">
        <v>120</v>
      </c>
      <c r="D11" s="5" t="s">
        <v>86</v>
      </c>
      <c r="E11" s="7">
        <v>32385</v>
      </c>
      <c r="F11" s="8">
        <v>111.71</v>
      </c>
      <c r="G11" s="26">
        <f t="shared" si="0"/>
        <v>2.98E-2</v>
      </c>
    </row>
    <row r="12" spans="1:7" ht="12.95" customHeight="1">
      <c r="A12" s="6"/>
      <c r="B12" s="25" t="s">
        <v>226</v>
      </c>
      <c r="C12" s="5" t="s">
        <v>227</v>
      </c>
      <c r="D12" s="5" t="s">
        <v>135</v>
      </c>
      <c r="E12" s="7">
        <v>6360</v>
      </c>
      <c r="F12" s="8">
        <v>110.13</v>
      </c>
      <c r="G12" s="26">
        <f t="shared" si="0"/>
        <v>2.9399999999999999E-2</v>
      </c>
    </row>
    <row r="13" spans="1:7" ht="12.95" customHeight="1">
      <c r="A13" s="6"/>
      <c r="B13" s="25" t="s">
        <v>236</v>
      </c>
      <c r="C13" s="5" t="s">
        <v>237</v>
      </c>
      <c r="D13" s="5" t="s">
        <v>44</v>
      </c>
      <c r="E13" s="7">
        <v>35947</v>
      </c>
      <c r="F13" s="8">
        <v>98.93</v>
      </c>
      <c r="G13" s="26">
        <f t="shared" si="0"/>
        <v>2.64E-2</v>
      </c>
    </row>
    <row r="14" spans="1:7" ht="12.95" customHeight="1">
      <c r="A14" s="6"/>
      <c r="B14" s="25" t="s">
        <v>184</v>
      </c>
      <c r="C14" s="5" t="s">
        <v>77</v>
      </c>
      <c r="D14" s="5" t="s">
        <v>78</v>
      </c>
      <c r="E14" s="7">
        <v>574</v>
      </c>
      <c r="F14" s="8">
        <v>97.66</v>
      </c>
      <c r="G14" s="26">
        <f t="shared" si="0"/>
        <v>2.6100000000000002E-2</v>
      </c>
    </row>
    <row r="15" spans="1:7" ht="12.95" customHeight="1">
      <c r="A15" s="6"/>
      <c r="B15" s="25" t="s">
        <v>308</v>
      </c>
      <c r="C15" s="5" t="s">
        <v>309</v>
      </c>
      <c r="D15" s="5" t="s">
        <v>15</v>
      </c>
      <c r="E15" s="7">
        <v>136826</v>
      </c>
      <c r="F15" s="8">
        <v>91.88</v>
      </c>
      <c r="G15" s="26">
        <f t="shared" si="0"/>
        <v>2.4500000000000001E-2</v>
      </c>
    </row>
    <row r="16" spans="1:7" ht="12.95" customHeight="1">
      <c r="A16" s="6"/>
      <c r="B16" s="25" t="s">
        <v>159</v>
      </c>
      <c r="C16" s="5" t="s">
        <v>40</v>
      </c>
      <c r="D16" s="5" t="s">
        <v>37</v>
      </c>
      <c r="E16" s="7">
        <v>6852</v>
      </c>
      <c r="F16" s="8">
        <v>85.33</v>
      </c>
      <c r="G16" s="26">
        <f t="shared" si="0"/>
        <v>2.2800000000000001E-2</v>
      </c>
    </row>
    <row r="17" spans="1:7" ht="12.95" customHeight="1">
      <c r="A17" s="6"/>
      <c r="B17" s="25" t="s">
        <v>234</v>
      </c>
      <c r="C17" s="5" t="s">
        <v>235</v>
      </c>
      <c r="D17" s="5" t="s">
        <v>34</v>
      </c>
      <c r="E17" s="7">
        <v>20292</v>
      </c>
      <c r="F17" s="8">
        <v>84.82</v>
      </c>
      <c r="G17" s="26">
        <f t="shared" si="0"/>
        <v>2.2700000000000001E-2</v>
      </c>
    </row>
    <row r="18" spans="1:7" ht="12.95" customHeight="1">
      <c r="A18" s="6"/>
      <c r="B18" s="25" t="s">
        <v>161</v>
      </c>
      <c r="C18" s="5" t="s">
        <v>45</v>
      </c>
      <c r="D18" s="5" t="s">
        <v>23</v>
      </c>
      <c r="E18" s="7">
        <v>6165</v>
      </c>
      <c r="F18" s="8">
        <v>84.78</v>
      </c>
      <c r="G18" s="26">
        <f t="shared" si="0"/>
        <v>2.2599999999999999E-2</v>
      </c>
    </row>
    <row r="19" spans="1:7" ht="12.95" customHeight="1">
      <c r="A19" s="6"/>
      <c r="B19" s="25" t="s">
        <v>168</v>
      </c>
      <c r="C19" s="5" t="s">
        <v>36</v>
      </c>
      <c r="D19" s="5" t="s">
        <v>37</v>
      </c>
      <c r="E19" s="7">
        <v>6831</v>
      </c>
      <c r="F19" s="8">
        <v>84.74</v>
      </c>
      <c r="G19" s="26">
        <f t="shared" si="0"/>
        <v>2.2599999999999999E-2</v>
      </c>
    </row>
    <row r="20" spans="1:7" ht="12.95" customHeight="1">
      <c r="A20" s="6"/>
      <c r="B20" s="25" t="s">
        <v>172</v>
      </c>
      <c r="C20" s="5" t="s">
        <v>85</v>
      </c>
      <c r="D20" s="5" t="s">
        <v>44</v>
      </c>
      <c r="E20" s="7">
        <v>5251</v>
      </c>
      <c r="F20" s="8">
        <v>83.19</v>
      </c>
      <c r="G20" s="26">
        <f t="shared" si="0"/>
        <v>2.2200000000000001E-2</v>
      </c>
    </row>
    <row r="21" spans="1:7" ht="12.95" customHeight="1">
      <c r="A21" s="6"/>
      <c r="B21" s="25" t="s">
        <v>280</v>
      </c>
      <c r="C21" s="5" t="s">
        <v>281</v>
      </c>
      <c r="D21" s="5" t="s">
        <v>139</v>
      </c>
      <c r="E21" s="7">
        <v>35458</v>
      </c>
      <c r="F21" s="8">
        <v>82.71</v>
      </c>
      <c r="G21" s="26">
        <f t="shared" si="0"/>
        <v>2.2100000000000002E-2</v>
      </c>
    </row>
    <row r="22" spans="1:7" ht="12.95" customHeight="1">
      <c r="A22" s="6"/>
      <c r="B22" s="25" t="s">
        <v>228</v>
      </c>
      <c r="C22" s="5" t="s">
        <v>43</v>
      </c>
      <c r="D22" s="5" t="s">
        <v>15</v>
      </c>
      <c r="E22" s="7">
        <v>14595</v>
      </c>
      <c r="F22" s="8">
        <v>80.86</v>
      </c>
      <c r="G22" s="26">
        <f t="shared" si="0"/>
        <v>2.1600000000000001E-2</v>
      </c>
    </row>
    <row r="23" spans="1:7" ht="12.95" customHeight="1">
      <c r="A23" s="6"/>
      <c r="B23" s="25" t="s">
        <v>238</v>
      </c>
      <c r="C23" s="5" t="s">
        <v>239</v>
      </c>
      <c r="D23" s="5" t="s">
        <v>81</v>
      </c>
      <c r="E23" s="7">
        <v>4266</v>
      </c>
      <c r="F23" s="8">
        <v>75.73</v>
      </c>
      <c r="G23" s="26">
        <f t="shared" si="0"/>
        <v>2.0199999999999999E-2</v>
      </c>
    </row>
    <row r="24" spans="1:7" ht="12.95" customHeight="1">
      <c r="A24" s="6"/>
      <c r="B24" s="25" t="s">
        <v>310</v>
      </c>
      <c r="C24" s="5" t="s">
        <v>311</v>
      </c>
      <c r="D24" s="5" t="s">
        <v>48</v>
      </c>
      <c r="E24" s="7">
        <v>18581</v>
      </c>
      <c r="F24" s="8">
        <v>74.31</v>
      </c>
      <c r="G24" s="26">
        <f t="shared" si="0"/>
        <v>1.9800000000000002E-2</v>
      </c>
    </row>
    <row r="25" spans="1:7" ht="12.95" customHeight="1">
      <c r="A25" s="6"/>
      <c r="B25" s="25" t="s">
        <v>312</v>
      </c>
      <c r="C25" s="5" t="s">
        <v>313</v>
      </c>
      <c r="D25" s="5" t="s">
        <v>26</v>
      </c>
      <c r="E25" s="7">
        <v>18304</v>
      </c>
      <c r="F25" s="8">
        <v>71.02</v>
      </c>
      <c r="G25" s="26">
        <f t="shared" si="0"/>
        <v>1.9E-2</v>
      </c>
    </row>
    <row r="26" spans="1:7" ht="12.95" customHeight="1">
      <c r="A26" s="6"/>
      <c r="B26" s="25" t="s">
        <v>286</v>
      </c>
      <c r="C26" s="5" t="s">
        <v>287</v>
      </c>
      <c r="D26" s="5" t="s">
        <v>26</v>
      </c>
      <c r="E26" s="7">
        <v>8045</v>
      </c>
      <c r="F26" s="8">
        <v>68.78</v>
      </c>
      <c r="G26" s="26">
        <f t="shared" si="0"/>
        <v>1.84E-2</v>
      </c>
    </row>
    <row r="27" spans="1:7" ht="12.95" customHeight="1">
      <c r="A27" s="6"/>
      <c r="B27" s="25" t="s">
        <v>246</v>
      </c>
      <c r="C27" s="5" t="s">
        <v>247</v>
      </c>
      <c r="D27" s="5" t="s">
        <v>23</v>
      </c>
      <c r="E27" s="7">
        <v>39048</v>
      </c>
      <c r="F27" s="8">
        <v>68.099999999999994</v>
      </c>
      <c r="G27" s="26">
        <f t="shared" si="0"/>
        <v>1.8200000000000001E-2</v>
      </c>
    </row>
    <row r="28" spans="1:7" ht="12.95" customHeight="1">
      <c r="A28" s="6"/>
      <c r="B28" s="25" t="s">
        <v>300</v>
      </c>
      <c r="C28" s="5" t="s">
        <v>301</v>
      </c>
      <c r="D28" s="5" t="s">
        <v>15</v>
      </c>
      <c r="E28" s="7">
        <v>54670</v>
      </c>
      <c r="F28" s="8">
        <v>65.58</v>
      </c>
      <c r="G28" s="26">
        <f t="shared" si="0"/>
        <v>1.7500000000000002E-2</v>
      </c>
    </row>
    <row r="29" spans="1:7" ht="12.95" customHeight="1">
      <c r="A29" s="6"/>
      <c r="B29" s="25" t="s">
        <v>244</v>
      </c>
      <c r="C29" s="5" t="s">
        <v>245</v>
      </c>
      <c r="D29" s="5" t="s">
        <v>41</v>
      </c>
      <c r="E29" s="7">
        <v>9395</v>
      </c>
      <c r="F29" s="8">
        <v>64.11</v>
      </c>
      <c r="G29" s="26">
        <f t="shared" si="0"/>
        <v>1.7100000000000001E-2</v>
      </c>
    </row>
    <row r="30" spans="1:7" ht="12.95" customHeight="1">
      <c r="A30" s="6"/>
      <c r="B30" s="25" t="s">
        <v>314</v>
      </c>
      <c r="C30" s="5" t="s">
        <v>315</v>
      </c>
      <c r="D30" s="5" t="s">
        <v>78</v>
      </c>
      <c r="E30" s="7">
        <v>6653</v>
      </c>
      <c r="F30" s="8">
        <v>62.72</v>
      </c>
      <c r="G30" s="26">
        <f t="shared" si="0"/>
        <v>1.6799999999999999E-2</v>
      </c>
    </row>
    <row r="31" spans="1:7" ht="12.95" customHeight="1">
      <c r="A31" s="6"/>
      <c r="B31" s="25" t="s">
        <v>240</v>
      </c>
      <c r="C31" s="5" t="s">
        <v>241</v>
      </c>
      <c r="D31" s="5" t="s">
        <v>86</v>
      </c>
      <c r="E31" s="7">
        <v>7685</v>
      </c>
      <c r="F31" s="8">
        <v>59.69</v>
      </c>
      <c r="G31" s="26">
        <f t="shared" si="0"/>
        <v>1.5900000000000001E-2</v>
      </c>
    </row>
    <row r="32" spans="1:7" ht="12.95" customHeight="1">
      <c r="A32" s="6"/>
      <c r="B32" s="25" t="s">
        <v>316</v>
      </c>
      <c r="C32" s="5" t="s">
        <v>317</v>
      </c>
      <c r="D32" s="5" t="s">
        <v>33</v>
      </c>
      <c r="E32" s="7">
        <v>43791</v>
      </c>
      <c r="F32" s="8">
        <v>57.28</v>
      </c>
      <c r="G32" s="26">
        <f t="shared" si="0"/>
        <v>1.5299999999999999E-2</v>
      </c>
    </row>
    <row r="33" spans="1:7" ht="12.95" customHeight="1">
      <c r="A33" s="6"/>
      <c r="B33" s="25" t="s">
        <v>210</v>
      </c>
      <c r="C33" s="5" t="s">
        <v>138</v>
      </c>
      <c r="D33" s="5" t="s">
        <v>128</v>
      </c>
      <c r="E33" s="7">
        <v>75691</v>
      </c>
      <c r="F33" s="8">
        <v>57</v>
      </c>
      <c r="G33" s="26">
        <f t="shared" si="0"/>
        <v>1.52E-2</v>
      </c>
    </row>
    <row r="34" spans="1:7" ht="12.95" customHeight="1">
      <c r="A34" s="6"/>
      <c r="B34" s="25" t="s">
        <v>174</v>
      </c>
      <c r="C34" s="5" t="s">
        <v>82</v>
      </c>
      <c r="D34" s="5" t="s">
        <v>11</v>
      </c>
      <c r="E34" s="7">
        <v>4519</v>
      </c>
      <c r="F34" s="8">
        <v>54.06</v>
      </c>
      <c r="G34" s="26">
        <f t="shared" si="0"/>
        <v>1.44E-2</v>
      </c>
    </row>
    <row r="35" spans="1:7" ht="12.95" customHeight="1">
      <c r="A35" s="6"/>
      <c r="B35" s="25" t="s">
        <v>163</v>
      </c>
      <c r="C35" s="5" t="s">
        <v>29</v>
      </c>
      <c r="D35" s="5" t="s">
        <v>17</v>
      </c>
      <c r="E35" s="7">
        <v>12666</v>
      </c>
      <c r="F35" s="8">
        <v>53.69</v>
      </c>
      <c r="G35" s="26">
        <f t="shared" si="0"/>
        <v>1.43E-2</v>
      </c>
    </row>
    <row r="36" spans="1:7" ht="12.95" customHeight="1">
      <c r="A36" s="6"/>
      <c r="B36" s="25" t="s">
        <v>211</v>
      </c>
      <c r="C36" s="5" t="s">
        <v>122</v>
      </c>
      <c r="D36" s="5" t="s">
        <v>17</v>
      </c>
      <c r="E36" s="7">
        <v>9077</v>
      </c>
      <c r="F36" s="8">
        <v>52.9</v>
      </c>
      <c r="G36" s="26">
        <f t="shared" si="0"/>
        <v>1.41E-2</v>
      </c>
    </row>
    <row r="37" spans="1:7" ht="12.95" customHeight="1">
      <c r="A37" s="6"/>
      <c r="B37" s="25" t="s">
        <v>178</v>
      </c>
      <c r="C37" s="5" t="s">
        <v>74</v>
      </c>
      <c r="D37" s="5" t="s">
        <v>75</v>
      </c>
      <c r="E37" s="7">
        <v>15972</v>
      </c>
      <c r="F37" s="8">
        <v>50.74</v>
      </c>
      <c r="G37" s="26">
        <f t="shared" si="0"/>
        <v>1.3599999999999999E-2</v>
      </c>
    </row>
    <row r="38" spans="1:7" ht="12.95" customHeight="1">
      <c r="A38" s="6"/>
      <c r="B38" s="25" t="s">
        <v>170</v>
      </c>
      <c r="C38" s="5" t="s">
        <v>42</v>
      </c>
      <c r="D38" s="5" t="s">
        <v>26</v>
      </c>
      <c r="E38" s="7">
        <v>2953</v>
      </c>
      <c r="F38" s="8">
        <v>47.96</v>
      </c>
      <c r="G38" s="26">
        <f t="shared" si="0"/>
        <v>1.2800000000000001E-2</v>
      </c>
    </row>
    <row r="39" spans="1:7" ht="12.95" customHeight="1">
      <c r="A39" s="6"/>
      <c r="B39" s="25" t="s">
        <v>176</v>
      </c>
      <c r="C39" s="5" t="s">
        <v>71</v>
      </c>
      <c r="D39" s="5" t="s">
        <v>44</v>
      </c>
      <c r="E39" s="7">
        <v>11002</v>
      </c>
      <c r="F39" s="8">
        <v>47.27</v>
      </c>
      <c r="G39" s="26">
        <f t="shared" si="0"/>
        <v>1.26E-2</v>
      </c>
    </row>
    <row r="40" spans="1:7" ht="12.95" customHeight="1">
      <c r="A40" s="6"/>
      <c r="B40" s="25" t="s">
        <v>183</v>
      </c>
      <c r="C40" s="5" t="s">
        <v>83</v>
      </c>
      <c r="D40" s="5" t="s">
        <v>78</v>
      </c>
      <c r="E40" s="7">
        <v>7920</v>
      </c>
      <c r="F40" s="8">
        <v>47.18</v>
      </c>
      <c r="G40" s="26">
        <f t="shared" si="0"/>
        <v>1.26E-2</v>
      </c>
    </row>
    <row r="41" spans="1:7" ht="12.95" customHeight="1">
      <c r="A41" s="6"/>
      <c r="B41" s="25" t="s">
        <v>282</v>
      </c>
      <c r="C41" s="5" t="s">
        <v>283</v>
      </c>
      <c r="D41" s="5" t="s">
        <v>26</v>
      </c>
      <c r="E41" s="7">
        <v>3653</v>
      </c>
      <c r="F41" s="8">
        <v>47.11</v>
      </c>
      <c r="G41" s="26">
        <f t="shared" si="0"/>
        <v>1.26E-2</v>
      </c>
    </row>
    <row r="42" spans="1:7" ht="12.95" customHeight="1">
      <c r="A42" s="6"/>
      <c r="B42" s="25" t="s">
        <v>318</v>
      </c>
      <c r="C42" s="5" t="s">
        <v>319</v>
      </c>
      <c r="D42" s="5" t="s">
        <v>17</v>
      </c>
      <c r="E42" s="7">
        <v>9796</v>
      </c>
      <c r="F42" s="8">
        <v>46.5</v>
      </c>
      <c r="G42" s="26">
        <f t="shared" si="0"/>
        <v>1.24E-2</v>
      </c>
    </row>
    <row r="43" spans="1:7" ht="12.95" customHeight="1">
      <c r="A43" s="6"/>
      <c r="B43" s="25" t="s">
        <v>182</v>
      </c>
      <c r="C43" s="5" t="s">
        <v>76</v>
      </c>
      <c r="D43" s="5" t="s">
        <v>44</v>
      </c>
      <c r="E43" s="7">
        <v>1314</v>
      </c>
      <c r="F43" s="8">
        <v>44.24</v>
      </c>
      <c r="G43" s="26">
        <f t="shared" si="0"/>
        <v>1.18E-2</v>
      </c>
    </row>
    <row r="44" spans="1:7" ht="12.95" customHeight="1">
      <c r="A44" s="6"/>
      <c r="B44" s="25" t="s">
        <v>320</v>
      </c>
      <c r="C44" s="5" t="s">
        <v>321</v>
      </c>
      <c r="D44" s="5" t="s">
        <v>23</v>
      </c>
      <c r="E44" s="7">
        <v>12156</v>
      </c>
      <c r="F44" s="8">
        <v>42.78</v>
      </c>
      <c r="G44" s="26">
        <f t="shared" si="0"/>
        <v>1.14E-2</v>
      </c>
    </row>
    <row r="45" spans="1:7" ht="12.95" customHeight="1">
      <c r="A45" s="6"/>
      <c r="B45" s="25" t="s">
        <v>257</v>
      </c>
      <c r="C45" s="5" t="s">
        <v>258</v>
      </c>
      <c r="D45" s="5" t="s">
        <v>128</v>
      </c>
      <c r="E45" s="7">
        <v>56643</v>
      </c>
      <c r="F45" s="8">
        <v>42.23</v>
      </c>
      <c r="G45" s="26">
        <f t="shared" si="0"/>
        <v>1.1299999999999999E-2</v>
      </c>
    </row>
    <row r="46" spans="1:7" ht="12.95" customHeight="1">
      <c r="A46" s="6"/>
      <c r="B46" s="25" t="s">
        <v>160</v>
      </c>
      <c r="C46" s="5" t="s">
        <v>52</v>
      </c>
      <c r="D46" s="5" t="s">
        <v>17</v>
      </c>
      <c r="E46" s="7">
        <v>6650</v>
      </c>
      <c r="F46" s="8">
        <v>40.74</v>
      </c>
      <c r="G46" s="26">
        <f t="shared" si="0"/>
        <v>1.09E-2</v>
      </c>
    </row>
    <row r="47" spans="1:7" ht="12.95" customHeight="1">
      <c r="A47" s="6"/>
      <c r="B47" s="25" t="s">
        <v>322</v>
      </c>
      <c r="C47" s="5" t="s">
        <v>323</v>
      </c>
      <c r="D47" s="5" t="s">
        <v>11</v>
      </c>
      <c r="E47" s="7">
        <v>182940</v>
      </c>
      <c r="F47" s="8">
        <v>39.97</v>
      </c>
      <c r="G47" s="26">
        <f t="shared" si="0"/>
        <v>1.0699999999999999E-2</v>
      </c>
    </row>
    <row r="48" spans="1:7" ht="12.95" customHeight="1">
      <c r="A48" s="6"/>
      <c r="B48" s="25" t="s">
        <v>175</v>
      </c>
      <c r="C48" s="5" t="s">
        <v>84</v>
      </c>
      <c r="D48" s="5" t="s">
        <v>19</v>
      </c>
      <c r="E48" s="7">
        <v>14152</v>
      </c>
      <c r="F48" s="8">
        <v>39.71</v>
      </c>
      <c r="G48" s="26">
        <f t="shared" si="0"/>
        <v>1.06E-2</v>
      </c>
    </row>
    <row r="49" spans="1:7" ht="12.95" customHeight="1">
      <c r="A49" s="6"/>
      <c r="B49" s="25" t="s">
        <v>290</v>
      </c>
      <c r="C49" s="5" t="s">
        <v>291</v>
      </c>
      <c r="D49" s="5" t="s">
        <v>212</v>
      </c>
      <c r="E49" s="7">
        <v>11164</v>
      </c>
      <c r="F49" s="8">
        <v>38.72</v>
      </c>
      <c r="G49" s="26">
        <f t="shared" si="0"/>
        <v>1.03E-2</v>
      </c>
    </row>
    <row r="50" spans="1:7" ht="12.95" customHeight="1">
      <c r="A50" s="6"/>
      <c r="B50" s="25" t="s">
        <v>324</v>
      </c>
      <c r="C50" s="5" t="s">
        <v>325</v>
      </c>
      <c r="D50" s="5" t="s">
        <v>11</v>
      </c>
      <c r="E50" s="7">
        <v>12498</v>
      </c>
      <c r="F50" s="8">
        <v>38.54</v>
      </c>
      <c r="G50" s="26">
        <f t="shared" si="0"/>
        <v>1.03E-2</v>
      </c>
    </row>
    <row r="51" spans="1:7" ht="12.95" customHeight="1">
      <c r="A51" s="6"/>
      <c r="B51" s="25" t="s">
        <v>326</v>
      </c>
      <c r="C51" s="5" t="s">
        <v>327</v>
      </c>
      <c r="D51" s="5" t="s">
        <v>15</v>
      </c>
      <c r="E51" s="7">
        <v>10543</v>
      </c>
      <c r="F51" s="8">
        <v>38.31</v>
      </c>
      <c r="G51" s="26">
        <f t="shared" si="0"/>
        <v>1.0200000000000001E-2</v>
      </c>
    </row>
    <row r="52" spans="1:7" ht="12.95" customHeight="1">
      <c r="A52" s="6"/>
      <c r="B52" s="25" t="s">
        <v>242</v>
      </c>
      <c r="C52" s="5" t="s">
        <v>243</v>
      </c>
      <c r="D52" s="5" t="s">
        <v>26</v>
      </c>
      <c r="E52" s="7">
        <v>4100</v>
      </c>
      <c r="F52" s="8">
        <v>38.299999999999997</v>
      </c>
      <c r="G52" s="26">
        <f t="shared" si="0"/>
        <v>1.0200000000000001E-2</v>
      </c>
    </row>
    <row r="53" spans="1:7" ht="12.95" customHeight="1">
      <c r="A53" s="6"/>
      <c r="B53" s="25" t="s">
        <v>231</v>
      </c>
      <c r="C53" s="5" t="s">
        <v>232</v>
      </c>
      <c r="D53" s="5" t="s">
        <v>37</v>
      </c>
      <c r="E53" s="7">
        <v>3312</v>
      </c>
      <c r="F53" s="8">
        <v>37.58</v>
      </c>
      <c r="G53" s="26">
        <f t="shared" si="0"/>
        <v>0.01</v>
      </c>
    </row>
    <row r="54" spans="1:7" ht="12.95" customHeight="1">
      <c r="A54" s="6"/>
      <c r="B54" s="25" t="s">
        <v>177</v>
      </c>
      <c r="C54" s="5" t="s">
        <v>79</v>
      </c>
      <c r="D54" s="5" t="s">
        <v>44</v>
      </c>
      <c r="E54" s="7">
        <v>10357</v>
      </c>
      <c r="F54" s="8">
        <v>37.450000000000003</v>
      </c>
      <c r="G54" s="26">
        <f t="shared" si="0"/>
        <v>0.01</v>
      </c>
    </row>
    <row r="55" spans="1:7" ht="12.95" customHeight="1">
      <c r="A55" s="6"/>
      <c r="B55" s="25" t="s">
        <v>328</v>
      </c>
      <c r="C55" s="5" t="s">
        <v>329</v>
      </c>
      <c r="D55" s="5" t="s">
        <v>11</v>
      </c>
      <c r="E55" s="7">
        <v>29000</v>
      </c>
      <c r="F55" s="8">
        <v>36.24</v>
      </c>
      <c r="G55" s="26">
        <f t="shared" si="0"/>
        <v>9.7000000000000003E-3</v>
      </c>
    </row>
    <row r="56" spans="1:7" ht="12.95" customHeight="1">
      <c r="A56" s="6"/>
      <c r="B56" s="25" t="s">
        <v>248</v>
      </c>
      <c r="C56" s="5" t="s">
        <v>249</v>
      </c>
      <c r="D56" s="5" t="s">
        <v>11</v>
      </c>
      <c r="E56" s="7">
        <v>7149</v>
      </c>
      <c r="F56" s="8">
        <v>33.590000000000003</v>
      </c>
      <c r="G56" s="26">
        <f t="shared" si="0"/>
        <v>8.9999999999999993E-3</v>
      </c>
    </row>
    <row r="57" spans="1:7" ht="12.95" customHeight="1">
      <c r="A57" s="6"/>
      <c r="B57" s="25" t="s">
        <v>330</v>
      </c>
      <c r="C57" s="5" t="s">
        <v>331</v>
      </c>
      <c r="D57" s="5" t="s">
        <v>54</v>
      </c>
      <c r="E57" s="7">
        <v>5790</v>
      </c>
      <c r="F57" s="8">
        <v>32.74</v>
      </c>
      <c r="G57" s="26">
        <f t="shared" si="0"/>
        <v>8.6999999999999994E-3</v>
      </c>
    </row>
    <row r="58" spans="1:7" ht="12.95" customHeight="1">
      <c r="A58" s="6"/>
      <c r="B58" s="25" t="s">
        <v>201</v>
      </c>
      <c r="C58" s="5" t="s">
        <v>132</v>
      </c>
      <c r="D58" s="5" t="s">
        <v>54</v>
      </c>
      <c r="E58" s="7">
        <v>41229</v>
      </c>
      <c r="F58" s="8">
        <v>32.67</v>
      </c>
      <c r="G58" s="26">
        <f t="shared" si="0"/>
        <v>8.6999999999999994E-3</v>
      </c>
    </row>
    <row r="59" spans="1:7" ht="12.95" customHeight="1">
      <c r="A59" s="6"/>
      <c r="B59" s="25" t="s">
        <v>292</v>
      </c>
      <c r="C59" s="5" t="s">
        <v>293</v>
      </c>
      <c r="D59" s="5" t="s">
        <v>15</v>
      </c>
      <c r="E59" s="7">
        <v>23426</v>
      </c>
      <c r="F59" s="8">
        <v>32.479999999999997</v>
      </c>
      <c r="G59" s="26">
        <f t="shared" si="0"/>
        <v>8.6999999999999994E-3</v>
      </c>
    </row>
    <row r="60" spans="1:7" ht="12.95" customHeight="1">
      <c r="A60" s="6"/>
      <c r="B60" s="25" t="s">
        <v>332</v>
      </c>
      <c r="C60" s="5" t="s">
        <v>333</v>
      </c>
      <c r="D60" s="5" t="s">
        <v>44</v>
      </c>
      <c r="E60" s="7">
        <v>3285</v>
      </c>
      <c r="F60" s="8">
        <v>31.54</v>
      </c>
      <c r="G60" s="26">
        <f t="shared" si="0"/>
        <v>8.3999999999999995E-3</v>
      </c>
    </row>
    <row r="61" spans="1:7" ht="12.95" customHeight="1">
      <c r="A61" s="6"/>
      <c r="B61" s="25" t="s">
        <v>334</v>
      </c>
      <c r="C61" s="5" t="s">
        <v>335</v>
      </c>
      <c r="D61" s="5" t="s">
        <v>336</v>
      </c>
      <c r="E61" s="7">
        <v>50397</v>
      </c>
      <c r="F61" s="8">
        <v>29.41</v>
      </c>
      <c r="G61" s="26">
        <f t="shared" si="0"/>
        <v>7.9000000000000008E-3</v>
      </c>
    </row>
    <row r="62" spans="1:7" ht="12.95" customHeight="1">
      <c r="A62" s="6"/>
      <c r="B62" s="25" t="s">
        <v>250</v>
      </c>
      <c r="C62" s="5" t="s">
        <v>251</v>
      </c>
      <c r="D62" s="5" t="s">
        <v>19</v>
      </c>
      <c r="E62" s="7">
        <v>28787</v>
      </c>
      <c r="F62" s="8">
        <v>23.65</v>
      </c>
      <c r="G62" s="26">
        <f t="shared" ref="G62:G73" si="1">ROUND(F62/$F$79,4)</f>
        <v>6.3E-3</v>
      </c>
    </row>
    <row r="63" spans="1:7" ht="12.95" customHeight="1">
      <c r="A63" s="6"/>
      <c r="B63" s="25" t="s">
        <v>337</v>
      </c>
      <c r="C63" s="5" t="s">
        <v>338</v>
      </c>
      <c r="D63" s="5" t="s">
        <v>15</v>
      </c>
      <c r="E63" s="7">
        <v>1960</v>
      </c>
      <c r="F63" s="8">
        <v>22.78</v>
      </c>
      <c r="G63" s="26">
        <f t="shared" si="1"/>
        <v>6.1000000000000004E-3</v>
      </c>
    </row>
    <row r="64" spans="1:7" ht="12.95" customHeight="1">
      <c r="A64" s="6"/>
      <c r="B64" s="25" t="s">
        <v>339</v>
      </c>
      <c r="C64" s="5" t="s">
        <v>340</v>
      </c>
      <c r="D64" s="5" t="s">
        <v>26</v>
      </c>
      <c r="E64" s="7">
        <v>8700</v>
      </c>
      <c r="F64" s="8">
        <v>22.53</v>
      </c>
      <c r="G64" s="26">
        <f t="shared" si="1"/>
        <v>6.0000000000000001E-3</v>
      </c>
    </row>
    <row r="65" spans="1:7" ht="12.95" customHeight="1">
      <c r="A65" s="6"/>
      <c r="B65" s="25" t="s">
        <v>191</v>
      </c>
      <c r="C65" s="5" t="s">
        <v>113</v>
      </c>
      <c r="D65" s="5" t="s">
        <v>26</v>
      </c>
      <c r="E65" s="7">
        <v>539</v>
      </c>
      <c r="F65" s="8">
        <v>22.41</v>
      </c>
      <c r="G65" s="26">
        <f t="shared" si="1"/>
        <v>6.0000000000000001E-3</v>
      </c>
    </row>
    <row r="66" spans="1:7" ht="12.95" customHeight="1">
      <c r="A66" s="6"/>
      <c r="B66" s="25" t="s">
        <v>341</v>
      </c>
      <c r="C66" s="5" t="s">
        <v>342</v>
      </c>
      <c r="D66" s="5" t="s">
        <v>26</v>
      </c>
      <c r="E66" s="7">
        <v>3417</v>
      </c>
      <c r="F66" s="8">
        <v>22.39</v>
      </c>
      <c r="G66" s="26">
        <f t="shared" si="1"/>
        <v>6.0000000000000001E-3</v>
      </c>
    </row>
    <row r="67" spans="1:7" ht="12.95" customHeight="1">
      <c r="A67" s="6"/>
      <c r="B67" s="25" t="s">
        <v>343</v>
      </c>
      <c r="C67" s="5" t="s">
        <v>344</v>
      </c>
      <c r="D67" s="5" t="s">
        <v>44</v>
      </c>
      <c r="E67" s="7">
        <v>1579</v>
      </c>
      <c r="F67" s="8">
        <v>18.61</v>
      </c>
      <c r="G67" s="26">
        <f t="shared" si="1"/>
        <v>5.0000000000000001E-3</v>
      </c>
    </row>
    <row r="68" spans="1:7" ht="12.95" customHeight="1">
      <c r="A68" s="6"/>
      <c r="B68" s="25" t="s">
        <v>345</v>
      </c>
      <c r="C68" s="5" t="s">
        <v>59</v>
      </c>
      <c r="D68" s="5" t="s">
        <v>11</v>
      </c>
      <c r="E68" s="7">
        <v>12000</v>
      </c>
      <c r="F68" s="8">
        <v>16.510000000000002</v>
      </c>
      <c r="G68" s="26">
        <f t="shared" si="1"/>
        <v>4.4000000000000003E-3</v>
      </c>
    </row>
    <row r="69" spans="1:7" ht="12.95" customHeight="1">
      <c r="A69" s="6"/>
      <c r="B69" s="25" t="s">
        <v>346</v>
      </c>
      <c r="C69" s="5" t="s">
        <v>347</v>
      </c>
      <c r="D69" s="5" t="s">
        <v>61</v>
      </c>
      <c r="E69" s="7">
        <v>18940</v>
      </c>
      <c r="F69" s="8">
        <v>14.84</v>
      </c>
      <c r="G69" s="26">
        <f t="shared" si="1"/>
        <v>4.0000000000000001E-3</v>
      </c>
    </row>
    <row r="70" spans="1:7" ht="12.95" customHeight="1">
      <c r="A70" s="6"/>
      <c r="B70" s="25" t="s">
        <v>348</v>
      </c>
      <c r="C70" s="5" t="s">
        <v>349</v>
      </c>
      <c r="D70" s="5" t="s">
        <v>26</v>
      </c>
      <c r="E70" s="7">
        <v>1258</v>
      </c>
      <c r="F70" s="8">
        <v>7.53</v>
      </c>
      <c r="G70" s="26">
        <f t="shared" si="1"/>
        <v>2E-3</v>
      </c>
    </row>
    <row r="71" spans="1:7" ht="12.95" customHeight="1">
      <c r="A71" s="6"/>
      <c r="B71" s="25" t="s">
        <v>350</v>
      </c>
      <c r="C71" s="5" t="s">
        <v>351</v>
      </c>
      <c r="D71" s="5" t="s">
        <v>11</v>
      </c>
      <c r="E71" s="7">
        <v>6084</v>
      </c>
      <c r="F71" s="8">
        <v>6.86</v>
      </c>
      <c r="G71" s="26">
        <f t="shared" si="1"/>
        <v>1.8E-3</v>
      </c>
    </row>
    <row r="72" spans="1:7" ht="12.95" customHeight="1">
      <c r="A72" s="6"/>
      <c r="B72" s="25" t="s">
        <v>304</v>
      </c>
      <c r="C72" s="5" t="s">
        <v>305</v>
      </c>
      <c r="D72" s="5" t="s">
        <v>15</v>
      </c>
      <c r="E72" s="7">
        <v>4685</v>
      </c>
      <c r="F72" s="8">
        <v>2.36</v>
      </c>
      <c r="G72" s="26">
        <f t="shared" si="1"/>
        <v>5.9999999999999995E-4</v>
      </c>
    </row>
    <row r="73" spans="1:7" ht="12.95" customHeight="1">
      <c r="A73" s="6"/>
      <c r="B73" s="25" t="s">
        <v>352</v>
      </c>
      <c r="C73" s="5" t="s">
        <v>353</v>
      </c>
      <c r="D73" s="5" t="s">
        <v>13</v>
      </c>
      <c r="E73" s="7">
        <v>228</v>
      </c>
      <c r="F73" s="8">
        <v>1.41</v>
      </c>
      <c r="G73" s="26">
        <f t="shared" si="1"/>
        <v>4.0000000000000002E-4</v>
      </c>
    </row>
    <row r="74" spans="1:7" ht="12.95" customHeight="1">
      <c r="A74" s="1"/>
      <c r="B74" s="35" t="s">
        <v>63</v>
      </c>
      <c r="C74" s="34" t="s">
        <v>1</v>
      </c>
      <c r="D74" s="34" t="s">
        <v>1</v>
      </c>
      <c r="E74" s="34" t="s">
        <v>1</v>
      </c>
      <c r="F74" s="9">
        <f>SUM(F7:F73)</f>
        <v>3685.2599999999993</v>
      </c>
      <c r="G74" s="27">
        <f>SUM(G7:G73)</f>
        <v>0.98389999999999989</v>
      </c>
    </row>
    <row r="75" spans="1:7" ht="12.95" customHeight="1">
      <c r="A75" s="1"/>
      <c r="B75" s="28" t="s">
        <v>64</v>
      </c>
      <c r="C75" s="12" t="s">
        <v>1</v>
      </c>
      <c r="D75" s="12" t="s">
        <v>1</v>
      </c>
      <c r="E75" s="12" t="s">
        <v>1</v>
      </c>
      <c r="F75" s="11" t="s">
        <v>65</v>
      </c>
      <c r="G75" s="29" t="s">
        <v>65</v>
      </c>
    </row>
    <row r="76" spans="1:7" ht="12.95" customHeight="1">
      <c r="A76" s="1"/>
      <c r="B76" s="28" t="s">
        <v>63</v>
      </c>
      <c r="C76" s="12" t="s">
        <v>1</v>
      </c>
      <c r="D76" s="12" t="s">
        <v>1</v>
      </c>
      <c r="E76" s="12" t="s">
        <v>1</v>
      </c>
      <c r="F76" s="11" t="s">
        <v>65</v>
      </c>
      <c r="G76" s="29" t="s">
        <v>65</v>
      </c>
    </row>
    <row r="77" spans="1:7" ht="12.95" customHeight="1">
      <c r="A77" s="1"/>
      <c r="B77" s="28" t="s">
        <v>66</v>
      </c>
      <c r="C77" s="12" t="s">
        <v>1</v>
      </c>
      <c r="D77" s="10" t="s">
        <v>1</v>
      </c>
      <c r="E77" s="12" t="s">
        <v>1</v>
      </c>
      <c r="F77" s="9">
        <f>+F74</f>
        <v>3685.2599999999993</v>
      </c>
      <c r="G77" s="27">
        <f>+G74</f>
        <v>0.98389999999999989</v>
      </c>
    </row>
    <row r="78" spans="1:7" ht="12.95" customHeight="1">
      <c r="A78" s="1"/>
      <c r="B78" s="28" t="s">
        <v>67</v>
      </c>
      <c r="C78" s="12" t="s">
        <v>1</v>
      </c>
      <c r="D78" s="10" t="s">
        <v>1</v>
      </c>
      <c r="E78" s="12" t="s">
        <v>1</v>
      </c>
      <c r="F78" s="13">
        <f>+F79-F77</f>
        <v>59.200000000000728</v>
      </c>
      <c r="G78" s="27">
        <f>+G79-G77</f>
        <v>1.6100000000000114E-2</v>
      </c>
    </row>
    <row r="79" spans="1:7" ht="12.95" customHeight="1" thickBot="1">
      <c r="A79" s="1"/>
      <c r="B79" s="30" t="s">
        <v>68</v>
      </c>
      <c r="C79" s="31" t="s">
        <v>1</v>
      </c>
      <c r="D79" s="31" t="s">
        <v>1</v>
      </c>
      <c r="E79" s="31" t="s">
        <v>1</v>
      </c>
      <c r="F79" s="32">
        <v>3744.46</v>
      </c>
      <c r="G79" s="33">
        <v>1</v>
      </c>
    </row>
    <row r="80" spans="1:7">
      <c r="A80" s="1"/>
      <c r="B80" s="2"/>
      <c r="C80" s="1"/>
      <c r="D80" s="1"/>
      <c r="E80" s="1"/>
      <c r="F80" s="1"/>
      <c r="G80" s="1"/>
    </row>
  </sheetData>
  <sortState ref="B7:G58">
    <sortCondition descending="1" ref="G7:G58"/>
  </sortState>
  <pageMargins left="0" right="0" top="0" bottom="0" header="0" footer="0"/>
  <pageSetup paperSize="9" scale="0" firstPageNumber="0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I71"/>
  <sheetViews>
    <sheetView zoomScale="90" zoomScaleNormal="90" workbookViewId="0"/>
  </sheetViews>
  <sheetFormatPr defaultRowHeight="12.75"/>
  <cols>
    <col min="1" max="1" width="2.5703125" customWidth="1"/>
    <col min="2" max="2" width="40" bestFit="1" customWidth="1"/>
    <col min="3" max="3" width="26.42578125" customWidth="1"/>
    <col min="4" max="4" width="40" bestFit="1" customWidth="1"/>
    <col min="5" max="5" width="9.28515625" customWidth="1"/>
    <col min="6" max="6" width="20.85546875" bestFit="1" customWidth="1"/>
    <col min="7" max="7" width="13.7109375" bestFit="1" customWidth="1"/>
    <col min="9" max="9" width="12.7109375" bestFit="1" customWidth="1"/>
  </cols>
  <sheetData>
    <row r="1" spans="1:9" ht="16.5" customHeight="1">
      <c r="A1" s="1"/>
      <c r="B1" s="2" t="s">
        <v>99</v>
      </c>
      <c r="C1" s="1"/>
      <c r="D1" s="1"/>
      <c r="E1" s="1"/>
      <c r="F1" s="1"/>
      <c r="G1" s="1"/>
    </row>
    <row r="2" spans="1:9" ht="12.95" customHeight="1">
      <c r="A2" s="1"/>
      <c r="B2" s="3" t="s">
        <v>1</v>
      </c>
      <c r="C2" s="1"/>
      <c r="D2" s="1"/>
      <c r="E2" s="1"/>
      <c r="F2" s="1"/>
      <c r="G2" s="1"/>
    </row>
    <row r="3" spans="1:9" ht="12.95" customHeight="1" thickBot="1">
      <c r="A3" s="4"/>
      <c r="B3" s="16" t="s">
        <v>279</v>
      </c>
      <c r="C3" s="1"/>
      <c r="D3" s="1"/>
      <c r="E3" s="1"/>
      <c r="F3" s="1"/>
      <c r="G3" s="1"/>
    </row>
    <row r="4" spans="1:9" ht="33" customHeight="1">
      <c r="A4" s="1"/>
      <c r="B4" s="19" t="s">
        <v>2</v>
      </c>
      <c r="C4" s="20" t="s">
        <v>3</v>
      </c>
      <c r="D4" s="21" t="s">
        <v>4</v>
      </c>
      <c r="E4" s="21" t="s">
        <v>5</v>
      </c>
      <c r="F4" s="21" t="s">
        <v>6</v>
      </c>
      <c r="G4" s="22" t="s">
        <v>7</v>
      </c>
    </row>
    <row r="5" spans="1:9" ht="12.95" customHeight="1">
      <c r="A5" s="1"/>
      <c r="B5" s="23" t="s">
        <v>8</v>
      </c>
      <c r="C5" s="5" t="s">
        <v>1</v>
      </c>
      <c r="D5" s="5" t="s">
        <v>1</v>
      </c>
      <c r="E5" s="5" t="s">
        <v>1</v>
      </c>
      <c r="F5" s="1"/>
      <c r="G5" s="24" t="s">
        <v>1</v>
      </c>
    </row>
    <row r="6" spans="1:9" ht="12.95" customHeight="1">
      <c r="A6" s="1"/>
      <c r="B6" s="23" t="s">
        <v>9</v>
      </c>
      <c r="C6" s="5" t="s">
        <v>1</v>
      </c>
      <c r="D6" s="5" t="s">
        <v>1</v>
      </c>
      <c r="E6" s="5" t="s">
        <v>1</v>
      </c>
      <c r="F6" s="1"/>
      <c r="G6" s="24" t="s">
        <v>1</v>
      </c>
    </row>
    <row r="7" spans="1:9" ht="12.95" customHeight="1">
      <c r="A7" s="6"/>
      <c r="B7" s="25" t="s">
        <v>150</v>
      </c>
      <c r="C7" s="5" t="s">
        <v>10</v>
      </c>
      <c r="D7" s="5" t="s">
        <v>11</v>
      </c>
      <c r="E7" s="7">
        <v>26816</v>
      </c>
      <c r="F7" s="8">
        <v>341.02</v>
      </c>
      <c r="G7" s="26">
        <f t="shared" ref="G7:G42" si="0">+ROUND(F7/$F$70,4)</f>
        <v>0.06</v>
      </c>
      <c r="I7" s="15"/>
    </row>
    <row r="8" spans="1:9" ht="12.95" customHeight="1">
      <c r="A8" s="6"/>
      <c r="B8" s="25" t="s">
        <v>146</v>
      </c>
      <c r="C8" s="5" t="s">
        <v>14</v>
      </c>
      <c r="D8" s="5" t="s">
        <v>15</v>
      </c>
      <c r="E8" s="7">
        <v>21087</v>
      </c>
      <c r="F8" s="8">
        <v>293.75</v>
      </c>
      <c r="G8" s="26">
        <f t="shared" si="0"/>
        <v>5.1700000000000003E-2</v>
      </c>
      <c r="I8" s="15"/>
    </row>
    <row r="9" spans="1:9" ht="12.95" customHeight="1">
      <c r="A9" s="6"/>
      <c r="B9" s="25" t="s">
        <v>148</v>
      </c>
      <c r="C9" s="5" t="s">
        <v>12</v>
      </c>
      <c r="D9" s="5" t="s">
        <v>13</v>
      </c>
      <c r="E9" s="7">
        <v>26741</v>
      </c>
      <c r="F9" s="8">
        <v>277.60000000000002</v>
      </c>
      <c r="G9" s="26">
        <f t="shared" si="0"/>
        <v>4.8800000000000003E-2</v>
      </c>
      <c r="I9" s="15"/>
    </row>
    <row r="10" spans="1:9" ht="12.95" customHeight="1">
      <c r="A10" s="6"/>
      <c r="B10" s="25" t="s">
        <v>147</v>
      </c>
      <c r="C10" s="5" t="s">
        <v>16</v>
      </c>
      <c r="D10" s="5" t="s">
        <v>17</v>
      </c>
      <c r="E10" s="7">
        <v>22654</v>
      </c>
      <c r="F10" s="8">
        <v>245.14</v>
      </c>
      <c r="G10" s="26">
        <f t="shared" si="0"/>
        <v>4.3099999999999999E-2</v>
      </c>
      <c r="I10" s="15"/>
    </row>
    <row r="11" spans="1:9" ht="12.95" customHeight="1">
      <c r="A11" s="6"/>
      <c r="B11" s="25" t="s">
        <v>154</v>
      </c>
      <c r="C11" s="5" t="s">
        <v>51</v>
      </c>
      <c r="D11" s="5" t="s">
        <v>44</v>
      </c>
      <c r="E11" s="7">
        <v>92433</v>
      </c>
      <c r="F11" s="8">
        <v>223.27</v>
      </c>
      <c r="G11" s="26">
        <f t="shared" si="0"/>
        <v>3.9300000000000002E-2</v>
      </c>
      <c r="I11" s="15"/>
    </row>
    <row r="12" spans="1:9" ht="12.95" customHeight="1">
      <c r="A12" s="6"/>
      <c r="B12" s="25" t="s">
        <v>167</v>
      </c>
      <c r="C12" s="5" t="s">
        <v>25</v>
      </c>
      <c r="D12" s="5" t="s">
        <v>26</v>
      </c>
      <c r="E12" s="7">
        <v>11614</v>
      </c>
      <c r="F12" s="8">
        <v>213.25</v>
      </c>
      <c r="G12" s="26">
        <f t="shared" si="0"/>
        <v>3.7499999999999999E-2</v>
      </c>
      <c r="I12" s="15"/>
    </row>
    <row r="13" spans="1:9" ht="12.95" customHeight="1">
      <c r="A13" s="6"/>
      <c r="B13" s="25" t="s">
        <v>153</v>
      </c>
      <c r="C13" s="5" t="s">
        <v>20</v>
      </c>
      <c r="D13" s="5" t="s">
        <v>11</v>
      </c>
      <c r="E13" s="7">
        <v>77150</v>
      </c>
      <c r="F13" s="8">
        <v>194.65</v>
      </c>
      <c r="G13" s="26">
        <f t="shared" si="0"/>
        <v>3.4200000000000001E-2</v>
      </c>
      <c r="I13" s="15"/>
    </row>
    <row r="14" spans="1:9" ht="12.95" customHeight="1">
      <c r="A14" s="6"/>
      <c r="B14" s="25" t="s">
        <v>165</v>
      </c>
      <c r="C14" s="5" t="s">
        <v>30</v>
      </c>
      <c r="D14" s="5" t="s">
        <v>31</v>
      </c>
      <c r="E14" s="7">
        <v>3302</v>
      </c>
      <c r="F14" s="8">
        <v>180.92</v>
      </c>
      <c r="G14" s="26">
        <f t="shared" si="0"/>
        <v>3.1800000000000002E-2</v>
      </c>
      <c r="I14" s="15"/>
    </row>
    <row r="15" spans="1:9" ht="12.95" customHeight="1">
      <c r="A15" s="6"/>
      <c r="B15" s="25" t="s">
        <v>163</v>
      </c>
      <c r="C15" s="5" t="s">
        <v>29</v>
      </c>
      <c r="D15" s="5" t="s">
        <v>17</v>
      </c>
      <c r="E15" s="7">
        <v>41115</v>
      </c>
      <c r="F15" s="8">
        <v>174.29</v>
      </c>
      <c r="G15" s="26">
        <f t="shared" si="0"/>
        <v>3.0700000000000002E-2</v>
      </c>
      <c r="I15" s="15"/>
    </row>
    <row r="16" spans="1:9" ht="12.95" customHeight="1">
      <c r="A16" s="6"/>
      <c r="B16" s="25" t="s">
        <v>307</v>
      </c>
      <c r="C16" s="5" t="s">
        <v>252</v>
      </c>
      <c r="D16" s="5" t="s">
        <v>15</v>
      </c>
      <c r="E16" s="7">
        <v>179332</v>
      </c>
      <c r="F16" s="8">
        <v>164.27</v>
      </c>
      <c r="G16" s="26">
        <f t="shared" si="0"/>
        <v>2.8899999999999999E-2</v>
      </c>
      <c r="I16" s="15"/>
    </row>
    <row r="17" spans="1:9" ht="12.95" customHeight="1">
      <c r="A17" s="6"/>
      <c r="B17" s="25" t="s">
        <v>149</v>
      </c>
      <c r="C17" s="5" t="s">
        <v>18</v>
      </c>
      <c r="D17" s="5" t="s">
        <v>19</v>
      </c>
      <c r="E17" s="7">
        <v>10990</v>
      </c>
      <c r="F17" s="8">
        <v>157.34</v>
      </c>
      <c r="G17" s="26">
        <f t="shared" si="0"/>
        <v>2.7699999999999999E-2</v>
      </c>
      <c r="I17" s="15"/>
    </row>
    <row r="18" spans="1:9" ht="12.95" customHeight="1">
      <c r="A18" s="6"/>
      <c r="B18" s="25" t="s">
        <v>208</v>
      </c>
      <c r="C18" s="5" t="s">
        <v>127</v>
      </c>
      <c r="D18" s="5" t="s">
        <v>128</v>
      </c>
      <c r="E18" s="7">
        <v>82812</v>
      </c>
      <c r="F18" s="8">
        <v>146.04</v>
      </c>
      <c r="G18" s="26">
        <f t="shared" si="0"/>
        <v>2.5700000000000001E-2</v>
      </c>
      <c r="I18" s="15"/>
    </row>
    <row r="19" spans="1:9" ht="12.95" customHeight="1">
      <c r="A19" s="6"/>
      <c r="B19" s="25" t="s">
        <v>160</v>
      </c>
      <c r="C19" s="5" t="s">
        <v>52</v>
      </c>
      <c r="D19" s="5" t="s">
        <v>17</v>
      </c>
      <c r="E19" s="7">
        <v>23717</v>
      </c>
      <c r="F19" s="8">
        <v>145.31</v>
      </c>
      <c r="G19" s="26">
        <f t="shared" si="0"/>
        <v>2.5600000000000001E-2</v>
      </c>
      <c r="I19" s="15"/>
    </row>
    <row r="20" spans="1:9" ht="12.95" customHeight="1">
      <c r="A20" s="6"/>
      <c r="B20" s="25" t="s">
        <v>156</v>
      </c>
      <c r="C20" s="5" t="s">
        <v>32</v>
      </c>
      <c r="D20" s="5" t="s">
        <v>13</v>
      </c>
      <c r="E20" s="7">
        <v>5755</v>
      </c>
      <c r="F20" s="8">
        <v>139.69</v>
      </c>
      <c r="G20" s="26">
        <f t="shared" si="0"/>
        <v>2.46E-2</v>
      </c>
      <c r="I20" s="15"/>
    </row>
    <row r="21" spans="1:9" ht="12.95" customHeight="1">
      <c r="A21" s="6"/>
      <c r="B21" s="25" t="s">
        <v>164</v>
      </c>
      <c r="C21" s="5" t="s">
        <v>50</v>
      </c>
      <c r="D21" s="5" t="s">
        <v>11</v>
      </c>
      <c r="E21" s="7">
        <v>17231</v>
      </c>
      <c r="F21" s="8">
        <v>134.19</v>
      </c>
      <c r="G21" s="26">
        <f t="shared" si="0"/>
        <v>2.3599999999999999E-2</v>
      </c>
      <c r="I21" s="15"/>
    </row>
    <row r="22" spans="1:9" ht="12.95" customHeight="1">
      <c r="A22" s="6"/>
      <c r="B22" s="25" t="s">
        <v>155</v>
      </c>
      <c r="C22" s="5" t="s">
        <v>24</v>
      </c>
      <c r="D22" s="5" t="s">
        <v>11</v>
      </c>
      <c r="E22" s="7">
        <v>22983</v>
      </c>
      <c r="F22" s="8">
        <v>124.53</v>
      </c>
      <c r="G22" s="26">
        <f t="shared" si="0"/>
        <v>2.1899999999999999E-2</v>
      </c>
      <c r="I22" s="15"/>
    </row>
    <row r="23" spans="1:9" ht="12.95" customHeight="1">
      <c r="A23" s="6"/>
      <c r="B23" s="25" t="s">
        <v>21</v>
      </c>
      <c r="C23" s="5" t="s">
        <v>22</v>
      </c>
      <c r="D23" s="5" t="s">
        <v>11</v>
      </c>
      <c r="E23" s="7">
        <v>44473</v>
      </c>
      <c r="F23" s="8">
        <v>111.49</v>
      </c>
      <c r="G23" s="26">
        <f t="shared" si="0"/>
        <v>1.9599999999999999E-2</v>
      </c>
      <c r="I23" s="15"/>
    </row>
    <row r="24" spans="1:9" ht="12.95" customHeight="1">
      <c r="A24" s="6"/>
      <c r="B24" s="25" t="s">
        <v>188</v>
      </c>
      <c r="C24" s="5" t="s">
        <v>101</v>
      </c>
      <c r="D24" s="5" t="s">
        <v>78</v>
      </c>
      <c r="E24" s="7">
        <v>2874</v>
      </c>
      <c r="F24" s="8">
        <v>110.88</v>
      </c>
      <c r="G24" s="26">
        <f t="shared" si="0"/>
        <v>1.95E-2</v>
      </c>
      <c r="I24" s="15"/>
    </row>
    <row r="25" spans="1:9" ht="12.95" customHeight="1">
      <c r="A25" s="6"/>
      <c r="B25" s="25" t="s">
        <v>238</v>
      </c>
      <c r="C25" s="5" t="s">
        <v>239</v>
      </c>
      <c r="D25" s="5" t="s">
        <v>81</v>
      </c>
      <c r="E25" s="7">
        <v>6220</v>
      </c>
      <c r="F25" s="8">
        <v>110.41</v>
      </c>
      <c r="G25" s="26">
        <f t="shared" si="0"/>
        <v>1.9400000000000001E-2</v>
      </c>
      <c r="I25" s="15"/>
    </row>
    <row r="26" spans="1:9" ht="12.95" customHeight="1">
      <c r="A26" s="6"/>
      <c r="B26" s="25" t="s">
        <v>151</v>
      </c>
      <c r="C26" s="5" t="s">
        <v>60</v>
      </c>
      <c r="D26" s="5" t="s">
        <v>26</v>
      </c>
      <c r="E26" s="7">
        <v>14612</v>
      </c>
      <c r="F26" s="8">
        <v>108.52</v>
      </c>
      <c r="G26" s="26">
        <f t="shared" si="0"/>
        <v>1.9099999999999999E-2</v>
      </c>
      <c r="I26" s="15"/>
    </row>
    <row r="27" spans="1:9" ht="12.95" customHeight="1">
      <c r="A27" s="6"/>
      <c r="B27" s="25" t="s">
        <v>189</v>
      </c>
      <c r="C27" s="5" t="s">
        <v>100</v>
      </c>
      <c r="D27" s="5" t="s">
        <v>41</v>
      </c>
      <c r="E27" s="7">
        <v>4713</v>
      </c>
      <c r="F27" s="8">
        <v>107.81</v>
      </c>
      <c r="G27" s="26">
        <f t="shared" si="0"/>
        <v>1.9E-2</v>
      </c>
      <c r="I27" s="15"/>
    </row>
    <row r="28" spans="1:9" ht="12.95" customHeight="1">
      <c r="A28" s="6"/>
      <c r="B28" s="25" t="s">
        <v>182</v>
      </c>
      <c r="C28" s="5" t="s">
        <v>76</v>
      </c>
      <c r="D28" s="5" t="s">
        <v>44</v>
      </c>
      <c r="E28" s="7">
        <v>3186</v>
      </c>
      <c r="F28" s="8">
        <v>107.27</v>
      </c>
      <c r="G28" s="26">
        <f t="shared" si="0"/>
        <v>1.89E-2</v>
      </c>
      <c r="I28" s="15"/>
    </row>
    <row r="29" spans="1:9" ht="12.95" customHeight="1">
      <c r="A29" s="6"/>
      <c r="B29" s="25" t="s">
        <v>234</v>
      </c>
      <c r="C29" s="5" t="s">
        <v>235</v>
      </c>
      <c r="D29" s="5" t="s">
        <v>34</v>
      </c>
      <c r="E29" s="7">
        <v>22483</v>
      </c>
      <c r="F29" s="8">
        <v>93.98</v>
      </c>
      <c r="G29" s="26">
        <f t="shared" si="0"/>
        <v>1.6500000000000001E-2</v>
      </c>
      <c r="I29" s="15"/>
    </row>
    <row r="30" spans="1:9" ht="12.95" customHeight="1">
      <c r="A30" s="6"/>
      <c r="B30" s="25" t="s">
        <v>186</v>
      </c>
      <c r="C30" s="5" t="s">
        <v>103</v>
      </c>
      <c r="D30" s="5" t="s">
        <v>31</v>
      </c>
      <c r="E30" s="7">
        <v>6348</v>
      </c>
      <c r="F30" s="8">
        <v>89.25</v>
      </c>
      <c r="G30" s="26">
        <f t="shared" si="0"/>
        <v>1.5699999999999999E-2</v>
      </c>
      <c r="I30" s="15"/>
    </row>
    <row r="31" spans="1:9" ht="12.95" customHeight="1">
      <c r="A31" s="6"/>
      <c r="B31" s="25" t="s">
        <v>183</v>
      </c>
      <c r="C31" s="5" t="s">
        <v>83</v>
      </c>
      <c r="D31" s="5" t="s">
        <v>78</v>
      </c>
      <c r="E31" s="7">
        <v>14841</v>
      </c>
      <c r="F31" s="8">
        <v>88.41</v>
      </c>
      <c r="G31" s="26">
        <f t="shared" si="0"/>
        <v>1.5599999999999999E-2</v>
      </c>
      <c r="I31" s="15"/>
    </row>
    <row r="32" spans="1:9" ht="12.95" customHeight="1">
      <c r="A32" s="6"/>
      <c r="B32" s="25" t="s">
        <v>178</v>
      </c>
      <c r="C32" s="5" t="s">
        <v>74</v>
      </c>
      <c r="D32" s="5" t="s">
        <v>75</v>
      </c>
      <c r="E32" s="7">
        <v>27723</v>
      </c>
      <c r="F32" s="8">
        <v>88.06</v>
      </c>
      <c r="G32" s="26">
        <f t="shared" si="0"/>
        <v>1.55E-2</v>
      </c>
      <c r="I32" s="15"/>
    </row>
    <row r="33" spans="1:9" ht="12.95" customHeight="1">
      <c r="A33" s="6"/>
      <c r="B33" s="25" t="s">
        <v>312</v>
      </c>
      <c r="C33" s="5" t="s">
        <v>313</v>
      </c>
      <c r="D33" s="5" t="s">
        <v>26</v>
      </c>
      <c r="E33" s="7">
        <v>21960</v>
      </c>
      <c r="F33" s="8">
        <v>85.2</v>
      </c>
      <c r="G33" s="26">
        <f t="shared" si="0"/>
        <v>1.4999999999999999E-2</v>
      </c>
      <c r="I33" s="15"/>
    </row>
    <row r="34" spans="1:9" ht="12.95" customHeight="1">
      <c r="A34" s="6"/>
      <c r="B34" s="25" t="s">
        <v>236</v>
      </c>
      <c r="C34" s="5" t="s">
        <v>237</v>
      </c>
      <c r="D34" s="5" t="s">
        <v>44</v>
      </c>
      <c r="E34" s="7">
        <v>28482</v>
      </c>
      <c r="F34" s="8">
        <v>78.38</v>
      </c>
      <c r="G34" s="26">
        <f t="shared" si="0"/>
        <v>1.38E-2</v>
      </c>
      <c r="I34" s="15"/>
    </row>
    <row r="35" spans="1:9" ht="12.95" customHeight="1">
      <c r="A35" s="6"/>
      <c r="B35" s="25" t="s">
        <v>290</v>
      </c>
      <c r="C35" s="5" t="s">
        <v>291</v>
      </c>
      <c r="D35" s="5" t="s">
        <v>212</v>
      </c>
      <c r="E35" s="7">
        <v>20299</v>
      </c>
      <c r="F35" s="8">
        <v>70.41</v>
      </c>
      <c r="G35" s="26">
        <f t="shared" si="0"/>
        <v>1.24E-2</v>
      </c>
      <c r="I35" s="15"/>
    </row>
    <row r="36" spans="1:9" ht="12.95" customHeight="1">
      <c r="A36" s="6"/>
      <c r="B36" s="25" t="s">
        <v>169</v>
      </c>
      <c r="C36" s="5" t="s">
        <v>35</v>
      </c>
      <c r="D36" s="5" t="s">
        <v>31</v>
      </c>
      <c r="E36" s="7">
        <v>12728</v>
      </c>
      <c r="F36" s="8">
        <v>68.06</v>
      </c>
      <c r="G36" s="26">
        <f t="shared" si="0"/>
        <v>1.2E-2</v>
      </c>
      <c r="I36" s="15"/>
    </row>
    <row r="37" spans="1:9" ht="12.95" customHeight="1">
      <c r="A37" s="6"/>
      <c r="B37" s="25" t="s">
        <v>196</v>
      </c>
      <c r="C37" s="5" t="s">
        <v>47</v>
      </c>
      <c r="D37" s="5" t="s">
        <v>48</v>
      </c>
      <c r="E37" s="7">
        <v>25713</v>
      </c>
      <c r="F37" s="8">
        <v>66.010000000000005</v>
      </c>
      <c r="G37" s="26">
        <f t="shared" si="0"/>
        <v>1.1599999999999999E-2</v>
      </c>
      <c r="I37" s="15"/>
    </row>
    <row r="38" spans="1:9" ht="12.95" customHeight="1">
      <c r="A38" s="6"/>
      <c r="B38" s="25" t="s">
        <v>320</v>
      </c>
      <c r="C38" s="5" t="s">
        <v>321</v>
      </c>
      <c r="D38" s="5" t="s">
        <v>23</v>
      </c>
      <c r="E38" s="7">
        <v>17886</v>
      </c>
      <c r="F38" s="8">
        <v>62.94</v>
      </c>
      <c r="G38" s="26">
        <f t="shared" si="0"/>
        <v>1.11E-2</v>
      </c>
      <c r="I38" s="15"/>
    </row>
    <row r="39" spans="1:9" ht="12.95" customHeight="1">
      <c r="A39" s="6"/>
      <c r="B39" s="25" t="s">
        <v>337</v>
      </c>
      <c r="C39" s="5" t="s">
        <v>338</v>
      </c>
      <c r="D39" s="5" t="s">
        <v>15</v>
      </c>
      <c r="E39" s="7">
        <v>5374</v>
      </c>
      <c r="F39" s="8">
        <v>62.46</v>
      </c>
      <c r="G39" s="26">
        <f t="shared" si="0"/>
        <v>1.0999999999999999E-2</v>
      </c>
      <c r="I39" s="15"/>
    </row>
    <row r="40" spans="1:9" ht="12.95" customHeight="1">
      <c r="A40" s="6"/>
      <c r="B40" s="25" t="s">
        <v>157</v>
      </c>
      <c r="C40" s="5" t="s">
        <v>55</v>
      </c>
      <c r="D40" s="5" t="s">
        <v>13</v>
      </c>
      <c r="E40" s="7">
        <v>7445</v>
      </c>
      <c r="F40" s="8">
        <v>59.54</v>
      </c>
      <c r="G40" s="26">
        <f t="shared" si="0"/>
        <v>1.0500000000000001E-2</v>
      </c>
      <c r="I40" s="15"/>
    </row>
    <row r="41" spans="1:9" ht="12.95" customHeight="1">
      <c r="A41" s="6"/>
      <c r="B41" s="25" t="s">
        <v>205</v>
      </c>
      <c r="C41" s="5" t="s">
        <v>129</v>
      </c>
      <c r="D41" s="5" t="s">
        <v>31</v>
      </c>
      <c r="E41" s="7">
        <v>1736</v>
      </c>
      <c r="F41" s="8">
        <v>59.27</v>
      </c>
      <c r="G41" s="26">
        <f t="shared" si="0"/>
        <v>1.04E-2</v>
      </c>
      <c r="I41" s="15"/>
    </row>
    <row r="42" spans="1:9" ht="12.95" customHeight="1">
      <c r="A42" s="6"/>
      <c r="B42" s="25" t="s">
        <v>316</v>
      </c>
      <c r="C42" s="5" t="s">
        <v>317</v>
      </c>
      <c r="D42" s="5" t="s">
        <v>33</v>
      </c>
      <c r="E42" s="7">
        <v>44959</v>
      </c>
      <c r="F42" s="8">
        <v>58.81</v>
      </c>
      <c r="G42" s="26">
        <f t="shared" si="0"/>
        <v>1.03E-2</v>
      </c>
      <c r="I42" s="15"/>
    </row>
    <row r="43" spans="1:9" ht="12.95" customHeight="1">
      <c r="A43" s="6"/>
      <c r="B43" s="25" t="s">
        <v>288</v>
      </c>
      <c r="C43" s="5" t="s">
        <v>289</v>
      </c>
      <c r="D43" s="5" t="s">
        <v>15</v>
      </c>
      <c r="E43" s="7">
        <v>1879</v>
      </c>
      <c r="F43" s="8">
        <v>57.76</v>
      </c>
      <c r="G43" s="26">
        <f>+ROUND(F43/$F$70,4)</f>
        <v>1.0200000000000001E-2</v>
      </c>
      <c r="I43" s="15"/>
    </row>
    <row r="44" spans="1:9" ht="12.95" customHeight="1">
      <c r="A44" s="6"/>
      <c r="B44" s="25" t="s">
        <v>197</v>
      </c>
      <c r="C44" s="5" t="s">
        <v>107</v>
      </c>
      <c r="D44" s="5" t="s">
        <v>11</v>
      </c>
      <c r="E44" s="7">
        <v>4500</v>
      </c>
      <c r="F44" s="8">
        <v>56.44</v>
      </c>
      <c r="G44" s="26">
        <f>+ROUND(F44/$F$70,4)</f>
        <v>9.9000000000000008E-3</v>
      </c>
      <c r="I44" s="15"/>
    </row>
    <row r="45" spans="1:9" ht="12.95" customHeight="1">
      <c r="A45" s="6"/>
      <c r="B45" s="25" t="s">
        <v>162</v>
      </c>
      <c r="C45" s="5" t="s">
        <v>27</v>
      </c>
      <c r="D45" s="5" t="s">
        <v>28</v>
      </c>
      <c r="E45" s="7">
        <v>17489</v>
      </c>
      <c r="F45" s="8">
        <v>56.41</v>
      </c>
      <c r="G45" s="26">
        <f>+ROUND(F45/$F$70,4)</f>
        <v>9.9000000000000008E-3</v>
      </c>
      <c r="I45" s="15"/>
    </row>
    <row r="46" spans="1:9" ht="12.95" customHeight="1">
      <c r="A46" s="6"/>
      <c r="B46" s="25" t="s">
        <v>195</v>
      </c>
      <c r="C46" s="5" t="s">
        <v>118</v>
      </c>
      <c r="D46" s="5" t="s">
        <v>44</v>
      </c>
      <c r="E46" s="7">
        <v>6370</v>
      </c>
      <c r="F46" s="8">
        <v>55.28</v>
      </c>
      <c r="G46" s="26">
        <f t="shared" ref="G46:G64" si="1">+ROUND(F46/$F$70,4)</f>
        <v>9.7000000000000003E-3</v>
      </c>
      <c r="I46" s="15"/>
    </row>
    <row r="47" spans="1:9" ht="12.95" customHeight="1">
      <c r="A47" s="6"/>
      <c r="B47" s="25" t="s">
        <v>201</v>
      </c>
      <c r="C47" s="5" t="s">
        <v>132</v>
      </c>
      <c r="D47" s="5" t="s">
        <v>54</v>
      </c>
      <c r="E47" s="7">
        <v>69122</v>
      </c>
      <c r="F47" s="8">
        <v>54.78</v>
      </c>
      <c r="G47" s="26">
        <f t="shared" si="1"/>
        <v>9.5999999999999992E-3</v>
      </c>
      <c r="I47" s="15"/>
    </row>
    <row r="48" spans="1:9" ht="12.95" customHeight="1">
      <c r="A48" s="6"/>
      <c r="B48" s="25" t="s">
        <v>192</v>
      </c>
      <c r="C48" s="5" t="s">
        <v>117</v>
      </c>
      <c r="D48" s="5" t="s">
        <v>31</v>
      </c>
      <c r="E48" s="7">
        <v>1807</v>
      </c>
      <c r="F48" s="8">
        <v>51.18</v>
      </c>
      <c r="G48" s="26">
        <f t="shared" si="1"/>
        <v>8.9999999999999993E-3</v>
      </c>
      <c r="I48" s="15"/>
    </row>
    <row r="49" spans="1:9" ht="12.95" customHeight="1">
      <c r="A49" s="6"/>
      <c r="B49" s="25" t="s">
        <v>339</v>
      </c>
      <c r="C49" s="5" t="s">
        <v>340</v>
      </c>
      <c r="D49" s="5" t="s">
        <v>26</v>
      </c>
      <c r="E49" s="7">
        <v>19750</v>
      </c>
      <c r="F49" s="8">
        <v>51.15</v>
      </c>
      <c r="G49" s="26">
        <f t="shared" si="1"/>
        <v>8.9999999999999993E-3</v>
      </c>
      <c r="I49" s="15"/>
    </row>
    <row r="50" spans="1:9" ht="12.95" customHeight="1">
      <c r="A50" s="6"/>
      <c r="B50" s="25" t="s">
        <v>194</v>
      </c>
      <c r="C50" s="5" t="s">
        <v>53</v>
      </c>
      <c r="D50" s="5" t="s">
        <v>54</v>
      </c>
      <c r="E50" s="7">
        <v>15326</v>
      </c>
      <c r="F50" s="8">
        <v>48.13</v>
      </c>
      <c r="G50" s="26">
        <f t="shared" si="1"/>
        <v>8.5000000000000006E-3</v>
      </c>
      <c r="I50" s="15"/>
    </row>
    <row r="51" spans="1:9" ht="12.95" customHeight="1">
      <c r="A51" s="6"/>
      <c r="B51" s="25" t="s">
        <v>169</v>
      </c>
      <c r="C51" s="5" t="s">
        <v>233</v>
      </c>
      <c r="D51" s="5" t="s">
        <v>31</v>
      </c>
      <c r="E51" s="7">
        <v>13260</v>
      </c>
      <c r="F51" s="8">
        <v>45.15</v>
      </c>
      <c r="G51" s="26">
        <f t="shared" si="1"/>
        <v>7.9000000000000008E-3</v>
      </c>
      <c r="I51" s="15"/>
    </row>
    <row r="52" spans="1:9" ht="12.95" customHeight="1">
      <c r="A52" s="6"/>
      <c r="B52" s="25" t="s">
        <v>330</v>
      </c>
      <c r="C52" s="5" t="s">
        <v>331</v>
      </c>
      <c r="D52" s="5" t="s">
        <v>54</v>
      </c>
      <c r="E52" s="7">
        <v>7479</v>
      </c>
      <c r="F52" s="8">
        <v>42.29</v>
      </c>
      <c r="G52" s="26">
        <f t="shared" si="1"/>
        <v>7.4000000000000003E-3</v>
      </c>
      <c r="I52" s="15"/>
    </row>
    <row r="53" spans="1:9" ht="12.95" customHeight="1">
      <c r="A53" s="6"/>
      <c r="B53" s="25" t="s">
        <v>300</v>
      </c>
      <c r="C53" s="5" t="s">
        <v>301</v>
      </c>
      <c r="D53" s="5" t="s">
        <v>15</v>
      </c>
      <c r="E53" s="7">
        <v>33441</v>
      </c>
      <c r="F53" s="8">
        <v>40.11</v>
      </c>
      <c r="G53" s="26">
        <f t="shared" si="1"/>
        <v>7.1000000000000004E-3</v>
      </c>
      <c r="I53" s="15"/>
    </row>
    <row r="54" spans="1:9" ht="12.95" customHeight="1">
      <c r="A54" s="6"/>
      <c r="B54" s="25" t="s">
        <v>209</v>
      </c>
      <c r="C54" s="5" t="s">
        <v>134</v>
      </c>
      <c r="D54" s="5" t="s">
        <v>135</v>
      </c>
      <c r="E54" s="7">
        <v>9655</v>
      </c>
      <c r="F54" s="8">
        <v>36.15</v>
      </c>
      <c r="G54" s="26">
        <f t="shared" si="1"/>
        <v>6.4000000000000003E-3</v>
      </c>
      <c r="I54" s="15"/>
    </row>
    <row r="55" spans="1:9" ht="12.95" customHeight="1">
      <c r="A55" s="6"/>
      <c r="B55" s="25" t="s">
        <v>354</v>
      </c>
      <c r="C55" s="5" t="s">
        <v>355</v>
      </c>
      <c r="D55" s="5" t="s">
        <v>75</v>
      </c>
      <c r="E55" s="7">
        <v>16220</v>
      </c>
      <c r="F55" s="8">
        <v>29.72</v>
      </c>
      <c r="G55" s="26">
        <f t="shared" si="1"/>
        <v>5.1999999999999998E-3</v>
      </c>
      <c r="I55" s="15"/>
    </row>
    <row r="56" spans="1:9" ht="12.95" customHeight="1">
      <c r="A56" s="6"/>
      <c r="B56" s="25" t="s">
        <v>356</v>
      </c>
      <c r="C56" s="5" t="s">
        <v>357</v>
      </c>
      <c r="D56" s="5" t="s">
        <v>15</v>
      </c>
      <c r="E56" s="7">
        <v>5413</v>
      </c>
      <c r="F56" s="8">
        <v>29.61</v>
      </c>
      <c r="G56" s="26">
        <f t="shared" si="1"/>
        <v>5.1999999999999998E-3</v>
      </c>
      <c r="I56" s="15"/>
    </row>
    <row r="57" spans="1:9" ht="12.95" customHeight="1">
      <c r="A57" s="6"/>
      <c r="B57" s="25" t="s">
        <v>226</v>
      </c>
      <c r="C57" s="5" t="s">
        <v>227</v>
      </c>
      <c r="D57" s="5" t="s">
        <v>135</v>
      </c>
      <c r="E57" s="7">
        <v>1681</v>
      </c>
      <c r="F57" s="8">
        <v>29.11</v>
      </c>
      <c r="G57" s="26">
        <f t="shared" si="1"/>
        <v>5.1000000000000004E-3</v>
      </c>
      <c r="I57" s="15"/>
    </row>
    <row r="58" spans="1:9" ht="12.95" customHeight="1">
      <c r="A58" s="6"/>
      <c r="B58" s="25" t="s">
        <v>56</v>
      </c>
      <c r="C58" s="5" t="s">
        <v>57</v>
      </c>
      <c r="D58" s="5" t="s">
        <v>11</v>
      </c>
      <c r="E58" s="7">
        <v>17359</v>
      </c>
      <c r="F58" s="8">
        <v>29.04</v>
      </c>
      <c r="G58" s="26">
        <f t="shared" si="1"/>
        <v>5.1000000000000004E-3</v>
      </c>
      <c r="I58" s="15"/>
    </row>
    <row r="59" spans="1:9" ht="12.95" customHeight="1">
      <c r="A59" s="6"/>
      <c r="B59" s="25" t="s">
        <v>206</v>
      </c>
      <c r="C59" s="5" t="s">
        <v>140</v>
      </c>
      <c r="D59" s="5" t="s">
        <v>139</v>
      </c>
      <c r="E59" s="7">
        <v>18375</v>
      </c>
      <c r="F59" s="8">
        <v>28.09</v>
      </c>
      <c r="G59" s="26">
        <f t="shared" si="1"/>
        <v>4.8999999999999998E-3</v>
      </c>
      <c r="I59" s="15"/>
    </row>
    <row r="60" spans="1:9" ht="12.95" customHeight="1">
      <c r="A60" s="6"/>
      <c r="B60" s="25" t="s">
        <v>341</v>
      </c>
      <c r="C60" s="5" t="s">
        <v>342</v>
      </c>
      <c r="D60" s="5" t="s">
        <v>26</v>
      </c>
      <c r="E60" s="7">
        <v>4000</v>
      </c>
      <c r="F60" s="8">
        <v>26.21</v>
      </c>
      <c r="G60" s="26">
        <f t="shared" si="1"/>
        <v>4.5999999999999999E-3</v>
      </c>
      <c r="I60" s="15"/>
    </row>
    <row r="61" spans="1:9" ht="12.95" customHeight="1">
      <c r="A61" s="6"/>
      <c r="B61" s="25" t="s">
        <v>318</v>
      </c>
      <c r="C61" s="5" t="s">
        <v>319</v>
      </c>
      <c r="D61" s="5" t="s">
        <v>17</v>
      </c>
      <c r="E61" s="7">
        <v>5000</v>
      </c>
      <c r="F61" s="8">
        <v>23.74</v>
      </c>
      <c r="G61" s="26">
        <f t="shared" si="1"/>
        <v>4.1999999999999997E-3</v>
      </c>
      <c r="I61" s="15"/>
    </row>
    <row r="62" spans="1:9" ht="12.95" customHeight="1">
      <c r="A62" s="6"/>
      <c r="B62" s="25" t="s">
        <v>345</v>
      </c>
      <c r="C62" s="5" t="s">
        <v>59</v>
      </c>
      <c r="D62" s="5" t="s">
        <v>11</v>
      </c>
      <c r="E62" s="7">
        <v>8479</v>
      </c>
      <c r="F62" s="8">
        <v>11.67</v>
      </c>
      <c r="G62" s="26">
        <f t="shared" si="1"/>
        <v>2.0999999999999999E-3</v>
      </c>
      <c r="I62" s="15"/>
    </row>
    <row r="63" spans="1:9" ht="12.95" customHeight="1">
      <c r="A63" s="6"/>
      <c r="B63" s="25" t="s">
        <v>352</v>
      </c>
      <c r="C63" s="5" t="s">
        <v>353</v>
      </c>
      <c r="D63" s="5" t="s">
        <v>13</v>
      </c>
      <c r="E63" s="7">
        <v>265</v>
      </c>
      <c r="F63" s="8">
        <v>1.64</v>
      </c>
      <c r="G63" s="26">
        <f t="shared" si="1"/>
        <v>2.9999999999999997E-4</v>
      </c>
      <c r="I63" s="15"/>
    </row>
    <row r="64" spans="1:9" ht="12.95" customHeight="1">
      <c r="A64" s="6"/>
      <c r="B64" s="25" t="s">
        <v>185</v>
      </c>
      <c r="C64" s="5" t="s">
        <v>80</v>
      </c>
      <c r="D64" s="5" t="s">
        <v>81</v>
      </c>
      <c r="E64" s="7">
        <v>97</v>
      </c>
      <c r="F64" s="8">
        <v>0.26</v>
      </c>
      <c r="G64" s="26">
        <f t="shared" si="1"/>
        <v>0</v>
      </c>
      <c r="I64" s="15"/>
    </row>
    <row r="65" spans="1:7" ht="12.95" customHeight="1">
      <c r="A65" s="1"/>
      <c r="B65" s="23" t="s">
        <v>63</v>
      </c>
      <c r="C65" s="5" t="s">
        <v>1</v>
      </c>
      <c r="D65" s="5" t="s">
        <v>1</v>
      </c>
      <c r="E65" s="5" t="s">
        <v>1</v>
      </c>
      <c r="F65" s="9">
        <f>SUM(F7:F64)</f>
        <v>5646.3399999999992</v>
      </c>
      <c r="G65" s="27">
        <f>SUM(G7:G64)</f>
        <v>0.99329999999999963</v>
      </c>
    </row>
    <row r="66" spans="1:7" ht="12.95" customHeight="1">
      <c r="A66" s="1"/>
      <c r="B66" s="28" t="s">
        <v>64</v>
      </c>
      <c r="C66" s="10" t="s">
        <v>1</v>
      </c>
      <c r="D66" s="10" t="s">
        <v>1</v>
      </c>
      <c r="E66" s="10" t="s">
        <v>1</v>
      </c>
      <c r="F66" s="11" t="s">
        <v>65</v>
      </c>
      <c r="G66" s="29" t="s">
        <v>65</v>
      </c>
    </row>
    <row r="67" spans="1:7" ht="12.95" customHeight="1">
      <c r="A67" s="1"/>
      <c r="B67" s="28" t="s">
        <v>63</v>
      </c>
      <c r="C67" s="10" t="s">
        <v>1</v>
      </c>
      <c r="D67" s="10" t="s">
        <v>1</v>
      </c>
      <c r="E67" s="10" t="s">
        <v>1</v>
      </c>
      <c r="F67" s="11" t="s">
        <v>65</v>
      </c>
      <c r="G67" s="29" t="s">
        <v>65</v>
      </c>
    </row>
    <row r="68" spans="1:7" ht="12.95" customHeight="1">
      <c r="A68" s="1"/>
      <c r="B68" s="28" t="s">
        <v>66</v>
      </c>
      <c r="C68" s="12" t="s">
        <v>1</v>
      </c>
      <c r="D68" s="10" t="s">
        <v>1</v>
      </c>
      <c r="E68" s="12" t="s">
        <v>1</v>
      </c>
      <c r="F68" s="9">
        <f>+F65</f>
        <v>5646.3399999999992</v>
      </c>
      <c r="G68" s="27">
        <f>+G65</f>
        <v>0.99329999999999963</v>
      </c>
    </row>
    <row r="69" spans="1:7" ht="12.95" customHeight="1">
      <c r="A69" s="1"/>
      <c r="B69" s="28" t="s">
        <v>67</v>
      </c>
      <c r="C69" s="5" t="s">
        <v>1</v>
      </c>
      <c r="D69" s="10" t="s">
        <v>1</v>
      </c>
      <c r="E69" s="5" t="s">
        <v>1</v>
      </c>
      <c r="F69" s="13">
        <f>+F70-F68</f>
        <v>37.380000000001019</v>
      </c>
      <c r="G69" s="27">
        <f>+G70-G68</f>
        <v>6.7000000000003723E-3</v>
      </c>
    </row>
    <row r="70" spans="1:7" ht="12.95" customHeight="1" thickBot="1">
      <c r="A70" s="1"/>
      <c r="B70" s="30" t="s">
        <v>68</v>
      </c>
      <c r="C70" s="31" t="s">
        <v>1</v>
      </c>
      <c r="D70" s="31" t="s">
        <v>1</v>
      </c>
      <c r="E70" s="31" t="s">
        <v>1</v>
      </c>
      <c r="F70" s="32">
        <v>5683.72</v>
      </c>
      <c r="G70" s="33">
        <v>1</v>
      </c>
    </row>
    <row r="71" spans="1:7">
      <c r="A71" s="1"/>
      <c r="B71" s="4" t="s">
        <v>1</v>
      </c>
      <c r="C71" s="1"/>
      <c r="D71" s="1"/>
      <c r="E71" s="1"/>
      <c r="F71" s="1"/>
      <c r="G71" s="1"/>
    </row>
  </sheetData>
  <sortState ref="B7:G58">
    <sortCondition descending="1" ref="G7:G58"/>
  </sortState>
  <pageMargins left="0" right="0" top="0" bottom="0" header="0" footer="0"/>
  <pageSetup paperSize="9" scale="0" firstPageNumber="0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G63"/>
  <sheetViews>
    <sheetView zoomScale="90" zoomScaleNormal="90" workbookViewId="0"/>
  </sheetViews>
  <sheetFormatPr defaultRowHeight="12.75"/>
  <cols>
    <col min="1" max="1" width="2.5703125" customWidth="1"/>
    <col min="2" max="2" width="40" bestFit="1" customWidth="1"/>
    <col min="3" max="4" width="26.42578125" customWidth="1"/>
    <col min="5" max="5" width="8.5703125" customWidth="1"/>
    <col min="6" max="6" width="20.85546875" bestFit="1" customWidth="1"/>
    <col min="7" max="7" width="13.7109375" bestFit="1" customWidth="1"/>
  </cols>
  <sheetData>
    <row r="1" spans="1:7" ht="16.5" customHeight="1">
      <c r="A1" s="1"/>
      <c r="B1" s="2" t="s">
        <v>125</v>
      </c>
      <c r="C1" s="1"/>
      <c r="D1" s="1"/>
      <c r="E1" s="1"/>
      <c r="F1" s="1"/>
      <c r="G1" s="1"/>
    </row>
    <row r="2" spans="1:7" ht="12.95" customHeight="1">
      <c r="A2" s="1"/>
      <c r="B2" s="3" t="s">
        <v>1</v>
      </c>
      <c r="C2" s="1"/>
      <c r="D2" s="1"/>
      <c r="E2" s="1"/>
      <c r="F2" s="1"/>
      <c r="G2" s="1"/>
    </row>
    <row r="3" spans="1:7" ht="12.95" customHeight="1" thickBot="1">
      <c r="A3" s="4"/>
      <c r="B3" s="16" t="s">
        <v>279</v>
      </c>
      <c r="C3" s="1"/>
      <c r="D3" s="1"/>
      <c r="E3" s="1"/>
      <c r="F3" s="1"/>
      <c r="G3" s="1"/>
    </row>
    <row r="4" spans="1:7" ht="33" customHeight="1">
      <c r="A4" s="1"/>
      <c r="B4" s="19" t="s">
        <v>2</v>
      </c>
      <c r="C4" s="20" t="s">
        <v>3</v>
      </c>
      <c r="D4" s="21" t="s">
        <v>4</v>
      </c>
      <c r="E4" s="21" t="s">
        <v>5</v>
      </c>
      <c r="F4" s="21" t="s">
        <v>6</v>
      </c>
      <c r="G4" s="22" t="s">
        <v>7</v>
      </c>
    </row>
    <row r="5" spans="1:7" ht="12.95" customHeight="1">
      <c r="A5" s="1"/>
      <c r="B5" s="23" t="s">
        <v>8</v>
      </c>
      <c r="C5" s="5" t="s">
        <v>1</v>
      </c>
      <c r="D5" s="5" t="s">
        <v>1</v>
      </c>
      <c r="E5" s="5" t="s">
        <v>1</v>
      </c>
      <c r="F5" s="1"/>
      <c r="G5" s="24" t="s">
        <v>1</v>
      </c>
    </row>
    <row r="6" spans="1:7" ht="12.95" customHeight="1">
      <c r="A6" s="1"/>
      <c r="B6" s="23" t="s">
        <v>9</v>
      </c>
      <c r="C6" s="5" t="s">
        <v>1</v>
      </c>
      <c r="D6" s="5" t="s">
        <v>1</v>
      </c>
      <c r="E6" s="5" t="s">
        <v>1</v>
      </c>
      <c r="F6" s="1"/>
      <c r="G6" s="24" t="s">
        <v>1</v>
      </c>
    </row>
    <row r="7" spans="1:7" ht="12.95" customHeight="1">
      <c r="A7" s="6"/>
      <c r="B7" s="25" t="s">
        <v>150</v>
      </c>
      <c r="C7" s="5" t="s">
        <v>10</v>
      </c>
      <c r="D7" s="5" t="s">
        <v>11</v>
      </c>
      <c r="E7" s="7">
        <v>213</v>
      </c>
      <c r="F7" s="8">
        <v>2.71</v>
      </c>
      <c r="G7" s="26">
        <f t="shared" ref="G7:G52" si="0">+ROUND(F7/$F$62,4)</f>
        <v>7.4300000000000005E-2</v>
      </c>
    </row>
    <row r="8" spans="1:7" ht="12.95" customHeight="1">
      <c r="A8" s="6"/>
      <c r="B8" s="25" t="s">
        <v>146</v>
      </c>
      <c r="C8" s="5" t="s">
        <v>14</v>
      </c>
      <c r="D8" s="5" t="s">
        <v>15</v>
      </c>
      <c r="E8" s="7">
        <v>189</v>
      </c>
      <c r="F8" s="8">
        <v>2.63</v>
      </c>
      <c r="G8" s="26">
        <f t="shared" si="0"/>
        <v>7.2099999999999997E-2</v>
      </c>
    </row>
    <row r="9" spans="1:7" ht="12.95" customHeight="1">
      <c r="A9" s="6"/>
      <c r="B9" s="25" t="s">
        <v>148</v>
      </c>
      <c r="C9" s="5" t="s">
        <v>12</v>
      </c>
      <c r="D9" s="5" t="s">
        <v>13</v>
      </c>
      <c r="E9" s="7">
        <v>237</v>
      </c>
      <c r="F9" s="8">
        <v>2.46</v>
      </c>
      <c r="G9" s="26">
        <f t="shared" si="0"/>
        <v>6.7400000000000002E-2</v>
      </c>
    </row>
    <row r="10" spans="1:7" ht="12.95" customHeight="1">
      <c r="A10" s="6"/>
      <c r="B10" s="25" t="s">
        <v>154</v>
      </c>
      <c r="C10" s="5" t="s">
        <v>51</v>
      </c>
      <c r="D10" s="5" t="s">
        <v>44</v>
      </c>
      <c r="E10" s="7">
        <v>1010</v>
      </c>
      <c r="F10" s="8">
        <v>2.44</v>
      </c>
      <c r="G10" s="26">
        <f t="shared" si="0"/>
        <v>6.6900000000000001E-2</v>
      </c>
    </row>
    <row r="11" spans="1:7" ht="12.95" customHeight="1">
      <c r="A11" s="6"/>
      <c r="B11" s="25" t="s">
        <v>147</v>
      </c>
      <c r="C11" s="5" t="s">
        <v>16</v>
      </c>
      <c r="D11" s="5" t="s">
        <v>17</v>
      </c>
      <c r="E11" s="7">
        <v>202</v>
      </c>
      <c r="F11" s="8">
        <v>2.19</v>
      </c>
      <c r="G11" s="26">
        <f t="shared" si="0"/>
        <v>0.06</v>
      </c>
    </row>
    <row r="12" spans="1:7" ht="12.95" customHeight="1">
      <c r="A12" s="6"/>
      <c r="B12" s="25" t="s">
        <v>153</v>
      </c>
      <c r="C12" s="5" t="s">
        <v>20</v>
      </c>
      <c r="D12" s="5" t="s">
        <v>11</v>
      </c>
      <c r="E12" s="7">
        <v>708</v>
      </c>
      <c r="F12" s="8">
        <v>1.79</v>
      </c>
      <c r="G12" s="26">
        <f t="shared" si="0"/>
        <v>4.9099999999999998E-2</v>
      </c>
    </row>
    <row r="13" spans="1:7" ht="12.95" customHeight="1">
      <c r="A13" s="6"/>
      <c r="B13" s="25" t="s">
        <v>149</v>
      </c>
      <c r="C13" s="5" t="s">
        <v>18</v>
      </c>
      <c r="D13" s="5" t="s">
        <v>19</v>
      </c>
      <c r="E13" s="7">
        <v>100</v>
      </c>
      <c r="F13" s="8">
        <v>1.43</v>
      </c>
      <c r="G13" s="26">
        <f t="shared" si="0"/>
        <v>3.9199999999999999E-2</v>
      </c>
    </row>
    <row r="14" spans="1:7" ht="12.95" customHeight="1">
      <c r="A14" s="6"/>
      <c r="B14" s="25" t="s">
        <v>156</v>
      </c>
      <c r="C14" s="5" t="s">
        <v>32</v>
      </c>
      <c r="D14" s="5" t="s">
        <v>13</v>
      </c>
      <c r="E14" s="7">
        <v>59</v>
      </c>
      <c r="F14" s="8">
        <v>1.43</v>
      </c>
      <c r="G14" s="26">
        <f t="shared" si="0"/>
        <v>3.9199999999999999E-2</v>
      </c>
    </row>
    <row r="15" spans="1:7" ht="12.95" customHeight="1">
      <c r="A15" s="6"/>
      <c r="B15" s="25" t="s">
        <v>169</v>
      </c>
      <c r="C15" s="5" t="s">
        <v>35</v>
      </c>
      <c r="D15" s="5" t="s">
        <v>31</v>
      </c>
      <c r="E15" s="7">
        <v>245</v>
      </c>
      <c r="F15" s="8">
        <v>1.31</v>
      </c>
      <c r="G15" s="26">
        <f t="shared" si="0"/>
        <v>3.5900000000000001E-2</v>
      </c>
    </row>
    <row r="16" spans="1:7" ht="12.95" customHeight="1">
      <c r="A16" s="6"/>
      <c r="B16" s="25" t="s">
        <v>155</v>
      </c>
      <c r="C16" s="5" t="s">
        <v>24</v>
      </c>
      <c r="D16" s="5" t="s">
        <v>11</v>
      </c>
      <c r="E16" s="7">
        <v>185</v>
      </c>
      <c r="F16" s="8">
        <v>1</v>
      </c>
      <c r="G16" s="26">
        <f t="shared" si="0"/>
        <v>2.7400000000000001E-2</v>
      </c>
    </row>
    <row r="17" spans="1:7" ht="12.95" customHeight="1">
      <c r="A17" s="6"/>
      <c r="B17" s="25" t="s">
        <v>164</v>
      </c>
      <c r="C17" s="5" t="s">
        <v>50</v>
      </c>
      <c r="D17" s="5" t="s">
        <v>11</v>
      </c>
      <c r="E17" s="7">
        <v>124</v>
      </c>
      <c r="F17" s="8">
        <v>0.96</v>
      </c>
      <c r="G17" s="26">
        <f t="shared" si="0"/>
        <v>2.63E-2</v>
      </c>
    </row>
    <row r="18" spans="1:7" ht="12.95" customHeight="1">
      <c r="A18" s="6"/>
      <c r="B18" s="25" t="s">
        <v>21</v>
      </c>
      <c r="C18" s="5" t="s">
        <v>22</v>
      </c>
      <c r="D18" s="5" t="s">
        <v>11</v>
      </c>
      <c r="E18" s="7">
        <v>377</v>
      </c>
      <c r="F18" s="8">
        <v>0.95</v>
      </c>
      <c r="G18" s="26">
        <f t="shared" si="0"/>
        <v>2.5999999999999999E-2</v>
      </c>
    </row>
    <row r="19" spans="1:7" ht="12.95" customHeight="1">
      <c r="A19" s="6"/>
      <c r="B19" s="25" t="s">
        <v>151</v>
      </c>
      <c r="C19" s="5" t="s">
        <v>60</v>
      </c>
      <c r="D19" s="5" t="s">
        <v>26</v>
      </c>
      <c r="E19" s="7">
        <v>127</v>
      </c>
      <c r="F19" s="8">
        <v>0.94</v>
      </c>
      <c r="G19" s="26">
        <f t="shared" si="0"/>
        <v>2.58E-2</v>
      </c>
    </row>
    <row r="20" spans="1:7" ht="12.95" customHeight="1">
      <c r="A20" s="6"/>
      <c r="B20" s="25" t="s">
        <v>165</v>
      </c>
      <c r="C20" s="5" t="s">
        <v>30</v>
      </c>
      <c r="D20" s="5" t="s">
        <v>31</v>
      </c>
      <c r="E20" s="7">
        <v>16</v>
      </c>
      <c r="F20" s="8">
        <v>0.88</v>
      </c>
      <c r="G20" s="26">
        <f t="shared" si="0"/>
        <v>2.41E-2</v>
      </c>
    </row>
    <row r="21" spans="1:7" ht="12.95" customHeight="1">
      <c r="A21" s="6"/>
      <c r="B21" s="25" t="s">
        <v>186</v>
      </c>
      <c r="C21" s="5" t="s">
        <v>103</v>
      </c>
      <c r="D21" s="5" t="s">
        <v>31</v>
      </c>
      <c r="E21" s="7">
        <v>56</v>
      </c>
      <c r="F21" s="8">
        <v>0.79</v>
      </c>
      <c r="G21" s="26">
        <f t="shared" si="0"/>
        <v>2.1700000000000001E-2</v>
      </c>
    </row>
    <row r="22" spans="1:7" ht="12.95" customHeight="1">
      <c r="A22" s="6"/>
      <c r="B22" s="25" t="s">
        <v>195</v>
      </c>
      <c r="C22" s="5" t="s">
        <v>118</v>
      </c>
      <c r="D22" s="5" t="s">
        <v>44</v>
      </c>
      <c r="E22" s="7">
        <v>82</v>
      </c>
      <c r="F22" s="8">
        <v>0.71</v>
      </c>
      <c r="G22" s="26">
        <f t="shared" si="0"/>
        <v>1.95E-2</v>
      </c>
    </row>
    <row r="23" spans="1:7" ht="12.95" customHeight="1">
      <c r="A23" s="6"/>
      <c r="B23" s="25" t="s">
        <v>174</v>
      </c>
      <c r="C23" s="5" t="s">
        <v>82</v>
      </c>
      <c r="D23" s="5" t="s">
        <v>11</v>
      </c>
      <c r="E23" s="7">
        <v>56</v>
      </c>
      <c r="F23" s="8">
        <v>0.67</v>
      </c>
      <c r="G23" s="26">
        <f t="shared" si="0"/>
        <v>1.84E-2</v>
      </c>
    </row>
    <row r="24" spans="1:7" ht="12.95" customHeight="1">
      <c r="A24" s="6"/>
      <c r="B24" s="25" t="s">
        <v>200</v>
      </c>
      <c r="C24" s="5" t="s">
        <v>126</v>
      </c>
      <c r="D24" s="5" t="s">
        <v>44</v>
      </c>
      <c r="E24" s="7">
        <v>55</v>
      </c>
      <c r="F24" s="8">
        <v>0.64</v>
      </c>
      <c r="G24" s="26">
        <f t="shared" si="0"/>
        <v>1.7500000000000002E-2</v>
      </c>
    </row>
    <row r="25" spans="1:7" ht="12.95" customHeight="1">
      <c r="A25" s="6"/>
      <c r="B25" s="25" t="s">
        <v>196</v>
      </c>
      <c r="C25" s="5" t="s">
        <v>47</v>
      </c>
      <c r="D25" s="5" t="s">
        <v>48</v>
      </c>
      <c r="E25" s="7">
        <v>218</v>
      </c>
      <c r="F25" s="8">
        <v>0.56000000000000005</v>
      </c>
      <c r="G25" s="26">
        <f t="shared" si="0"/>
        <v>1.54E-2</v>
      </c>
    </row>
    <row r="26" spans="1:7" ht="12.95" customHeight="1">
      <c r="A26" s="6"/>
      <c r="B26" s="25" t="s">
        <v>157</v>
      </c>
      <c r="C26" s="5" t="s">
        <v>55</v>
      </c>
      <c r="D26" s="5" t="s">
        <v>13</v>
      </c>
      <c r="E26" s="7">
        <v>67</v>
      </c>
      <c r="F26" s="8">
        <v>0.54</v>
      </c>
      <c r="G26" s="26">
        <f t="shared" si="0"/>
        <v>1.4800000000000001E-2</v>
      </c>
    </row>
    <row r="27" spans="1:7" ht="12.95" customHeight="1">
      <c r="A27" s="6"/>
      <c r="B27" s="25" t="s">
        <v>194</v>
      </c>
      <c r="C27" s="5" t="s">
        <v>53</v>
      </c>
      <c r="D27" s="5" t="s">
        <v>54</v>
      </c>
      <c r="E27" s="7">
        <v>169</v>
      </c>
      <c r="F27" s="8">
        <v>0.53</v>
      </c>
      <c r="G27" s="26">
        <f t="shared" si="0"/>
        <v>1.4500000000000001E-2</v>
      </c>
    </row>
    <row r="28" spans="1:7" ht="12.95" customHeight="1">
      <c r="A28" s="6"/>
      <c r="B28" s="25" t="s">
        <v>162</v>
      </c>
      <c r="C28" s="5" t="s">
        <v>27</v>
      </c>
      <c r="D28" s="5" t="s">
        <v>28</v>
      </c>
      <c r="E28" s="7">
        <v>156</v>
      </c>
      <c r="F28" s="8">
        <v>0.5</v>
      </c>
      <c r="G28" s="26">
        <f t="shared" si="0"/>
        <v>1.37E-2</v>
      </c>
    </row>
    <row r="29" spans="1:7" ht="12.95" customHeight="1">
      <c r="A29" s="6"/>
      <c r="B29" s="25" t="s">
        <v>205</v>
      </c>
      <c r="C29" s="5" t="s">
        <v>129</v>
      </c>
      <c r="D29" s="5" t="s">
        <v>31</v>
      </c>
      <c r="E29" s="7">
        <v>14</v>
      </c>
      <c r="F29" s="8">
        <v>0.48</v>
      </c>
      <c r="G29" s="26">
        <f t="shared" si="0"/>
        <v>1.32E-2</v>
      </c>
    </row>
    <row r="30" spans="1:7" ht="12.95" customHeight="1">
      <c r="A30" s="6"/>
      <c r="B30" s="25" t="s">
        <v>158</v>
      </c>
      <c r="C30" s="5" t="s">
        <v>62</v>
      </c>
      <c r="D30" s="5" t="s">
        <v>26</v>
      </c>
      <c r="E30" s="7">
        <v>15</v>
      </c>
      <c r="F30" s="8">
        <v>0.47</v>
      </c>
      <c r="G30" s="26">
        <f t="shared" si="0"/>
        <v>1.29E-2</v>
      </c>
    </row>
    <row r="31" spans="1:7" ht="12.95" customHeight="1">
      <c r="A31" s="6"/>
      <c r="B31" s="25" t="s">
        <v>208</v>
      </c>
      <c r="C31" s="5" t="s">
        <v>127</v>
      </c>
      <c r="D31" s="5" t="s">
        <v>128</v>
      </c>
      <c r="E31" s="7">
        <v>268</v>
      </c>
      <c r="F31" s="8">
        <v>0.47</v>
      </c>
      <c r="G31" s="26">
        <f t="shared" si="0"/>
        <v>1.29E-2</v>
      </c>
    </row>
    <row r="32" spans="1:7" ht="12.95" customHeight="1">
      <c r="A32" s="6"/>
      <c r="B32" s="25" t="s">
        <v>187</v>
      </c>
      <c r="C32" s="5" t="s">
        <v>104</v>
      </c>
      <c r="D32" s="5" t="s">
        <v>26</v>
      </c>
      <c r="E32" s="7">
        <v>31</v>
      </c>
      <c r="F32" s="8">
        <v>0.46</v>
      </c>
      <c r="G32" s="26">
        <f t="shared" si="0"/>
        <v>1.26E-2</v>
      </c>
    </row>
    <row r="33" spans="1:7" ht="12.95" customHeight="1">
      <c r="A33" s="6"/>
      <c r="B33" s="25" t="s">
        <v>197</v>
      </c>
      <c r="C33" s="5" t="s">
        <v>107</v>
      </c>
      <c r="D33" s="5" t="s">
        <v>11</v>
      </c>
      <c r="E33" s="7">
        <v>36</v>
      </c>
      <c r="F33" s="8">
        <v>0.45</v>
      </c>
      <c r="G33" s="26">
        <f t="shared" si="0"/>
        <v>1.23E-2</v>
      </c>
    </row>
    <row r="34" spans="1:7" ht="12.95" customHeight="1">
      <c r="A34" s="6"/>
      <c r="B34" s="25" t="s">
        <v>192</v>
      </c>
      <c r="C34" s="5" t="s">
        <v>117</v>
      </c>
      <c r="D34" s="5" t="s">
        <v>31</v>
      </c>
      <c r="E34" s="7">
        <v>16</v>
      </c>
      <c r="F34" s="8">
        <v>0.45</v>
      </c>
      <c r="G34" s="26">
        <f t="shared" si="0"/>
        <v>1.23E-2</v>
      </c>
    </row>
    <row r="35" spans="1:7" ht="12.95" customHeight="1">
      <c r="A35" s="6"/>
      <c r="B35" s="25" t="s">
        <v>160</v>
      </c>
      <c r="C35" s="5" t="s">
        <v>52</v>
      </c>
      <c r="D35" s="5" t="s">
        <v>17</v>
      </c>
      <c r="E35" s="7">
        <v>65</v>
      </c>
      <c r="F35" s="8">
        <v>0.4</v>
      </c>
      <c r="G35" s="26">
        <f t="shared" si="0"/>
        <v>1.0999999999999999E-2</v>
      </c>
    </row>
    <row r="36" spans="1:7" ht="12.95" customHeight="1">
      <c r="A36" s="6"/>
      <c r="B36" s="25" t="s">
        <v>203</v>
      </c>
      <c r="C36" s="5" t="s">
        <v>131</v>
      </c>
      <c r="D36" s="5" t="s">
        <v>78</v>
      </c>
      <c r="E36" s="7">
        <v>8</v>
      </c>
      <c r="F36" s="8">
        <v>0.39</v>
      </c>
      <c r="G36" s="26">
        <f t="shared" si="0"/>
        <v>1.0699999999999999E-2</v>
      </c>
    </row>
    <row r="37" spans="1:7" ht="12.95" customHeight="1">
      <c r="A37" s="6"/>
      <c r="B37" s="25" t="s">
        <v>166</v>
      </c>
      <c r="C37" s="5" t="s">
        <v>58</v>
      </c>
      <c r="D37" s="5" t="s">
        <v>23</v>
      </c>
      <c r="E37" s="7">
        <v>151</v>
      </c>
      <c r="F37" s="8">
        <v>0.39</v>
      </c>
      <c r="G37" s="26">
        <f t="shared" si="0"/>
        <v>1.0699999999999999E-2</v>
      </c>
    </row>
    <row r="38" spans="1:7" ht="12.95" customHeight="1">
      <c r="A38" s="6"/>
      <c r="B38" s="25" t="s">
        <v>152</v>
      </c>
      <c r="C38" s="5" t="s">
        <v>49</v>
      </c>
      <c r="D38" s="5" t="s">
        <v>13</v>
      </c>
      <c r="E38" s="7">
        <v>79</v>
      </c>
      <c r="F38" s="8">
        <v>0.38</v>
      </c>
      <c r="G38" s="26">
        <f t="shared" si="0"/>
        <v>1.04E-2</v>
      </c>
    </row>
    <row r="39" spans="1:7" ht="12.95" customHeight="1">
      <c r="A39" s="6"/>
      <c r="B39" s="25" t="s">
        <v>171</v>
      </c>
      <c r="C39" s="5" t="s">
        <v>119</v>
      </c>
      <c r="D39" s="5" t="s">
        <v>26</v>
      </c>
      <c r="E39" s="7">
        <v>62</v>
      </c>
      <c r="F39" s="8">
        <v>0.36</v>
      </c>
      <c r="G39" s="26">
        <f t="shared" si="0"/>
        <v>9.9000000000000008E-3</v>
      </c>
    </row>
    <row r="40" spans="1:7" ht="12.95" customHeight="1">
      <c r="A40" s="6"/>
      <c r="B40" s="25" t="s">
        <v>173</v>
      </c>
      <c r="C40" s="5" t="s">
        <v>38</v>
      </c>
      <c r="D40" s="5" t="s">
        <v>39</v>
      </c>
      <c r="E40" s="7">
        <v>65</v>
      </c>
      <c r="F40" s="8">
        <v>0.36</v>
      </c>
      <c r="G40" s="26">
        <f t="shared" si="0"/>
        <v>9.9000000000000008E-3</v>
      </c>
    </row>
    <row r="41" spans="1:7" ht="12.95" customHeight="1">
      <c r="A41" s="6"/>
      <c r="B41" s="25" t="s">
        <v>207</v>
      </c>
      <c r="C41" s="5" t="s">
        <v>130</v>
      </c>
      <c r="D41" s="5" t="s">
        <v>128</v>
      </c>
      <c r="E41" s="7">
        <v>246</v>
      </c>
      <c r="F41" s="8">
        <v>0.36</v>
      </c>
      <c r="G41" s="26">
        <f t="shared" si="0"/>
        <v>9.9000000000000008E-3</v>
      </c>
    </row>
    <row r="42" spans="1:7" ht="12.95" customHeight="1">
      <c r="A42" s="6"/>
      <c r="B42" s="25" t="s">
        <v>188</v>
      </c>
      <c r="C42" s="5" t="s">
        <v>101</v>
      </c>
      <c r="D42" s="5" t="s">
        <v>78</v>
      </c>
      <c r="E42" s="7">
        <v>9</v>
      </c>
      <c r="F42" s="8">
        <v>0.35</v>
      </c>
      <c r="G42" s="26">
        <f t="shared" si="0"/>
        <v>9.5999999999999992E-3</v>
      </c>
    </row>
    <row r="43" spans="1:7" ht="12.95" customHeight="1">
      <c r="A43" s="6"/>
      <c r="B43" s="25" t="s">
        <v>190</v>
      </c>
      <c r="C43" s="5" t="s">
        <v>102</v>
      </c>
      <c r="D43" s="5" t="s">
        <v>13</v>
      </c>
      <c r="E43" s="7">
        <v>73</v>
      </c>
      <c r="F43" s="8">
        <v>0.31</v>
      </c>
      <c r="G43" s="26">
        <f t="shared" si="0"/>
        <v>8.5000000000000006E-3</v>
      </c>
    </row>
    <row r="44" spans="1:7" ht="12.95" customHeight="1">
      <c r="A44" s="6"/>
      <c r="B44" s="25" t="s">
        <v>209</v>
      </c>
      <c r="C44" s="5" t="s">
        <v>134</v>
      </c>
      <c r="D44" s="5" t="s">
        <v>135</v>
      </c>
      <c r="E44" s="7">
        <v>81</v>
      </c>
      <c r="F44" s="8">
        <v>0.3</v>
      </c>
      <c r="G44" s="26">
        <f t="shared" si="0"/>
        <v>8.2000000000000007E-3</v>
      </c>
    </row>
    <row r="45" spans="1:7" ht="12.95" customHeight="1">
      <c r="A45" s="6"/>
      <c r="B45" s="25" t="s">
        <v>198</v>
      </c>
      <c r="C45" s="5" t="s">
        <v>116</v>
      </c>
      <c r="D45" s="5" t="s">
        <v>75</v>
      </c>
      <c r="E45" s="7">
        <v>1</v>
      </c>
      <c r="F45" s="8">
        <v>0.23</v>
      </c>
      <c r="G45" s="26">
        <f t="shared" si="0"/>
        <v>6.3E-3</v>
      </c>
    </row>
    <row r="46" spans="1:7" ht="12.95" customHeight="1">
      <c r="A46" s="6"/>
      <c r="B46" s="25" t="s">
        <v>202</v>
      </c>
      <c r="C46" s="5" t="s">
        <v>136</v>
      </c>
      <c r="D46" s="5" t="s">
        <v>86</v>
      </c>
      <c r="E46" s="7">
        <v>56</v>
      </c>
      <c r="F46" s="8">
        <v>0.21</v>
      </c>
      <c r="G46" s="26">
        <f t="shared" si="0"/>
        <v>5.7999999999999996E-3</v>
      </c>
    </row>
    <row r="47" spans="1:7" ht="12.95" customHeight="1">
      <c r="A47" s="6"/>
      <c r="B47" s="25" t="s">
        <v>206</v>
      </c>
      <c r="C47" s="5" t="s">
        <v>140</v>
      </c>
      <c r="D47" s="5" t="s">
        <v>139</v>
      </c>
      <c r="E47" s="7">
        <v>133</v>
      </c>
      <c r="F47" s="8">
        <v>0.2</v>
      </c>
      <c r="G47" s="26">
        <f t="shared" si="0"/>
        <v>5.4999999999999997E-3</v>
      </c>
    </row>
    <row r="48" spans="1:7" ht="12.95" customHeight="1">
      <c r="A48" s="6"/>
      <c r="B48" s="25" t="s">
        <v>169</v>
      </c>
      <c r="C48" s="5" t="s">
        <v>233</v>
      </c>
      <c r="D48" s="5" t="s">
        <v>31</v>
      </c>
      <c r="E48" s="7">
        <v>60</v>
      </c>
      <c r="F48" s="8">
        <v>0.2</v>
      </c>
      <c r="G48" s="26">
        <f t="shared" si="0"/>
        <v>5.4999999999999997E-3</v>
      </c>
    </row>
    <row r="49" spans="1:7" ht="12.95" customHeight="1">
      <c r="A49" s="6"/>
      <c r="B49" s="25" t="s">
        <v>56</v>
      </c>
      <c r="C49" s="5" t="s">
        <v>57</v>
      </c>
      <c r="D49" s="5" t="s">
        <v>11</v>
      </c>
      <c r="E49" s="7">
        <v>114</v>
      </c>
      <c r="F49" s="8">
        <v>0.19</v>
      </c>
      <c r="G49" s="26">
        <f t="shared" si="0"/>
        <v>5.1999999999999998E-3</v>
      </c>
    </row>
    <row r="50" spans="1:7" ht="12.95" customHeight="1">
      <c r="A50" s="6"/>
      <c r="B50" s="25" t="s">
        <v>358</v>
      </c>
      <c r="C50" s="5" t="s">
        <v>359</v>
      </c>
      <c r="D50" s="5" t="s">
        <v>360</v>
      </c>
      <c r="E50" s="7">
        <v>53</v>
      </c>
      <c r="F50" s="8">
        <v>0.19</v>
      </c>
      <c r="G50" s="26">
        <f t="shared" si="0"/>
        <v>5.1999999999999998E-3</v>
      </c>
    </row>
    <row r="51" spans="1:7" ht="12.95" customHeight="1">
      <c r="A51" s="6"/>
      <c r="B51" s="25" t="s">
        <v>210</v>
      </c>
      <c r="C51" s="5" t="s">
        <v>138</v>
      </c>
      <c r="D51" s="5" t="s">
        <v>128</v>
      </c>
      <c r="E51" s="7">
        <v>221</v>
      </c>
      <c r="F51" s="8">
        <v>0.17</v>
      </c>
      <c r="G51" s="26">
        <f t="shared" si="0"/>
        <v>4.7000000000000002E-3</v>
      </c>
    </row>
    <row r="52" spans="1:7" ht="12.95" customHeight="1">
      <c r="A52" s="6"/>
      <c r="B52" s="25" t="s">
        <v>193</v>
      </c>
      <c r="C52" s="5" t="s">
        <v>105</v>
      </c>
      <c r="D52" s="5" t="s">
        <v>37</v>
      </c>
      <c r="E52" s="7">
        <v>110</v>
      </c>
      <c r="F52" s="8">
        <v>0.15</v>
      </c>
      <c r="G52" s="26">
        <f t="shared" si="0"/>
        <v>4.1000000000000003E-3</v>
      </c>
    </row>
    <row r="53" spans="1:7" ht="12.95" customHeight="1">
      <c r="A53" s="6"/>
      <c r="B53" s="25" t="s">
        <v>199</v>
      </c>
      <c r="C53" s="5" t="s">
        <v>137</v>
      </c>
      <c r="D53" s="5" t="s">
        <v>78</v>
      </c>
      <c r="E53" s="7">
        <v>9</v>
      </c>
      <c r="F53" s="8">
        <v>0.14000000000000001</v>
      </c>
      <c r="G53" s="26">
        <f t="shared" ref="G53:G56" si="1">+ROUND(F53/$F$62,4)</f>
        <v>3.8E-3</v>
      </c>
    </row>
    <row r="54" spans="1:7" ht="12.95" customHeight="1">
      <c r="A54" s="6"/>
      <c r="B54" s="25" t="s">
        <v>204</v>
      </c>
      <c r="C54" s="5" t="s">
        <v>133</v>
      </c>
      <c r="D54" s="5" t="s">
        <v>78</v>
      </c>
      <c r="E54" s="7">
        <v>44</v>
      </c>
      <c r="F54" s="8">
        <v>0.11</v>
      </c>
      <c r="G54" s="26">
        <f t="shared" si="1"/>
        <v>3.0000000000000001E-3</v>
      </c>
    </row>
    <row r="55" spans="1:7" ht="12.95" customHeight="1">
      <c r="A55" s="6"/>
      <c r="B55" s="25" t="s">
        <v>201</v>
      </c>
      <c r="C55" s="5" t="s">
        <v>132</v>
      </c>
      <c r="D55" s="5" t="s">
        <v>54</v>
      </c>
      <c r="E55" s="7">
        <v>136</v>
      </c>
      <c r="F55" s="8">
        <v>0.11</v>
      </c>
      <c r="G55" s="26">
        <f t="shared" si="1"/>
        <v>3.0000000000000001E-3</v>
      </c>
    </row>
    <row r="56" spans="1:7" ht="12.95" customHeight="1">
      <c r="A56" s="6"/>
      <c r="B56" s="25" t="s">
        <v>286</v>
      </c>
      <c r="C56" s="5" t="s">
        <v>287</v>
      </c>
      <c r="D56" s="5" t="s">
        <v>26</v>
      </c>
      <c r="E56" s="7">
        <v>7</v>
      </c>
      <c r="F56" s="8">
        <v>0.06</v>
      </c>
      <c r="G56" s="26">
        <f t="shared" si="1"/>
        <v>1.6000000000000001E-3</v>
      </c>
    </row>
    <row r="57" spans="1:7" ht="12.95" customHeight="1">
      <c r="A57" s="1"/>
      <c r="B57" s="23" t="s">
        <v>63</v>
      </c>
      <c r="C57" s="5" t="s">
        <v>1</v>
      </c>
      <c r="D57" s="5" t="s">
        <v>1</v>
      </c>
      <c r="E57" s="5" t="s">
        <v>1</v>
      </c>
      <c r="F57" s="9">
        <f>SUM(F7:F56)</f>
        <v>36.4</v>
      </c>
      <c r="G57" s="27">
        <f>SUM(G7:G56)</f>
        <v>0.99790000000000001</v>
      </c>
    </row>
    <row r="58" spans="1:7" ht="12.95" customHeight="1">
      <c r="A58" s="1"/>
      <c r="B58" s="28" t="s">
        <v>64</v>
      </c>
      <c r="C58" s="10" t="s">
        <v>1</v>
      </c>
      <c r="D58" s="10" t="s">
        <v>1</v>
      </c>
      <c r="E58" s="10" t="s">
        <v>1</v>
      </c>
      <c r="F58" s="11" t="s">
        <v>65</v>
      </c>
      <c r="G58" s="29" t="s">
        <v>65</v>
      </c>
    </row>
    <row r="59" spans="1:7" ht="12.95" customHeight="1">
      <c r="A59" s="1"/>
      <c r="B59" s="28" t="s">
        <v>63</v>
      </c>
      <c r="C59" s="10" t="s">
        <v>1</v>
      </c>
      <c r="D59" s="10" t="s">
        <v>1</v>
      </c>
      <c r="E59" s="10" t="s">
        <v>1</v>
      </c>
      <c r="F59" s="11" t="s">
        <v>65</v>
      </c>
      <c r="G59" s="29" t="s">
        <v>65</v>
      </c>
    </row>
    <row r="60" spans="1:7" ht="12.95" customHeight="1">
      <c r="A60" s="1"/>
      <c r="B60" s="28" t="s">
        <v>66</v>
      </c>
      <c r="C60" s="12" t="s">
        <v>1</v>
      </c>
      <c r="D60" s="10" t="s">
        <v>1</v>
      </c>
      <c r="E60" s="12" t="s">
        <v>1</v>
      </c>
      <c r="F60" s="9">
        <f>+F57</f>
        <v>36.4</v>
      </c>
      <c r="G60" s="27">
        <f>+G57</f>
        <v>0.99790000000000001</v>
      </c>
    </row>
    <row r="61" spans="1:7" ht="12.95" customHeight="1">
      <c r="A61" s="1"/>
      <c r="B61" s="28" t="s">
        <v>67</v>
      </c>
      <c r="C61" s="5" t="s">
        <v>1</v>
      </c>
      <c r="D61" s="10" t="s">
        <v>1</v>
      </c>
      <c r="E61" s="5" t="s">
        <v>1</v>
      </c>
      <c r="F61" s="13">
        <f>+F62-F60</f>
        <v>7.9999999999998295E-2</v>
      </c>
      <c r="G61" s="27">
        <f>+G62-G60</f>
        <v>2.0999999999999908E-3</v>
      </c>
    </row>
    <row r="62" spans="1:7" ht="12.95" customHeight="1" thickBot="1">
      <c r="A62" s="1"/>
      <c r="B62" s="30" t="s">
        <v>68</v>
      </c>
      <c r="C62" s="31" t="s">
        <v>1</v>
      </c>
      <c r="D62" s="31" t="s">
        <v>1</v>
      </c>
      <c r="E62" s="31" t="s">
        <v>1</v>
      </c>
      <c r="F62" s="32">
        <v>36.479999999999997</v>
      </c>
      <c r="G62" s="33">
        <v>1</v>
      </c>
    </row>
    <row r="63" spans="1:7">
      <c r="A63" s="1"/>
      <c r="B63" s="4" t="s">
        <v>1</v>
      </c>
      <c r="C63" s="1"/>
      <c r="D63" s="1"/>
      <c r="E63" s="1"/>
      <c r="F63" s="1"/>
      <c r="G63" s="1"/>
    </row>
  </sheetData>
  <sortState ref="B7:G56">
    <sortCondition descending="1" ref="G7:G56"/>
  </sortState>
  <pageMargins left="0" right="0" top="0" bottom="0" header="0" footer="0"/>
  <pageSetup paperSize="9" scale="0" firstPageNumber="0" fitToWidth="0" fitToHeight="0" pageOrder="overThenDown" orientation="portrait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G81"/>
  <sheetViews>
    <sheetView zoomScale="90" zoomScaleNormal="90" workbookViewId="0"/>
  </sheetViews>
  <sheetFormatPr defaultRowHeight="12.75"/>
  <cols>
    <col min="1" max="1" width="2.5703125" customWidth="1"/>
    <col min="2" max="2" width="40" bestFit="1" customWidth="1"/>
    <col min="3" max="4" width="26.42578125" customWidth="1"/>
    <col min="5" max="5" width="8.85546875" customWidth="1"/>
    <col min="6" max="6" width="20.85546875" bestFit="1" customWidth="1"/>
    <col min="7" max="7" width="14" customWidth="1"/>
    <col min="8" max="8" width="14.140625" bestFit="1" customWidth="1"/>
  </cols>
  <sheetData>
    <row r="1" spans="1:7" ht="16.5" customHeight="1">
      <c r="A1" s="1"/>
      <c r="B1" s="2" t="s">
        <v>141</v>
      </c>
      <c r="C1" s="1"/>
      <c r="D1" s="1"/>
      <c r="E1" s="1"/>
      <c r="F1" s="1"/>
      <c r="G1" s="1"/>
    </row>
    <row r="2" spans="1:7" ht="12.95" customHeight="1">
      <c r="A2" s="1"/>
      <c r="B2" s="3" t="s">
        <v>1</v>
      </c>
      <c r="C2" s="1"/>
      <c r="D2" s="1"/>
      <c r="E2" s="1"/>
      <c r="F2" s="1"/>
      <c r="G2" s="1"/>
    </row>
    <row r="3" spans="1:7" ht="12.95" customHeight="1" thickBot="1">
      <c r="A3" s="4"/>
      <c r="B3" s="16" t="s">
        <v>279</v>
      </c>
      <c r="C3" s="1"/>
      <c r="D3" s="1"/>
      <c r="E3" s="1"/>
      <c r="F3" s="1"/>
      <c r="G3" s="1"/>
    </row>
    <row r="4" spans="1:7" ht="33" customHeight="1">
      <c r="A4" s="1"/>
      <c r="B4" s="19" t="s">
        <v>2</v>
      </c>
      <c r="C4" s="20" t="s">
        <v>3</v>
      </c>
      <c r="D4" s="21" t="s">
        <v>4</v>
      </c>
      <c r="E4" s="21" t="s">
        <v>5</v>
      </c>
      <c r="F4" s="21" t="s">
        <v>6</v>
      </c>
      <c r="G4" s="22" t="s">
        <v>7</v>
      </c>
    </row>
    <row r="5" spans="1:7" ht="12.95" customHeight="1">
      <c r="A5" s="1"/>
      <c r="B5" s="23" t="s">
        <v>8</v>
      </c>
      <c r="C5" s="5" t="s">
        <v>1</v>
      </c>
      <c r="D5" s="5" t="s">
        <v>1</v>
      </c>
      <c r="E5" s="5" t="s">
        <v>1</v>
      </c>
      <c r="F5" s="1"/>
      <c r="G5" s="24" t="s">
        <v>1</v>
      </c>
    </row>
    <row r="6" spans="1:7" ht="12.95" customHeight="1">
      <c r="A6" s="1"/>
      <c r="B6" s="23" t="s">
        <v>9</v>
      </c>
      <c r="C6" s="5" t="s">
        <v>1</v>
      </c>
      <c r="D6" s="5" t="s">
        <v>1</v>
      </c>
      <c r="E6" s="5" t="s">
        <v>1</v>
      </c>
      <c r="F6" s="1"/>
      <c r="G6" s="24" t="s">
        <v>1</v>
      </c>
    </row>
    <row r="7" spans="1:7" ht="12.95" customHeight="1">
      <c r="A7" s="6"/>
      <c r="B7" s="25" t="s">
        <v>150</v>
      </c>
      <c r="C7" s="5" t="s">
        <v>10</v>
      </c>
      <c r="D7" s="5" t="s">
        <v>11</v>
      </c>
      <c r="E7" s="7">
        <v>91007</v>
      </c>
      <c r="F7" s="8">
        <v>1157.3399999999999</v>
      </c>
      <c r="G7" s="26">
        <f t="shared" ref="G7:G51" si="0">+ROUND(F7/$F$77,4)</f>
        <v>5.8900000000000001E-2</v>
      </c>
    </row>
    <row r="8" spans="1:7" ht="12.95" customHeight="1">
      <c r="A8" s="6"/>
      <c r="B8" s="25" t="s">
        <v>146</v>
      </c>
      <c r="C8" s="5" t="s">
        <v>14</v>
      </c>
      <c r="D8" s="5" t="s">
        <v>15</v>
      </c>
      <c r="E8" s="7">
        <v>73719</v>
      </c>
      <c r="F8" s="8">
        <v>1026.94</v>
      </c>
      <c r="G8" s="26">
        <f t="shared" si="0"/>
        <v>5.2299999999999999E-2</v>
      </c>
    </row>
    <row r="9" spans="1:7" ht="12.95" customHeight="1">
      <c r="A9" s="6"/>
      <c r="B9" s="25" t="s">
        <v>148</v>
      </c>
      <c r="C9" s="5" t="s">
        <v>12</v>
      </c>
      <c r="D9" s="5" t="s">
        <v>13</v>
      </c>
      <c r="E9" s="7">
        <v>91366</v>
      </c>
      <c r="F9" s="8">
        <v>948.47</v>
      </c>
      <c r="G9" s="26">
        <f t="shared" si="0"/>
        <v>4.8300000000000003E-2</v>
      </c>
    </row>
    <row r="10" spans="1:7" ht="12.95" customHeight="1">
      <c r="A10" s="6"/>
      <c r="B10" s="25" t="s">
        <v>147</v>
      </c>
      <c r="C10" s="5" t="s">
        <v>16</v>
      </c>
      <c r="D10" s="5" t="s">
        <v>17</v>
      </c>
      <c r="E10" s="7">
        <v>76811</v>
      </c>
      <c r="F10" s="8">
        <v>831.17</v>
      </c>
      <c r="G10" s="26">
        <f t="shared" si="0"/>
        <v>4.2299999999999997E-2</v>
      </c>
    </row>
    <row r="11" spans="1:7" ht="12.95" customHeight="1">
      <c r="A11" s="6"/>
      <c r="B11" s="25" t="s">
        <v>154</v>
      </c>
      <c r="C11" s="5" t="s">
        <v>51</v>
      </c>
      <c r="D11" s="5" t="s">
        <v>44</v>
      </c>
      <c r="E11" s="7">
        <v>315960</v>
      </c>
      <c r="F11" s="8">
        <v>763.2</v>
      </c>
      <c r="G11" s="26">
        <f t="shared" si="0"/>
        <v>3.8800000000000001E-2</v>
      </c>
    </row>
    <row r="12" spans="1:7" ht="12.95" customHeight="1">
      <c r="A12" s="6"/>
      <c r="B12" s="25" t="s">
        <v>153</v>
      </c>
      <c r="C12" s="5" t="s">
        <v>20</v>
      </c>
      <c r="D12" s="5" t="s">
        <v>11</v>
      </c>
      <c r="E12" s="7">
        <v>267426</v>
      </c>
      <c r="F12" s="8">
        <v>674.72</v>
      </c>
      <c r="G12" s="26">
        <f t="shared" si="0"/>
        <v>3.4299999999999997E-2</v>
      </c>
    </row>
    <row r="13" spans="1:7" ht="12.95" customHeight="1">
      <c r="A13" s="6"/>
      <c r="B13" s="25" t="s">
        <v>188</v>
      </c>
      <c r="C13" s="5" t="s">
        <v>101</v>
      </c>
      <c r="D13" s="5" t="s">
        <v>78</v>
      </c>
      <c r="E13" s="7">
        <v>15893</v>
      </c>
      <c r="F13" s="8">
        <v>613.14</v>
      </c>
      <c r="G13" s="26">
        <f t="shared" si="0"/>
        <v>3.1199999999999999E-2</v>
      </c>
    </row>
    <row r="14" spans="1:7" ht="12.95" customHeight="1">
      <c r="A14" s="6"/>
      <c r="B14" s="25" t="s">
        <v>174</v>
      </c>
      <c r="C14" s="5" t="s">
        <v>82</v>
      </c>
      <c r="D14" s="5" t="s">
        <v>11</v>
      </c>
      <c r="E14" s="7">
        <v>48219</v>
      </c>
      <c r="F14" s="8">
        <v>576.87</v>
      </c>
      <c r="G14" s="26">
        <f t="shared" si="0"/>
        <v>2.9399999999999999E-2</v>
      </c>
    </row>
    <row r="15" spans="1:7" ht="12.95" customHeight="1">
      <c r="A15" s="6"/>
      <c r="B15" s="25" t="s">
        <v>156</v>
      </c>
      <c r="C15" s="5" t="s">
        <v>32</v>
      </c>
      <c r="D15" s="5" t="s">
        <v>13</v>
      </c>
      <c r="E15" s="7">
        <v>23570</v>
      </c>
      <c r="F15" s="8">
        <v>572.09</v>
      </c>
      <c r="G15" s="26">
        <f t="shared" si="0"/>
        <v>2.9100000000000001E-2</v>
      </c>
    </row>
    <row r="16" spans="1:7" ht="12.95" customHeight="1">
      <c r="A16" s="6"/>
      <c r="B16" s="25" t="s">
        <v>149</v>
      </c>
      <c r="C16" s="5" t="s">
        <v>18</v>
      </c>
      <c r="D16" s="5" t="s">
        <v>19</v>
      </c>
      <c r="E16" s="7">
        <v>37891</v>
      </c>
      <c r="F16" s="8">
        <v>542.47</v>
      </c>
      <c r="G16" s="26">
        <f t="shared" si="0"/>
        <v>2.76E-2</v>
      </c>
    </row>
    <row r="17" spans="1:7" ht="12.95" customHeight="1">
      <c r="A17" s="6"/>
      <c r="B17" s="25" t="s">
        <v>163</v>
      </c>
      <c r="C17" s="5" t="s">
        <v>29</v>
      </c>
      <c r="D17" s="5" t="s">
        <v>17</v>
      </c>
      <c r="E17" s="7">
        <v>120597</v>
      </c>
      <c r="F17" s="8">
        <v>511.21</v>
      </c>
      <c r="G17" s="26">
        <f t="shared" si="0"/>
        <v>2.5999999999999999E-2</v>
      </c>
    </row>
    <row r="18" spans="1:7" ht="12.95" customHeight="1">
      <c r="A18" s="6"/>
      <c r="B18" s="25" t="s">
        <v>165</v>
      </c>
      <c r="C18" s="5" t="s">
        <v>30</v>
      </c>
      <c r="D18" s="5" t="s">
        <v>31</v>
      </c>
      <c r="E18" s="7">
        <v>9298</v>
      </c>
      <c r="F18" s="8">
        <v>509.46</v>
      </c>
      <c r="G18" s="26">
        <f t="shared" si="0"/>
        <v>2.5899999999999999E-2</v>
      </c>
    </row>
    <row r="19" spans="1:7" ht="12.95" customHeight="1">
      <c r="A19" s="6"/>
      <c r="B19" s="25" t="s">
        <v>169</v>
      </c>
      <c r="C19" s="5" t="s">
        <v>35</v>
      </c>
      <c r="D19" s="5" t="s">
        <v>31</v>
      </c>
      <c r="E19" s="7">
        <v>89580</v>
      </c>
      <c r="F19" s="8">
        <v>479.03</v>
      </c>
      <c r="G19" s="26">
        <f t="shared" si="0"/>
        <v>2.4400000000000002E-2</v>
      </c>
    </row>
    <row r="20" spans="1:7" ht="12.95" customHeight="1">
      <c r="A20" s="6"/>
      <c r="B20" s="25" t="s">
        <v>308</v>
      </c>
      <c r="C20" s="5" t="s">
        <v>309</v>
      </c>
      <c r="D20" s="5" t="s">
        <v>15</v>
      </c>
      <c r="E20" s="7">
        <v>646702</v>
      </c>
      <c r="F20" s="8">
        <v>434.26</v>
      </c>
      <c r="G20" s="26">
        <f t="shared" si="0"/>
        <v>2.2100000000000002E-2</v>
      </c>
    </row>
    <row r="21" spans="1:7" ht="12.95" customHeight="1">
      <c r="A21" s="6"/>
      <c r="B21" s="25" t="s">
        <v>155</v>
      </c>
      <c r="C21" s="5" t="s">
        <v>24</v>
      </c>
      <c r="D21" s="5" t="s">
        <v>11</v>
      </c>
      <c r="E21" s="7">
        <v>77626</v>
      </c>
      <c r="F21" s="8">
        <v>420.62</v>
      </c>
      <c r="G21" s="26">
        <f t="shared" si="0"/>
        <v>2.1399999999999999E-2</v>
      </c>
    </row>
    <row r="22" spans="1:7" ht="12.95" customHeight="1">
      <c r="A22" s="6"/>
      <c r="B22" s="25" t="s">
        <v>181</v>
      </c>
      <c r="C22" s="5" t="s">
        <v>306</v>
      </c>
      <c r="D22" s="5" t="s">
        <v>15</v>
      </c>
      <c r="E22" s="7">
        <v>39690</v>
      </c>
      <c r="F22" s="8">
        <v>419.36</v>
      </c>
      <c r="G22" s="26">
        <f t="shared" si="0"/>
        <v>2.1299999999999999E-2</v>
      </c>
    </row>
    <row r="23" spans="1:7" ht="12.95" customHeight="1">
      <c r="A23" s="6"/>
      <c r="B23" s="25" t="s">
        <v>214</v>
      </c>
      <c r="C23" s="5" t="s">
        <v>120</v>
      </c>
      <c r="D23" s="5" t="s">
        <v>86</v>
      </c>
      <c r="E23" s="7">
        <v>111795</v>
      </c>
      <c r="F23" s="8">
        <v>385.64</v>
      </c>
      <c r="G23" s="26">
        <f t="shared" si="0"/>
        <v>1.9599999999999999E-2</v>
      </c>
    </row>
    <row r="24" spans="1:7" ht="12.95" customHeight="1">
      <c r="A24" s="6"/>
      <c r="B24" s="25" t="s">
        <v>21</v>
      </c>
      <c r="C24" s="5" t="s">
        <v>22</v>
      </c>
      <c r="D24" s="5" t="s">
        <v>11</v>
      </c>
      <c r="E24" s="7">
        <v>151627</v>
      </c>
      <c r="F24" s="8">
        <v>380.13</v>
      </c>
      <c r="G24" s="26">
        <f t="shared" si="0"/>
        <v>1.9300000000000001E-2</v>
      </c>
    </row>
    <row r="25" spans="1:7" ht="12.95" customHeight="1">
      <c r="A25" s="6"/>
      <c r="B25" s="25" t="s">
        <v>160</v>
      </c>
      <c r="C25" s="5" t="s">
        <v>52</v>
      </c>
      <c r="D25" s="5" t="s">
        <v>17</v>
      </c>
      <c r="E25" s="7">
        <v>59901</v>
      </c>
      <c r="F25" s="8">
        <v>367.01</v>
      </c>
      <c r="G25" s="26">
        <f t="shared" si="0"/>
        <v>1.8700000000000001E-2</v>
      </c>
    </row>
    <row r="26" spans="1:7" ht="12.95" customHeight="1">
      <c r="A26" s="6"/>
      <c r="B26" s="25" t="s">
        <v>151</v>
      </c>
      <c r="C26" s="5" t="s">
        <v>60</v>
      </c>
      <c r="D26" s="5" t="s">
        <v>26</v>
      </c>
      <c r="E26" s="7">
        <v>47692</v>
      </c>
      <c r="F26" s="8">
        <v>354.21</v>
      </c>
      <c r="G26" s="26">
        <f t="shared" si="0"/>
        <v>1.7999999999999999E-2</v>
      </c>
    </row>
    <row r="27" spans="1:7" ht="12.95" customHeight="1">
      <c r="A27" s="6"/>
      <c r="B27" s="25" t="s">
        <v>172</v>
      </c>
      <c r="C27" s="5" t="s">
        <v>85</v>
      </c>
      <c r="D27" s="5" t="s">
        <v>44</v>
      </c>
      <c r="E27" s="7">
        <v>22133</v>
      </c>
      <c r="F27" s="8">
        <v>350.63</v>
      </c>
      <c r="G27" s="26">
        <f t="shared" si="0"/>
        <v>1.78E-2</v>
      </c>
    </row>
    <row r="28" spans="1:7" ht="12.95" customHeight="1">
      <c r="A28" s="6"/>
      <c r="B28" s="25" t="s">
        <v>178</v>
      </c>
      <c r="C28" s="5" t="s">
        <v>74</v>
      </c>
      <c r="D28" s="5" t="s">
        <v>75</v>
      </c>
      <c r="E28" s="7">
        <v>107003</v>
      </c>
      <c r="F28" s="8">
        <v>339.9</v>
      </c>
      <c r="G28" s="26">
        <f t="shared" si="0"/>
        <v>1.7299999999999999E-2</v>
      </c>
    </row>
    <row r="29" spans="1:7" ht="12.95" customHeight="1">
      <c r="A29" s="6"/>
      <c r="B29" s="25" t="s">
        <v>210</v>
      </c>
      <c r="C29" s="5" t="s">
        <v>138</v>
      </c>
      <c r="D29" s="5" t="s">
        <v>128</v>
      </c>
      <c r="E29" s="7">
        <v>431181</v>
      </c>
      <c r="F29" s="8">
        <v>324.68</v>
      </c>
      <c r="G29" s="26">
        <f t="shared" si="0"/>
        <v>1.6500000000000001E-2</v>
      </c>
    </row>
    <row r="30" spans="1:7" ht="12.95" customHeight="1">
      <c r="A30" s="6"/>
      <c r="B30" s="25" t="s">
        <v>284</v>
      </c>
      <c r="C30" s="5" t="s">
        <v>285</v>
      </c>
      <c r="D30" s="5" t="s">
        <v>44</v>
      </c>
      <c r="E30" s="7">
        <v>32910</v>
      </c>
      <c r="F30" s="8">
        <v>319.52</v>
      </c>
      <c r="G30" s="26">
        <f t="shared" si="0"/>
        <v>1.6299999999999999E-2</v>
      </c>
    </row>
    <row r="31" spans="1:7" ht="12.95" customHeight="1">
      <c r="A31" s="6"/>
      <c r="B31" s="25" t="s">
        <v>186</v>
      </c>
      <c r="C31" s="5" t="s">
        <v>103</v>
      </c>
      <c r="D31" s="5" t="s">
        <v>31</v>
      </c>
      <c r="E31" s="7">
        <v>22224</v>
      </c>
      <c r="F31" s="8">
        <v>312.45999999999998</v>
      </c>
      <c r="G31" s="26">
        <f t="shared" si="0"/>
        <v>1.5900000000000001E-2</v>
      </c>
    </row>
    <row r="32" spans="1:7" ht="12.95" customHeight="1">
      <c r="A32" s="6"/>
      <c r="B32" s="25" t="s">
        <v>159</v>
      </c>
      <c r="C32" s="5" t="s">
        <v>40</v>
      </c>
      <c r="D32" s="5" t="s">
        <v>37</v>
      </c>
      <c r="E32" s="7">
        <v>25055</v>
      </c>
      <c r="F32" s="8">
        <v>312.02999999999997</v>
      </c>
      <c r="G32" s="26">
        <f t="shared" si="0"/>
        <v>1.5900000000000001E-2</v>
      </c>
    </row>
    <row r="33" spans="1:7" ht="12.95" customHeight="1">
      <c r="A33" s="6"/>
      <c r="B33" s="25" t="s">
        <v>286</v>
      </c>
      <c r="C33" s="5" t="s">
        <v>287</v>
      </c>
      <c r="D33" s="5" t="s">
        <v>26</v>
      </c>
      <c r="E33" s="7">
        <v>36163</v>
      </c>
      <c r="F33" s="8">
        <v>309.16000000000003</v>
      </c>
      <c r="G33" s="26">
        <f t="shared" si="0"/>
        <v>1.5699999999999999E-2</v>
      </c>
    </row>
    <row r="34" spans="1:7" ht="12.95" customHeight="1">
      <c r="A34" s="6"/>
      <c r="B34" s="25" t="s">
        <v>211</v>
      </c>
      <c r="C34" s="5" t="s">
        <v>122</v>
      </c>
      <c r="D34" s="5" t="s">
        <v>17</v>
      </c>
      <c r="E34" s="7">
        <v>52424</v>
      </c>
      <c r="F34" s="8">
        <v>305.5</v>
      </c>
      <c r="G34" s="26">
        <f t="shared" si="0"/>
        <v>1.55E-2</v>
      </c>
    </row>
    <row r="35" spans="1:7" ht="12.95" customHeight="1">
      <c r="A35" s="6"/>
      <c r="B35" s="25" t="s">
        <v>175</v>
      </c>
      <c r="C35" s="5" t="s">
        <v>84</v>
      </c>
      <c r="D35" s="5" t="s">
        <v>19</v>
      </c>
      <c r="E35" s="7">
        <v>105127</v>
      </c>
      <c r="F35" s="8">
        <v>294.99</v>
      </c>
      <c r="G35" s="26">
        <f t="shared" si="0"/>
        <v>1.4999999999999999E-2</v>
      </c>
    </row>
    <row r="36" spans="1:7" ht="12.95" customHeight="1">
      <c r="A36" s="6"/>
      <c r="B36" s="25" t="s">
        <v>240</v>
      </c>
      <c r="C36" s="5" t="s">
        <v>241</v>
      </c>
      <c r="D36" s="5" t="s">
        <v>86</v>
      </c>
      <c r="E36" s="7">
        <v>34930</v>
      </c>
      <c r="F36" s="8">
        <v>271.27999999999997</v>
      </c>
      <c r="G36" s="26">
        <f t="shared" si="0"/>
        <v>1.38E-2</v>
      </c>
    </row>
    <row r="37" spans="1:7" ht="12.95" customHeight="1">
      <c r="A37" s="6"/>
      <c r="B37" s="25" t="s">
        <v>161</v>
      </c>
      <c r="C37" s="5" t="s">
        <v>45</v>
      </c>
      <c r="D37" s="5" t="s">
        <v>23</v>
      </c>
      <c r="E37" s="7">
        <v>18857</v>
      </c>
      <c r="F37" s="8">
        <v>259.33</v>
      </c>
      <c r="G37" s="26">
        <f t="shared" si="0"/>
        <v>1.32E-2</v>
      </c>
    </row>
    <row r="38" spans="1:7" ht="12.95" customHeight="1">
      <c r="A38" s="6"/>
      <c r="B38" s="25" t="s">
        <v>184</v>
      </c>
      <c r="C38" s="5" t="s">
        <v>77</v>
      </c>
      <c r="D38" s="5" t="s">
        <v>78</v>
      </c>
      <c r="E38" s="7">
        <v>1412</v>
      </c>
      <c r="F38" s="8">
        <v>240.23</v>
      </c>
      <c r="G38" s="26">
        <f t="shared" si="0"/>
        <v>1.2200000000000001E-2</v>
      </c>
    </row>
    <row r="39" spans="1:7" ht="12.95" customHeight="1">
      <c r="A39" s="6"/>
      <c r="B39" s="25" t="s">
        <v>361</v>
      </c>
      <c r="C39" s="5" t="s">
        <v>362</v>
      </c>
      <c r="D39" s="5" t="s">
        <v>26</v>
      </c>
      <c r="E39" s="7">
        <v>83758</v>
      </c>
      <c r="F39" s="8">
        <v>225.94</v>
      </c>
      <c r="G39" s="26">
        <f t="shared" si="0"/>
        <v>1.15E-2</v>
      </c>
    </row>
    <row r="40" spans="1:7" ht="12.95" customHeight="1">
      <c r="A40" s="6"/>
      <c r="B40" s="25" t="s">
        <v>334</v>
      </c>
      <c r="C40" s="5" t="s">
        <v>335</v>
      </c>
      <c r="D40" s="5" t="s">
        <v>336</v>
      </c>
      <c r="E40" s="7">
        <v>366863</v>
      </c>
      <c r="F40" s="8">
        <v>214.06</v>
      </c>
      <c r="G40" s="26">
        <f t="shared" si="0"/>
        <v>1.09E-2</v>
      </c>
    </row>
    <row r="41" spans="1:7" ht="12.95" customHeight="1">
      <c r="A41" s="6"/>
      <c r="B41" s="25" t="s">
        <v>242</v>
      </c>
      <c r="C41" s="5" t="s">
        <v>243</v>
      </c>
      <c r="D41" s="5" t="s">
        <v>26</v>
      </c>
      <c r="E41" s="7">
        <v>21231</v>
      </c>
      <c r="F41" s="8">
        <v>198.32</v>
      </c>
      <c r="G41" s="26">
        <f t="shared" si="0"/>
        <v>1.01E-2</v>
      </c>
    </row>
    <row r="42" spans="1:7" ht="12.95" customHeight="1">
      <c r="A42" s="6"/>
      <c r="B42" s="25" t="s">
        <v>257</v>
      </c>
      <c r="C42" s="5" t="s">
        <v>258</v>
      </c>
      <c r="D42" s="5" t="s">
        <v>128</v>
      </c>
      <c r="E42" s="7">
        <v>263825</v>
      </c>
      <c r="F42" s="8">
        <v>196.68</v>
      </c>
      <c r="G42" s="26">
        <f t="shared" si="0"/>
        <v>0.01</v>
      </c>
    </row>
    <row r="43" spans="1:7" ht="12.95" customHeight="1">
      <c r="A43" s="6"/>
      <c r="B43" s="25" t="s">
        <v>187</v>
      </c>
      <c r="C43" s="5" t="s">
        <v>104</v>
      </c>
      <c r="D43" s="5" t="s">
        <v>26</v>
      </c>
      <c r="E43" s="7">
        <v>12682</v>
      </c>
      <c r="F43" s="8">
        <v>188.38</v>
      </c>
      <c r="G43" s="26">
        <f t="shared" si="0"/>
        <v>9.5999999999999992E-3</v>
      </c>
    </row>
    <row r="44" spans="1:7" ht="12.95" customHeight="1">
      <c r="A44" s="6"/>
      <c r="B44" s="25" t="s">
        <v>264</v>
      </c>
      <c r="C44" s="5" t="s">
        <v>265</v>
      </c>
      <c r="D44" s="5" t="s">
        <v>15</v>
      </c>
      <c r="E44" s="7">
        <v>57000</v>
      </c>
      <c r="F44" s="8">
        <v>184.45</v>
      </c>
      <c r="G44" s="26">
        <f t="shared" si="0"/>
        <v>9.4000000000000004E-3</v>
      </c>
    </row>
    <row r="45" spans="1:7" ht="12.95" customHeight="1">
      <c r="A45" s="6"/>
      <c r="B45" s="25" t="s">
        <v>363</v>
      </c>
      <c r="C45" s="5" t="s">
        <v>364</v>
      </c>
      <c r="D45" s="5" t="s">
        <v>31</v>
      </c>
      <c r="E45" s="7">
        <v>9653</v>
      </c>
      <c r="F45" s="8">
        <v>181.45</v>
      </c>
      <c r="G45" s="26">
        <f t="shared" si="0"/>
        <v>9.1999999999999998E-3</v>
      </c>
    </row>
    <row r="46" spans="1:7" ht="12.95" customHeight="1">
      <c r="A46" s="6"/>
      <c r="B46" s="25" t="s">
        <v>282</v>
      </c>
      <c r="C46" s="5" t="s">
        <v>283</v>
      </c>
      <c r="D46" s="5" t="s">
        <v>26</v>
      </c>
      <c r="E46" s="7">
        <v>13919</v>
      </c>
      <c r="F46" s="8">
        <v>179.51</v>
      </c>
      <c r="G46" s="26">
        <f t="shared" si="0"/>
        <v>9.1000000000000004E-3</v>
      </c>
    </row>
    <row r="47" spans="1:7" ht="12.95" customHeight="1">
      <c r="A47" s="6"/>
      <c r="B47" s="25" t="s">
        <v>365</v>
      </c>
      <c r="C47" s="5" t="s">
        <v>366</v>
      </c>
      <c r="D47" s="5" t="s">
        <v>41</v>
      </c>
      <c r="E47" s="7">
        <v>94804</v>
      </c>
      <c r="F47" s="8">
        <v>168.13</v>
      </c>
      <c r="G47" s="26">
        <f t="shared" si="0"/>
        <v>8.6E-3</v>
      </c>
    </row>
    <row r="48" spans="1:7" ht="12.95" customHeight="1">
      <c r="A48" s="6"/>
      <c r="B48" s="25" t="s">
        <v>194</v>
      </c>
      <c r="C48" s="5" t="s">
        <v>53</v>
      </c>
      <c r="D48" s="5" t="s">
        <v>54</v>
      </c>
      <c r="E48" s="7">
        <v>50756</v>
      </c>
      <c r="F48" s="8">
        <v>159.4</v>
      </c>
      <c r="G48" s="26">
        <f t="shared" si="0"/>
        <v>8.0999999999999996E-3</v>
      </c>
    </row>
    <row r="49" spans="1:7" ht="12.95" customHeight="1">
      <c r="A49" s="6"/>
      <c r="B49" s="25" t="s">
        <v>168</v>
      </c>
      <c r="C49" s="5" t="s">
        <v>36</v>
      </c>
      <c r="D49" s="5" t="s">
        <v>37</v>
      </c>
      <c r="E49" s="7">
        <v>12454</v>
      </c>
      <c r="F49" s="8">
        <v>154.5</v>
      </c>
      <c r="G49" s="26">
        <f t="shared" si="0"/>
        <v>7.9000000000000008E-3</v>
      </c>
    </row>
    <row r="50" spans="1:7" ht="12.95" customHeight="1">
      <c r="A50" s="6"/>
      <c r="B50" s="25" t="s">
        <v>209</v>
      </c>
      <c r="C50" s="5" t="s">
        <v>134</v>
      </c>
      <c r="D50" s="5" t="s">
        <v>135</v>
      </c>
      <c r="E50" s="7">
        <v>39729</v>
      </c>
      <c r="F50" s="8">
        <v>148.75</v>
      </c>
      <c r="G50" s="26">
        <f t="shared" si="0"/>
        <v>7.6E-3</v>
      </c>
    </row>
    <row r="51" spans="1:7" ht="12.95" customHeight="1">
      <c r="A51" s="6"/>
      <c r="B51" s="25" t="s">
        <v>203</v>
      </c>
      <c r="C51" s="5" t="s">
        <v>131</v>
      </c>
      <c r="D51" s="5" t="s">
        <v>78</v>
      </c>
      <c r="E51" s="7">
        <v>3056</v>
      </c>
      <c r="F51" s="8">
        <v>147.69</v>
      </c>
      <c r="G51" s="26">
        <f t="shared" si="0"/>
        <v>7.4999999999999997E-3</v>
      </c>
    </row>
    <row r="52" spans="1:7" ht="12.95" customHeight="1">
      <c r="A52" s="6"/>
      <c r="B52" s="25" t="s">
        <v>224</v>
      </c>
      <c r="C52" s="5" t="s">
        <v>225</v>
      </c>
      <c r="D52" s="5" t="s">
        <v>128</v>
      </c>
      <c r="E52" s="7">
        <v>75000</v>
      </c>
      <c r="F52" s="8">
        <v>135.08000000000001</v>
      </c>
      <c r="G52" s="26">
        <f t="shared" ref="G52:G70" si="1">+ROUND(F52/$F$77,4)</f>
        <v>6.8999999999999999E-3</v>
      </c>
    </row>
    <row r="53" spans="1:7" ht="12.95" customHeight="1">
      <c r="A53" s="6"/>
      <c r="B53" s="25" t="s">
        <v>171</v>
      </c>
      <c r="C53" s="5" t="s">
        <v>119</v>
      </c>
      <c r="D53" s="5" t="s">
        <v>26</v>
      </c>
      <c r="E53" s="7">
        <v>21970</v>
      </c>
      <c r="F53" s="8">
        <v>127.48</v>
      </c>
      <c r="G53" s="26">
        <f t="shared" si="1"/>
        <v>6.4999999999999997E-3</v>
      </c>
    </row>
    <row r="54" spans="1:7" ht="12.95" customHeight="1">
      <c r="A54" s="6"/>
      <c r="B54" s="25" t="s">
        <v>173</v>
      </c>
      <c r="C54" s="5" t="s">
        <v>38</v>
      </c>
      <c r="D54" s="5" t="s">
        <v>39</v>
      </c>
      <c r="E54" s="7">
        <v>23253</v>
      </c>
      <c r="F54" s="8">
        <v>127.12</v>
      </c>
      <c r="G54" s="26">
        <f t="shared" si="1"/>
        <v>6.4999999999999997E-3</v>
      </c>
    </row>
    <row r="55" spans="1:7" ht="12.95" customHeight="1">
      <c r="A55" s="6"/>
      <c r="B55" s="25" t="s">
        <v>253</v>
      </c>
      <c r="C55" s="5" t="s">
        <v>254</v>
      </c>
      <c r="D55" s="5" t="s">
        <v>39</v>
      </c>
      <c r="E55" s="7">
        <v>12590</v>
      </c>
      <c r="F55" s="8">
        <v>108.94</v>
      </c>
      <c r="G55" s="26">
        <f t="shared" si="1"/>
        <v>5.4999999999999997E-3</v>
      </c>
    </row>
    <row r="56" spans="1:7" ht="12.95" customHeight="1">
      <c r="A56" s="6"/>
      <c r="B56" s="25" t="s">
        <v>302</v>
      </c>
      <c r="C56" s="5" t="s">
        <v>303</v>
      </c>
      <c r="D56" s="5" t="s">
        <v>15</v>
      </c>
      <c r="E56" s="7">
        <v>90570</v>
      </c>
      <c r="F56" s="8">
        <v>108.91</v>
      </c>
      <c r="G56" s="26">
        <f t="shared" si="1"/>
        <v>5.4999999999999997E-3</v>
      </c>
    </row>
    <row r="57" spans="1:7" ht="12.95" customHeight="1">
      <c r="A57" s="6"/>
      <c r="B57" s="25" t="s">
        <v>367</v>
      </c>
      <c r="C57" s="5" t="s">
        <v>368</v>
      </c>
      <c r="D57" s="5" t="s">
        <v>212</v>
      </c>
      <c r="E57" s="7">
        <v>49000</v>
      </c>
      <c r="F57" s="8">
        <v>94.45</v>
      </c>
      <c r="G57" s="26">
        <f t="shared" si="1"/>
        <v>4.7999999999999996E-3</v>
      </c>
    </row>
    <row r="58" spans="1:7" ht="12.95" customHeight="1">
      <c r="A58" s="6"/>
      <c r="B58" s="25" t="s">
        <v>176</v>
      </c>
      <c r="C58" s="5" t="s">
        <v>71</v>
      </c>
      <c r="D58" s="5" t="s">
        <v>44</v>
      </c>
      <c r="E58" s="7">
        <v>21523</v>
      </c>
      <c r="F58" s="8">
        <v>92.47</v>
      </c>
      <c r="G58" s="26">
        <f t="shared" si="1"/>
        <v>4.7000000000000002E-3</v>
      </c>
    </row>
    <row r="59" spans="1:7" ht="12.95" customHeight="1">
      <c r="A59" s="6"/>
      <c r="B59" s="25" t="s">
        <v>56</v>
      </c>
      <c r="C59" s="5" t="s">
        <v>57</v>
      </c>
      <c r="D59" s="5" t="s">
        <v>11</v>
      </c>
      <c r="E59" s="7">
        <v>55194</v>
      </c>
      <c r="F59" s="8">
        <v>92.34</v>
      </c>
      <c r="G59" s="26">
        <f t="shared" si="1"/>
        <v>4.7000000000000002E-3</v>
      </c>
    </row>
    <row r="60" spans="1:7" ht="12.95" customHeight="1">
      <c r="A60" s="6"/>
      <c r="B60" s="25" t="s">
        <v>369</v>
      </c>
      <c r="C60" s="5" t="s">
        <v>370</v>
      </c>
      <c r="D60" s="5" t="s">
        <v>371</v>
      </c>
      <c r="E60" s="7">
        <v>1420</v>
      </c>
      <c r="F60" s="8">
        <v>91.28</v>
      </c>
      <c r="G60" s="26">
        <f t="shared" si="1"/>
        <v>4.5999999999999999E-3</v>
      </c>
    </row>
    <row r="61" spans="1:7" ht="12.95" customHeight="1">
      <c r="A61" s="6"/>
      <c r="B61" s="25" t="s">
        <v>169</v>
      </c>
      <c r="C61" s="5" t="s">
        <v>233</v>
      </c>
      <c r="D61" s="5" t="s">
        <v>31</v>
      </c>
      <c r="E61" s="7">
        <v>25561</v>
      </c>
      <c r="F61" s="8">
        <v>87.04</v>
      </c>
      <c r="G61" s="26">
        <f t="shared" si="1"/>
        <v>4.4000000000000003E-3</v>
      </c>
    </row>
    <row r="62" spans="1:7" ht="12.95" customHeight="1">
      <c r="A62" s="6"/>
      <c r="B62" s="25" t="s">
        <v>372</v>
      </c>
      <c r="C62" s="5" t="s">
        <v>373</v>
      </c>
      <c r="D62" s="5" t="s">
        <v>34</v>
      </c>
      <c r="E62" s="7">
        <v>26691</v>
      </c>
      <c r="F62" s="8">
        <v>68.040000000000006</v>
      </c>
      <c r="G62" s="26">
        <f t="shared" si="1"/>
        <v>3.5000000000000001E-3</v>
      </c>
    </row>
    <row r="63" spans="1:7" ht="12.95" customHeight="1">
      <c r="A63" s="6"/>
      <c r="B63" s="25" t="s">
        <v>255</v>
      </c>
      <c r="C63" s="5" t="s">
        <v>256</v>
      </c>
      <c r="D63" s="5" t="s">
        <v>46</v>
      </c>
      <c r="E63" s="7">
        <v>39901</v>
      </c>
      <c r="F63" s="8">
        <v>66.48</v>
      </c>
      <c r="G63" s="26">
        <f t="shared" si="1"/>
        <v>3.3999999999999998E-3</v>
      </c>
    </row>
    <row r="64" spans="1:7" ht="12.95" customHeight="1">
      <c r="A64" s="6"/>
      <c r="B64" s="25" t="s">
        <v>226</v>
      </c>
      <c r="C64" s="5" t="s">
        <v>227</v>
      </c>
      <c r="D64" s="5" t="s">
        <v>135</v>
      </c>
      <c r="E64" s="7">
        <v>3786</v>
      </c>
      <c r="F64" s="8">
        <v>65.56</v>
      </c>
      <c r="G64" s="26">
        <f t="shared" si="1"/>
        <v>3.3E-3</v>
      </c>
    </row>
    <row r="65" spans="1:7" ht="12.95" customHeight="1">
      <c r="A65" s="6"/>
      <c r="B65" s="25" t="s">
        <v>298</v>
      </c>
      <c r="C65" s="5" t="s">
        <v>299</v>
      </c>
      <c r="D65" s="5" t="s">
        <v>11</v>
      </c>
      <c r="E65" s="7">
        <v>42788</v>
      </c>
      <c r="F65" s="8">
        <v>60.18</v>
      </c>
      <c r="G65" s="26">
        <f t="shared" si="1"/>
        <v>3.0999999999999999E-3</v>
      </c>
    </row>
    <row r="66" spans="1:7" ht="12.95" customHeight="1">
      <c r="A66" s="6"/>
      <c r="B66" s="25" t="s">
        <v>328</v>
      </c>
      <c r="C66" s="5" t="s">
        <v>329</v>
      </c>
      <c r="D66" s="5" t="s">
        <v>11</v>
      </c>
      <c r="E66" s="7">
        <v>35000</v>
      </c>
      <c r="F66" s="8">
        <v>43.73</v>
      </c>
      <c r="G66" s="26">
        <f t="shared" si="1"/>
        <v>2.2000000000000001E-3</v>
      </c>
    </row>
    <row r="67" spans="1:7" ht="12.95" customHeight="1">
      <c r="A67" s="6"/>
      <c r="B67" s="25" t="s">
        <v>206</v>
      </c>
      <c r="C67" s="5" t="s">
        <v>140</v>
      </c>
      <c r="D67" s="5" t="s">
        <v>139</v>
      </c>
      <c r="E67" s="7">
        <v>28000</v>
      </c>
      <c r="F67" s="8">
        <v>42.8</v>
      </c>
      <c r="G67" s="26">
        <f t="shared" si="1"/>
        <v>2.2000000000000001E-3</v>
      </c>
    </row>
    <row r="68" spans="1:7" ht="12.95" customHeight="1">
      <c r="A68" s="6"/>
      <c r="B68" s="25" t="s">
        <v>374</v>
      </c>
      <c r="C68" s="5" t="s">
        <v>375</v>
      </c>
      <c r="D68" s="5" t="s">
        <v>15</v>
      </c>
      <c r="E68" s="7">
        <v>2477</v>
      </c>
      <c r="F68" s="8">
        <v>40.479999999999997</v>
      </c>
      <c r="G68" s="26">
        <f t="shared" si="1"/>
        <v>2.0999999999999999E-3</v>
      </c>
    </row>
    <row r="69" spans="1:7" ht="12.95" customHeight="1">
      <c r="A69" s="6"/>
      <c r="B69" s="25" t="s">
        <v>376</v>
      </c>
      <c r="C69" s="5" t="s">
        <v>377</v>
      </c>
      <c r="D69" s="5" t="s">
        <v>212</v>
      </c>
      <c r="E69" s="7">
        <v>24000</v>
      </c>
      <c r="F69" s="8">
        <v>35.090000000000003</v>
      </c>
      <c r="G69" s="26">
        <f t="shared" si="1"/>
        <v>1.8E-3</v>
      </c>
    </row>
    <row r="70" spans="1:7" ht="12.95" customHeight="1">
      <c r="A70" s="6"/>
      <c r="B70" s="25" t="s">
        <v>352</v>
      </c>
      <c r="C70" s="5" t="s">
        <v>353</v>
      </c>
      <c r="D70" s="5" t="s">
        <v>13</v>
      </c>
      <c r="E70" s="7">
        <v>1797</v>
      </c>
      <c r="F70" s="8">
        <v>11.11</v>
      </c>
      <c r="G70" s="26">
        <f t="shared" si="1"/>
        <v>5.9999999999999995E-4</v>
      </c>
    </row>
    <row r="71" spans="1:7" ht="12.95" customHeight="1">
      <c r="A71" s="1"/>
      <c r="B71" s="23" t="s">
        <v>63</v>
      </c>
      <c r="C71" s="5" t="s">
        <v>1</v>
      </c>
      <c r="D71" s="5" t="s">
        <v>1</v>
      </c>
      <c r="E71" s="5" t="s">
        <v>1</v>
      </c>
      <c r="F71" s="9">
        <f>SUM(F7:F70)</f>
        <v>19452.890000000003</v>
      </c>
      <c r="G71" s="27">
        <f>SUM(G7:G70)</f>
        <v>0.9897999999999999</v>
      </c>
    </row>
    <row r="72" spans="1:7" ht="12.95" customHeight="1">
      <c r="A72" s="1"/>
      <c r="B72" s="23" t="s">
        <v>64</v>
      </c>
      <c r="C72" s="5" t="s">
        <v>1</v>
      </c>
      <c r="D72" s="5" t="s">
        <v>1</v>
      </c>
      <c r="E72" s="5" t="s">
        <v>1</v>
      </c>
      <c r="F72" s="1"/>
      <c r="G72" s="24" t="s">
        <v>1</v>
      </c>
    </row>
    <row r="73" spans="1:7" ht="12.95" customHeight="1">
      <c r="A73" s="6"/>
      <c r="B73" s="25" t="s">
        <v>259</v>
      </c>
      <c r="C73" s="5" t="s">
        <v>142</v>
      </c>
      <c r="D73" s="5" t="s">
        <v>37</v>
      </c>
      <c r="E73" s="7">
        <v>189983</v>
      </c>
      <c r="F73" s="14" t="s">
        <v>143</v>
      </c>
      <c r="G73" s="36" t="s">
        <v>144</v>
      </c>
    </row>
    <row r="74" spans="1:7" ht="12.95" customHeight="1">
      <c r="A74" s="1"/>
      <c r="B74" s="23" t="s">
        <v>63</v>
      </c>
      <c r="C74" s="5" t="s">
        <v>1</v>
      </c>
      <c r="D74" s="5" t="s">
        <v>1</v>
      </c>
      <c r="E74" s="5" t="s">
        <v>1</v>
      </c>
      <c r="F74" s="9">
        <f>SUM(F73)</f>
        <v>0</v>
      </c>
      <c r="G74" s="27">
        <f>SUM(G73)</f>
        <v>0</v>
      </c>
    </row>
    <row r="75" spans="1:7" ht="12.95" customHeight="1">
      <c r="A75" s="1"/>
      <c r="B75" s="28" t="s">
        <v>66</v>
      </c>
      <c r="C75" s="12" t="s">
        <v>1</v>
      </c>
      <c r="D75" s="10" t="s">
        <v>1</v>
      </c>
      <c r="E75" s="12" t="s">
        <v>1</v>
      </c>
      <c r="F75" s="9">
        <f>+F74+F71</f>
        <v>19452.890000000003</v>
      </c>
      <c r="G75" s="27">
        <f>+G74+G71</f>
        <v>0.9897999999999999</v>
      </c>
    </row>
    <row r="76" spans="1:7" ht="12.95" customHeight="1">
      <c r="A76" s="1"/>
      <c r="B76" s="28" t="s">
        <v>67</v>
      </c>
      <c r="C76" s="5" t="s">
        <v>1</v>
      </c>
      <c r="D76" s="10" t="s">
        <v>1</v>
      </c>
      <c r="E76" s="5" t="s">
        <v>1</v>
      </c>
      <c r="F76" s="13">
        <f>+F77-F75</f>
        <v>196.05999999999767</v>
      </c>
      <c r="G76" s="27">
        <f>+G77-G75</f>
        <v>1.0200000000000098E-2</v>
      </c>
    </row>
    <row r="77" spans="1:7" ht="12.95" customHeight="1" thickBot="1">
      <c r="A77" s="1"/>
      <c r="B77" s="30" t="s">
        <v>68</v>
      </c>
      <c r="C77" s="31" t="s">
        <v>1</v>
      </c>
      <c r="D77" s="31" t="s">
        <v>1</v>
      </c>
      <c r="E77" s="31" t="s">
        <v>1</v>
      </c>
      <c r="F77" s="32">
        <v>19648.95</v>
      </c>
      <c r="G77" s="33">
        <v>1</v>
      </c>
    </row>
    <row r="78" spans="1:7">
      <c r="A78" s="1"/>
      <c r="B78" s="2" t="s">
        <v>88</v>
      </c>
      <c r="C78" s="1"/>
      <c r="D78" s="1"/>
      <c r="E78" s="1"/>
      <c r="F78" s="1"/>
      <c r="G78" s="1"/>
    </row>
    <row r="79" spans="1:7">
      <c r="A79" s="1"/>
      <c r="B79" s="2" t="s">
        <v>145</v>
      </c>
      <c r="C79" s="1"/>
      <c r="D79" s="1"/>
      <c r="E79" s="1"/>
      <c r="F79" s="1"/>
      <c r="G79" s="1"/>
    </row>
    <row r="80" spans="1:7">
      <c r="A80" s="1"/>
      <c r="B80" s="2" t="s">
        <v>87</v>
      </c>
      <c r="C80" s="1"/>
      <c r="D80" s="1"/>
      <c r="E80" s="1"/>
      <c r="F80" s="1"/>
      <c r="G80" s="18"/>
    </row>
    <row r="81" spans="1:7">
      <c r="A81" s="1"/>
      <c r="B81" s="2" t="s">
        <v>1</v>
      </c>
      <c r="C81" s="1"/>
      <c r="D81" s="1"/>
      <c r="E81" s="1"/>
      <c r="F81" s="17"/>
      <c r="G81" s="1"/>
    </row>
  </sheetData>
  <sortState ref="B7:G60">
    <sortCondition descending="1" ref="G7:G60"/>
  </sortState>
  <pageMargins left="0" right="0" top="0" bottom="0" header="0" footer="0"/>
  <pageSetup paperSize="9" scale="0" firstPageNumber="0" fitToWidth="0" fitToHeight="0" pageOrder="overThenDown" orientation="portrait" horizontalDpi="3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G56"/>
  <sheetViews>
    <sheetView zoomScale="90" zoomScaleNormal="90" workbookViewId="0"/>
  </sheetViews>
  <sheetFormatPr defaultRowHeight="12.75"/>
  <cols>
    <col min="1" max="1" width="2.5703125" customWidth="1"/>
    <col min="2" max="2" width="40" bestFit="1" customWidth="1"/>
    <col min="3" max="3" width="26.42578125" customWidth="1"/>
    <col min="4" max="4" width="30.7109375" bestFit="1" customWidth="1"/>
    <col min="5" max="5" width="8.7109375" customWidth="1"/>
    <col min="6" max="6" width="20.85546875" bestFit="1" customWidth="1"/>
    <col min="7" max="7" width="13.7109375" bestFit="1" customWidth="1"/>
  </cols>
  <sheetData>
    <row r="1" spans="1:7" ht="16.5" customHeight="1">
      <c r="A1" s="1"/>
      <c r="B1" s="2" t="s">
        <v>121</v>
      </c>
      <c r="C1" s="1"/>
      <c r="D1" s="1"/>
      <c r="E1" s="1"/>
      <c r="F1" s="1"/>
      <c r="G1" s="1"/>
    </row>
    <row r="2" spans="1:7" ht="12.95" customHeight="1">
      <c r="A2" s="1"/>
      <c r="B2" s="3" t="s">
        <v>1</v>
      </c>
      <c r="C2" s="1"/>
      <c r="D2" s="1"/>
      <c r="E2" s="1"/>
      <c r="F2" s="1"/>
      <c r="G2" s="1"/>
    </row>
    <row r="3" spans="1:7" ht="12.95" customHeight="1" thickBot="1">
      <c r="A3" s="4"/>
      <c r="B3" s="16" t="s">
        <v>279</v>
      </c>
      <c r="C3" s="1"/>
      <c r="D3" s="1"/>
      <c r="E3" s="1"/>
      <c r="F3" s="1"/>
      <c r="G3" s="1"/>
    </row>
    <row r="4" spans="1:7" ht="33" customHeight="1">
      <c r="A4" s="1"/>
      <c r="B4" s="19" t="s">
        <v>2</v>
      </c>
      <c r="C4" s="20" t="s">
        <v>3</v>
      </c>
      <c r="D4" s="21" t="s">
        <v>4</v>
      </c>
      <c r="E4" s="21" t="s">
        <v>5</v>
      </c>
      <c r="F4" s="21" t="s">
        <v>6</v>
      </c>
      <c r="G4" s="22" t="s">
        <v>7</v>
      </c>
    </row>
    <row r="5" spans="1:7" ht="12.95" customHeight="1">
      <c r="A5" s="1"/>
      <c r="B5" s="23" t="s">
        <v>8</v>
      </c>
      <c r="C5" s="5" t="s">
        <v>1</v>
      </c>
      <c r="D5" s="5" t="s">
        <v>1</v>
      </c>
      <c r="E5" s="5" t="s">
        <v>1</v>
      </c>
      <c r="F5" s="1"/>
      <c r="G5" s="24" t="s">
        <v>1</v>
      </c>
    </row>
    <row r="6" spans="1:7" ht="12.95" customHeight="1">
      <c r="A6" s="1"/>
      <c r="B6" s="23" t="s">
        <v>9</v>
      </c>
      <c r="C6" s="5" t="s">
        <v>1</v>
      </c>
      <c r="D6" s="5" t="s">
        <v>1</v>
      </c>
      <c r="E6" s="5" t="s">
        <v>1</v>
      </c>
      <c r="F6" s="1"/>
      <c r="G6" s="24" t="s">
        <v>1</v>
      </c>
    </row>
    <row r="7" spans="1:7" ht="12.95" customHeight="1">
      <c r="A7" s="6"/>
      <c r="B7" s="25" t="s">
        <v>214</v>
      </c>
      <c r="C7" s="5" t="s">
        <v>120</v>
      </c>
      <c r="D7" s="5" t="s">
        <v>86</v>
      </c>
      <c r="E7" s="7">
        <v>8037</v>
      </c>
      <c r="F7" s="8">
        <v>27.72</v>
      </c>
      <c r="G7" s="26">
        <f t="shared" ref="G7:G45" si="0">+ROUND(F7/$F$55,4)</f>
        <v>5.5599999999999997E-2</v>
      </c>
    </row>
    <row r="8" spans="1:7" ht="12.95" customHeight="1">
      <c r="A8" s="6"/>
      <c r="B8" s="25" t="s">
        <v>150</v>
      </c>
      <c r="C8" s="5" t="s">
        <v>10</v>
      </c>
      <c r="D8" s="5" t="s">
        <v>11</v>
      </c>
      <c r="E8" s="7">
        <v>2126</v>
      </c>
      <c r="F8" s="8">
        <v>27.04</v>
      </c>
      <c r="G8" s="26">
        <f t="shared" si="0"/>
        <v>5.4300000000000001E-2</v>
      </c>
    </row>
    <row r="9" spans="1:7" ht="12.95" customHeight="1">
      <c r="A9" s="6"/>
      <c r="B9" s="25" t="s">
        <v>149</v>
      </c>
      <c r="C9" s="5" t="s">
        <v>18</v>
      </c>
      <c r="D9" s="5" t="s">
        <v>19</v>
      </c>
      <c r="E9" s="7">
        <v>1552</v>
      </c>
      <c r="F9" s="8">
        <v>22.22</v>
      </c>
      <c r="G9" s="26">
        <f t="shared" si="0"/>
        <v>4.4600000000000001E-2</v>
      </c>
    </row>
    <row r="10" spans="1:7" ht="12.95" customHeight="1">
      <c r="A10" s="6"/>
      <c r="B10" s="25" t="s">
        <v>155</v>
      </c>
      <c r="C10" s="5" t="s">
        <v>24</v>
      </c>
      <c r="D10" s="5" t="s">
        <v>11</v>
      </c>
      <c r="E10" s="7">
        <v>3767</v>
      </c>
      <c r="F10" s="8">
        <v>20.41</v>
      </c>
      <c r="G10" s="26">
        <f t="shared" si="0"/>
        <v>4.1000000000000002E-2</v>
      </c>
    </row>
    <row r="11" spans="1:7" ht="12.95" customHeight="1">
      <c r="A11" s="6"/>
      <c r="B11" s="25" t="s">
        <v>161</v>
      </c>
      <c r="C11" s="5" t="s">
        <v>45</v>
      </c>
      <c r="D11" s="5" t="s">
        <v>23</v>
      </c>
      <c r="E11" s="7">
        <v>1439</v>
      </c>
      <c r="F11" s="8">
        <v>19.79</v>
      </c>
      <c r="G11" s="26">
        <f t="shared" si="0"/>
        <v>3.9699999999999999E-2</v>
      </c>
    </row>
    <row r="12" spans="1:7" ht="12.95" customHeight="1">
      <c r="A12" s="6"/>
      <c r="B12" s="25" t="s">
        <v>147</v>
      </c>
      <c r="C12" s="5" t="s">
        <v>16</v>
      </c>
      <c r="D12" s="5" t="s">
        <v>17</v>
      </c>
      <c r="E12" s="7">
        <v>1796</v>
      </c>
      <c r="F12" s="8">
        <v>19.43</v>
      </c>
      <c r="G12" s="26">
        <f t="shared" si="0"/>
        <v>3.9E-2</v>
      </c>
    </row>
    <row r="13" spans="1:7" ht="12.95" customHeight="1">
      <c r="A13" s="6"/>
      <c r="B13" s="25" t="s">
        <v>260</v>
      </c>
      <c r="C13" s="5" t="s">
        <v>261</v>
      </c>
      <c r="D13" s="5" t="s">
        <v>61</v>
      </c>
      <c r="E13" s="7">
        <v>1338</v>
      </c>
      <c r="F13" s="8">
        <v>17.11</v>
      </c>
      <c r="G13" s="26">
        <f t="shared" si="0"/>
        <v>3.4299999999999997E-2</v>
      </c>
    </row>
    <row r="14" spans="1:7" ht="12.95" customHeight="1">
      <c r="A14" s="6"/>
      <c r="B14" s="25" t="s">
        <v>210</v>
      </c>
      <c r="C14" s="5" t="s">
        <v>138</v>
      </c>
      <c r="D14" s="5" t="s">
        <v>128</v>
      </c>
      <c r="E14" s="7">
        <v>22064</v>
      </c>
      <c r="F14" s="8">
        <v>16.61</v>
      </c>
      <c r="G14" s="26">
        <f t="shared" si="0"/>
        <v>3.3300000000000003E-2</v>
      </c>
    </row>
    <row r="15" spans="1:7" ht="12.95" customHeight="1">
      <c r="A15" s="6"/>
      <c r="B15" s="25" t="s">
        <v>308</v>
      </c>
      <c r="C15" s="5" t="s">
        <v>309</v>
      </c>
      <c r="D15" s="5" t="s">
        <v>15</v>
      </c>
      <c r="E15" s="7">
        <v>24513</v>
      </c>
      <c r="F15" s="8">
        <v>16.46</v>
      </c>
      <c r="G15" s="26">
        <f t="shared" si="0"/>
        <v>3.3000000000000002E-2</v>
      </c>
    </row>
    <row r="16" spans="1:7" ht="12.95" customHeight="1">
      <c r="A16" s="6"/>
      <c r="B16" s="25" t="s">
        <v>188</v>
      </c>
      <c r="C16" s="5" t="s">
        <v>101</v>
      </c>
      <c r="D16" s="5" t="s">
        <v>78</v>
      </c>
      <c r="E16" s="7">
        <v>417</v>
      </c>
      <c r="F16" s="8">
        <v>16.09</v>
      </c>
      <c r="G16" s="26">
        <f t="shared" si="0"/>
        <v>3.2300000000000002E-2</v>
      </c>
    </row>
    <row r="17" spans="1:7" ht="12.95" customHeight="1">
      <c r="A17" s="6"/>
      <c r="B17" s="25" t="s">
        <v>153</v>
      </c>
      <c r="C17" s="5" t="s">
        <v>20</v>
      </c>
      <c r="D17" s="5" t="s">
        <v>11</v>
      </c>
      <c r="E17" s="7">
        <v>6302</v>
      </c>
      <c r="F17" s="8">
        <v>15.9</v>
      </c>
      <c r="G17" s="26">
        <f t="shared" si="0"/>
        <v>3.1899999999999998E-2</v>
      </c>
    </row>
    <row r="18" spans="1:7" ht="12.95" customHeight="1">
      <c r="A18" s="6"/>
      <c r="B18" s="25" t="s">
        <v>168</v>
      </c>
      <c r="C18" s="5" t="s">
        <v>36</v>
      </c>
      <c r="D18" s="5" t="s">
        <v>37</v>
      </c>
      <c r="E18" s="7">
        <v>1241</v>
      </c>
      <c r="F18" s="8">
        <v>15.4</v>
      </c>
      <c r="G18" s="26">
        <f t="shared" si="0"/>
        <v>3.09E-2</v>
      </c>
    </row>
    <row r="19" spans="1:7" ht="12.95" customHeight="1">
      <c r="A19" s="6"/>
      <c r="B19" s="25" t="s">
        <v>240</v>
      </c>
      <c r="C19" s="5" t="s">
        <v>241</v>
      </c>
      <c r="D19" s="5" t="s">
        <v>86</v>
      </c>
      <c r="E19" s="7">
        <v>1951</v>
      </c>
      <c r="F19" s="8">
        <v>15.15</v>
      </c>
      <c r="G19" s="26">
        <f t="shared" si="0"/>
        <v>3.04E-2</v>
      </c>
    </row>
    <row r="20" spans="1:7" ht="12.95" customHeight="1">
      <c r="A20" s="6"/>
      <c r="B20" s="25" t="s">
        <v>160</v>
      </c>
      <c r="C20" s="5" t="s">
        <v>52</v>
      </c>
      <c r="D20" s="5" t="s">
        <v>17</v>
      </c>
      <c r="E20" s="7">
        <v>2317</v>
      </c>
      <c r="F20" s="8">
        <v>14.2</v>
      </c>
      <c r="G20" s="26">
        <f t="shared" si="0"/>
        <v>2.8500000000000001E-2</v>
      </c>
    </row>
    <row r="21" spans="1:7" ht="12.95" customHeight="1">
      <c r="A21" s="6"/>
      <c r="B21" s="25" t="s">
        <v>21</v>
      </c>
      <c r="C21" s="5" t="s">
        <v>22</v>
      </c>
      <c r="D21" s="5" t="s">
        <v>11</v>
      </c>
      <c r="E21" s="7">
        <v>5581</v>
      </c>
      <c r="F21" s="8">
        <v>13.99</v>
      </c>
      <c r="G21" s="26">
        <f t="shared" si="0"/>
        <v>2.81E-2</v>
      </c>
    </row>
    <row r="22" spans="1:7" ht="12.95" customHeight="1">
      <c r="A22" s="6"/>
      <c r="B22" s="25" t="s">
        <v>208</v>
      </c>
      <c r="C22" s="5" t="s">
        <v>127</v>
      </c>
      <c r="D22" s="5" t="s">
        <v>128</v>
      </c>
      <c r="E22" s="7">
        <v>7246</v>
      </c>
      <c r="F22" s="8">
        <v>12.78</v>
      </c>
      <c r="G22" s="26">
        <f t="shared" si="0"/>
        <v>2.5700000000000001E-2</v>
      </c>
    </row>
    <row r="23" spans="1:7" ht="12.95" customHeight="1">
      <c r="A23" s="6"/>
      <c r="B23" s="25" t="s">
        <v>280</v>
      </c>
      <c r="C23" s="5" t="s">
        <v>281</v>
      </c>
      <c r="D23" s="5" t="s">
        <v>139</v>
      </c>
      <c r="E23" s="7">
        <v>5346</v>
      </c>
      <c r="F23" s="8">
        <v>12.47</v>
      </c>
      <c r="G23" s="26">
        <f t="shared" si="0"/>
        <v>2.5000000000000001E-2</v>
      </c>
    </row>
    <row r="24" spans="1:7" ht="12.95" customHeight="1">
      <c r="A24" s="6"/>
      <c r="B24" s="25" t="s">
        <v>159</v>
      </c>
      <c r="C24" s="5" t="s">
        <v>40</v>
      </c>
      <c r="D24" s="5" t="s">
        <v>37</v>
      </c>
      <c r="E24" s="7">
        <v>934</v>
      </c>
      <c r="F24" s="8">
        <v>11.63</v>
      </c>
      <c r="G24" s="26">
        <f t="shared" si="0"/>
        <v>2.3300000000000001E-2</v>
      </c>
    </row>
    <row r="25" spans="1:7" ht="12.95" customHeight="1">
      <c r="A25" s="6"/>
      <c r="B25" s="25" t="s">
        <v>226</v>
      </c>
      <c r="C25" s="5" t="s">
        <v>227</v>
      </c>
      <c r="D25" s="5" t="s">
        <v>135</v>
      </c>
      <c r="E25" s="7">
        <v>666</v>
      </c>
      <c r="F25" s="8">
        <v>11.53</v>
      </c>
      <c r="G25" s="26">
        <f t="shared" si="0"/>
        <v>2.3099999999999999E-2</v>
      </c>
    </row>
    <row r="26" spans="1:7" ht="12.95" customHeight="1">
      <c r="A26" s="6"/>
      <c r="B26" s="25" t="s">
        <v>163</v>
      </c>
      <c r="C26" s="5" t="s">
        <v>29</v>
      </c>
      <c r="D26" s="5" t="s">
        <v>17</v>
      </c>
      <c r="E26" s="7">
        <v>2658</v>
      </c>
      <c r="F26" s="8">
        <v>11.27</v>
      </c>
      <c r="G26" s="26">
        <f t="shared" si="0"/>
        <v>2.2599999999999999E-2</v>
      </c>
    </row>
    <row r="27" spans="1:7" ht="12.95" customHeight="1">
      <c r="A27" s="6"/>
      <c r="B27" s="25" t="s">
        <v>167</v>
      </c>
      <c r="C27" s="5" t="s">
        <v>25</v>
      </c>
      <c r="D27" s="5" t="s">
        <v>26</v>
      </c>
      <c r="E27" s="7">
        <v>611</v>
      </c>
      <c r="F27" s="8">
        <v>11.22</v>
      </c>
      <c r="G27" s="26">
        <f t="shared" si="0"/>
        <v>2.2499999999999999E-2</v>
      </c>
    </row>
    <row r="28" spans="1:7" ht="12.95" customHeight="1">
      <c r="A28" s="6"/>
      <c r="B28" s="25" t="s">
        <v>194</v>
      </c>
      <c r="C28" s="5" t="s">
        <v>53</v>
      </c>
      <c r="D28" s="5" t="s">
        <v>54</v>
      </c>
      <c r="E28" s="7">
        <v>3471</v>
      </c>
      <c r="F28" s="8">
        <v>10.9</v>
      </c>
      <c r="G28" s="26">
        <f t="shared" si="0"/>
        <v>2.1899999999999999E-2</v>
      </c>
    </row>
    <row r="29" spans="1:7" ht="12.95" customHeight="1">
      <c r="A29" s="6"/>
      <c r="B29" s="25" t="s">
        <v>268</v>
      </c>
      <c r="C29" s="5" t="s">
        <v>269</v>
      </c>
      <c r="D29" s="5" t="s">
        <v>61</v>
      </c>
      <c r="E29" s="7">
        <v>3899</v>
      </c>
      <c r="F29" s="8">
        <v>10.59</v>
      </c>
      <c r="G29" s="26">
        <f t="shared" si="0"/>
        <v>2.1299999999999999E-2</v>
      </c>
    </row>
    <row r="30" spans="1:7" ht="12.95" customHeight="1">
      <c r="A30" s="6"/>
      <c r="B30" s="25" t="s">
        <v>314</v>
      </c>
      <c r="C30" s="5" t="s">
        <v>315</v>
      </c>
      <c r="D30" s="5" t="s">
        <v>78</v>
      </c>
      <c r="E30" s="7">
        <v>1111</v>
      </c>
      <c r="F30" s="8">
        <v>10.47</v>
      </c>
      <c r="G30" s="26">
        <f t="shared" si="0"/>
        <v>2.1000000000000001E-2</v>
      </c>
    </row>
    <row r="31" spans="1:7" ht="12.95" customHeight="1">
      <c r="A31" s="6"/>
      <c r="B31" s="25" t="s">
        <v>175</v>
      </c>
      <c r="C31" s="5" t="s">
        <v>84</v>
      </c>
      <c r="D31" s="5" t="s">
        <v>19</v>
      </c>
      <c r="E31" s="7">
        <v>3561</v>
      </c>
      <c r="F31" s="8">
        <v>9.99</v>
      </c>
      <c r="G31" s="26">
        <f t="shared" si="0"/>
        <v>2.01E-2</v>
      </c>
    </row>
    <row r="32" spans="1:7" ht="12.95" customHeight="1">
      <c r="A32" s="6"/>
      <c r="B32" s="25" t="s">
        <v>206</v>
      </c>
      <c r="C32" s="5" t="s">
        <v>140</v>
      </c>
      <c r="D32" s="5" t="s">
        <v>139</v>
      </c>
      <c r="E32" s="7">
        <v>6435</v>
      </c>
      <c r="F32" s="8">
        <v>9.84</v>
      </c>
      <c r="G32" s="26">
        <f t="shared" si="0"/>
        <v>1.9800000000000002E-2</v>
      </c>
    </row>
    <row r="33" spans="1:7" ht="12.95" customHeight="1">
      <c r="A33" s="6"/>
      <c r="B33" s="25" t="s">
        <v>183</v>
      </c>
      <c r="C33" s="5" t="s">
        <v>83</v>
      </c>
      <c r="D33" s="5" t="s">
        <v>78</v>
      </c>
      <c r="E33" s="7">
        <v>1623</v>
      </c>
      <c r="F33" s="8">
        <v>9.67</v>
      </c>
      <c r="G33" s="26">
        <f t="shared" si="0"/>
        <v>1.9400000000000001E-2</v>
      </c>
    </row>
    <row r="34" spans="1:7" ht="12.95" customHeight="1">
      <c r="A34" s="6"/>
      <c r="B34" s="25" t="s">
        <v>209</v>
      </c>
      <c r="C34" s="5" t="s">
        <v>134</v>
      </c>
      <c r="D34" s="5" t="s">
        <v>135</v>
      </c>
      <c r="E34" s="7">
        <v>2180</v>
      </c>
      <c r="F34" s="8">
        <v>8.16</v>
      </c>
      <c r="G34" s="26">
        <f t="shared" si="0"/>
        <v>1.6400000000000001E-2</v>
      </c>
    </row>
    <row r="35" spans="1:7" ht="12.95" customHeight="1">
      <c r="A35" s="6"/>
      <c r="B35" s="25" t="s">
        <v>211</v>
      </c>
      <c r="C35" s="5" t="s">
        <v>122</v>
      </c>
      <c r="D35" s="5" t="s">
        <v>17</v>
      </c>
      <c r="E35" s="7">
        <v>1312</v>
      </c>
      <c r="F35" s="8">
        <v>7.65</v>
      </c>
      <c r="G35" s="26">
        <f t="shared" si="0"/>
        <v>1.54E-2</v>
      </c>
    </row>
    <row r="36" spans="1:7" ht="12.95" customHeight="1">
      <c r="A36" s="6"/>
      <c r="B36" s="25" t="s">
        <v>262</v>
      </c>
      <c r="C36" s="5" t="s">
        <v>263</v>
      </c>
      <c r="D36" s="5" t="s">
        <v>61</v>
      </c>
      <c r="E36" s="7">
        <v>538</v>
      </c>
      <c r="F36" s="8">
        <v>7.56</v>
      </c>
      <c r="G36" s="26">
        <f t="shared" si="0"/>
        <v>1.52E-2</v>
      </c>
    </row>
    <row r="37" spans="1:7" ht="12.95" customHeight="1">
      <c r="A37" s="6"/>
      <c r="B37" s="25" t="s">
        <v>201</v>
      </c>
      <c r="C37" s="5" t="s">
        <v>132</v>
      </c>
      <c r="D37" s="5" t="s">
        <v>54</v>
      </c>
      <c r="E37" s="7">
        <v>9214</v>
      </c>
      <c r="F37" s="8">
        <v>7.3</v>
      </c>
      <c r="G37" s="26">
        <f t="shared" si="0"/>
        <v>1.47E-2</v>
      </c>
    </row>
    <row r="38" spans="1:7" ht="12.95" customHeight="1">
      <c r="A38" s="6"/>
      <c r="B38" s="25" t="s">
        <v>257</v>
      </c>
      <c r="C38" s="5" t="s">
        <v>258</v>
      </c>
      <c r="D38" s="5" t="s">
        <v>128</v>
      </c>
      <c r="E38" s="7">
        <v>9781</v>
      </c>
      <c r="F38" s="8">
        <v>7.29</v>
      </c>
      <c r="G38" s="26">
        <f t="shared" si="0"/>
        <v>1.46E-2</v>
      </c>
    </row>
    <row r="39" spans="1:7" ht="12.95" customHeight="1">
      <c r="A39" s="6"/>
      <c r="B39" s="25" t="s">
        <v>250</v>
      </c>
      <c r="C39" s="5" t="s">
        <v>251</v>
      </c>
      <c r="D39" s="5" t="s">
        <v>19</v>
      </c>
      <c r="E39" s="7">
        <v>6679</v>
      </c>
      <c r="F39" s="8">
        <v>5.49</v>
      </c>
      <c r="G39" s="26">
        <f t="shared" si="0"/>
        <v>1.0999999999999999E-2</v>
      </c>
    </row>
    <row r="40" spans="1:7" ht="12.95" customHeight="1">
      <c r="A40" s="6"/>
      <c r="B40" s="25" t="s">
        <v>162</v>
      </c>
      <c r="C40" s="5" t="s">
        <v>27</v>
      </c>
      <c r="D40" s="5" t="s">
        <v>28</v>
      </c>
      <c r="E40" s="7">
        <v>1671</v>
      </c>
      <c r="F40" s="8">
        <v>5.39</v>
      </c>
      <c r="G40" s="26">
        <f t="shared" si="0"/>
        <v>1.0800000000000001E-2</v>
      </c>
    </row>
    <row r="41" spans="1:7" ht="12.95" customHeight="1">
      <c r="A41" s="6"/>
      <c r="B41" s="25" t="s">
        <v>207</v>
      </c>
      <c r="C41" s="5" t="s">
        <v>130</v>
      </c>
      <c r="D41" s="5" t="s">
        <v>128</v>
      </c>
      <c r="E41" s="7">
        <v>3308</v>
      </c>
      <c r="F41" s="8">
        <v>4.91</v>
      </c>
      <c r="G41" s="26">
        <f t="shared" si="0"/>
        <v>9.9000000000000008E-3</v>
      </c>
    </row>
    <row r="42" spans="1:7" ht="12.95" customHeight="1">
      <c r="A42" s="6"/>
      <c r="B42" s="25" t="s">
        <v>199</v>
      </c>
      <c r="C42" s="5" t="s">
        <v>137</v>
      </c>
      <c r="D42" s="5" t="s">
        <v>78</v>
      </c>
      <c r="E42" s="7">
        <v>300</v>
      </c>
      <c r="F42" s="8">
        <v>4.78</v>
      </c>
      <c r="G42" s="26">
        <f t="shared" si="0"/>
        <v>9.5999999999999992E-3</v>
      </c>
    </row>
    <row r="43" spans="1:7" ht="12.95" customHeight="1">
      <c r="A43" s="6"/>
      <c r="B43" s="25" t="s">
        <v>378</v>
      </c>
      <c r="C43" s="5" t="s">
        <v>379</v>
      </c>
      <c r="D43" s="5" t="s">
        <v>135</v>
      </c>
      <c r="E43" s="7">
        <v>834</v>
      </c>
      <c r="F43" s="8">
        <v>4.7699999999999996</v>
      </c>
      <c r="G43" s="26">
        <f t="shared" si="0"/>
        <v>9.5999999999999992E-3</v>
      </c>
    </row>
    <row r="44" spans="1:7" ht="12.95" customHeight="1">
      <c r="A44" s="6"/>
      <c r="B44" s="25" t="s">
        <v>204</v>
      </c>
      <c r="C44" s="5" t="s">
        <v>133</v>
      </c>
      <c r="D44" s="5" t="s">
        <v>78</v>
      </c>
      <c r="E44" s="7">
        <v>1692</v>
      </c>
      <c r="F44" s="8">
        <v>4.28</v>
      </c>
      <c r="G44" s="26">
        <f t="shared" si="0"/>
        <v>8.6E-3</v>
      </c>
    </row>
    <row r="45" spans="1:7" ht="12.95" customHeight="1">
      <c r="A45" s="6"/>
      <c r="B45" s="25" t="s">
        <v>320</v>
      </c>
      <c r="C45" s="5" t="s">
        <v>321</v>
      </c>
      <c r="D45" s="5" t="s">
        <v>23</v>
      </c>
      <c r="E45" s="7">
        <v>1093</v>
      </c>
      <c r="F45" s="8">
        <v>3.85</v>
      </c>
      <c r="G45" s="26">
        <f t="shared" si="0"/>
        <v>7.7000000000000002E-3</v>
      </c>
    </row>
    <row r="46" spans="1:7" ht="12.95" customHeight="1">
      <c r="A46" s="6"/>
      <c r="B46" s="25" t="s">
        <v>310</v>
      </c>
      <c r="C46" s="5" t="s">
        <v>311</v>
      </c>
      <c r="D46" s="5" t="s">
        <v>48</v>
      </c>
      <c r="E46" s="7">
        <v>925</v>
      </c>
      <c r="F46" s="8">
        <v>3.7</v>
      </c>
      <c r="G46" s="26">
        <f t="shared" ref="G46:G49" si="1">+ROUND(F46/$F$55,4)</f>
        <v>7.4000000000000003E-3</v>
      </c>
    </row>
    <row r="47" spans="1:7" ht="12.95" customHeight="1">
      <c r="A47" s="6"/>
      <c r="B47" s="25" t="s">
        <v>224</v>
      </c>
      <c r="C47" s="5" t="s">
        <v>225</v>
      </c>
      <c r="D47" s="5" t="s">
        <v>128</v>
      </c>
      <c r="E47" s="7">
        <v>1997</v>
      </c>
      <c r="F47" s="8">
        <v>3.6</v>
      </c>
      <c r="G47" s="26">
        <f t="shared" si="1"/>
        <v>7.1999999999999998E-3</v>
      </c>
    </row>
    <row r="48" spans="1:7" ht="12.95" customHeight="1">
      <c r="A48" s="6"/>
      <c r="B48" s="25" t="s">
        <v>372</v>
      </c>
      <c r="C48" s="5" t="s">
        <v>373</v>
      </c>
      <c r="D48" s="5" t="s">
        <v>34</v>
      </c>
      <c r="E48" s="7">
        <v>954</v>
      </c>
      <c r="F48" s="8">
        <v>2.4300000000000002</v>
      </c>
      <c r="G48" s="26">
        <f t="shared" si="1"/>
        <v>4.8999999999999998E-3</v>
      </c>
    </row>
    <row r="49" spans="1:7" ht="12.95" customHeight="1">
      <c r="A49" s="6"/>
      <c r="B49" s="25" t="s">
        <v>380</v>
      </c>
      <c r="C49" s="5" t="s">
        <v>381</v>
      </c>
      <c r="D49" s="5" t="s">
        <v>128</v>
      </c>
      <c r="E49" s="7">
        <v>65</v>
      </c>
      <c r="F49" s="8">
        <v>0.4</v>
      </c>
      <c r="G49" s="26">
        <f t="shared" si="1"/>
        <v>8.0000000000000004E-4</v>
      </c>
    </row>
    <row r="50" spans="1:7" ht="12.95" customHeight="1">
      <c r="A50" s="1"/>
      <c r="B50" s="23" t="s">
        <v>63</v>
      </c>
      <c r="C50" s="5" t="s">
        <v>1</v>
      </c>
      <c r="D50" s="5" t="s">
        <v>1</v>
      </c>
      <c r="E50" s="5" t="s">
        <v>1</v>
      </c>
      <c r="F50" s="9">
        <f>SUM(F7:F49)</f>
        <v>491.44</v>
      </c>
      <c r="G50" s="27">
        <f>SUM(G7:G49)</f>
        <v>0.98640000000000017</v>
      </c>
    </row>
    <row r="51" spans="1:7" ht="12.95" customHeight="1">
      <c r="A51" s="1"/>
      <c r="B51" s="28" t="s">
        <v>64</v>
      </c>
      <c r="C51" s="10" t="s">
        <v>1</v>
      </c>
      <c r="D51" s="10" t="s">
        <v>1</v>
      </c>
      <c r="E51" s="10" t="s">
        <v>1</v>
      </c>
      <c r="F51" s="11" t="s">
        <v>65</v>
      </c>
      <c r="G51" s="29" t="s">
        <v>65</v>
      </c>
    </row>
    <row r="52" spans="1:7" ht="12.95" customHeight="1">
      <c r="A52" s="1"/>
      <c r="B52" s="28" t="s">
        <v>63</v>
      </c>
      <c r="C52" s="10" t="s">
        <v>1</v>
      </c>
      <c r="D52" s="10" t="s">
        <v>1</v>
      </c>
      <c r="E52" s="10" t="s">
        <v>1</v>
      </c>
      <c r="F52" s="11" t="s">
        <v>65</v>
      </c>
      <c r="G52" s="29" t="s">
        <v>65</v>
      </c>
    </row>
    <row r="53" spans="1:7" ht="12.95" customHeight="1">
      <c r="A53" s="1"/>
      <c r="B53" s="28" t="s">
        <v>66</v>
      </c>
      <c r="C53" s="12" t="s">
        <v>1</v>
      </c>
      <c r="D53" s="10" t="s">
        <v>1</v>
      </c>
      <c r="E53" s="12" t="s">
        <v>1</v>
      </c>
      <c r="F53" s="9">
        <f>+F50</f>
        <v>491.44</v>
      </c>
      <c r="G53" s="27">
        <f>+G50</f>
        <v>0.98640000000000017</v>
      </c>
    </row>
    <row r="54" spans="1:7" ht="12.95" customHeight="1">
      <c r="A54" s="1"/>
      <c r="B54" s="28" t="s">
        <v>67</v>
      </c>
      <c r="C54" s="5" t="s">
        <v>1</v>
      </c>
      <c r="D54" s="10" t="s">
        <v>1</v>
      </c>
      <c r="E54" s="5" t="s">
        <v>1</v>
      </c>
      <c r="F54" s="13">
        <f>+F55-F53</f>
        <v>6.7699999999999818</v>
      </c>
      <c r="G54" s="27">
        <f>+G55-G53</f>
        <v>1.3599999999999834E-2</v>
      </c>
    </row>
    <row r="55" spans="1:7" ht="12.95" customHeight="1" thickBot="1">
      <c r="A55" s="1"/>
      <c r="B55" s="30" t="s">
        <v>68</v>
      </c>
      <c r="C55" s="31" t="s">
        <v>1</v>
      </c>
      <c r="D55" s="31" t="s">
        <v>1</v>
      </c>
      <c r="E55" s="31" t="s">
        <v>1</v>
      </c>
      <c r="F55" s="32">
        <v>498.21</v>
      </c>
      <c r="G55" s="33">
        <v>1</v>
      </c>
    </row>
    <row r="56" spans="1:7">
      <c r="A56" s="1"/>
      <c r="B56" s="4" t="s">
        <v>1</v>
      </c>
      <c r="C56" s="1"/>
      <c r="D56" s="1"/>
      <c r="E56" s="1"/>
      <c r="F56" s="1"/>
      <c r="G56" s="1"/>
    </row>
  </sheetData>
  <sortState ref="B7:G46">
    <sortCondition descending="1" ref="G7:G46"/>
  </sortState>
  <pageMargins left="0" right="0" top="0" bottom="0" header="0" footer="0"/>
  <pageSetup paperSize="9" scale="0" firstPageNumber="0" fitToWidth="0" fitToHeight="0" pageOrder="overThenDown" orientation="portrait" horizontalDpi="300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G26"/>
  <sheetViews>
    <sheetView zoomScale="90" zoomScaleNormal="90" workbookViewId="0"/>
  </sheetViews>
  <sheetFormatPr defaultRowHeight="12.75"/>
  <cols>
    <col min="1" max="1" width="2.5703125" customWidth="1"/>
    <col min="2" max="2" width="40.28515625" bestFit="1" customWidth="1"/>
    <col min="3" max="3" width="27" customWidth="1"/>
    <col min="4" max="4" width="27" bestFit="1" customWidth="1"/>
    <col min="5" max="5" width="8.85546875" customWidth="1"/>
    <col min="6" max="6" width="20.85546875" bestFit="1" customWidth="1"/>
    <col min="7" max="7" width="13.7109375" bestFit="1" customWidth="1"/>
  </cols>
  <sheetData>
    <row r="1" spans="1:7" ht="16.5" customHeight="1">
      <c r="A1" s="1"/>
      <c r="B1" s="2" t="s">
        <v>106</v>
      </c>
      <c r="C1" s="1"/>
      <c r="D1" s="1"/>
      <c r="E1" s="1"/>
      <c r="F1" s="1"/>
      <c r="G1" s="1"/>
    </row>
    <row r="2" spans="1:7" ht="12.95" customHeight="1">
      <c r="A2" s="1"/>
      <c r="B2" s="3" t="s">
        <v>1</v>
      </c>
      <c r="C2" s="1"/>
      <c r="D2" s="1"/>
      <c r="E2" s="1"/>
      <c r="F2" s="1"/>
      <c r="G2" s="1"/>
    </row>
    <row r="3" spans="1:7" ht="12.95" customHeight="1" thickBot="1">
      <c r="A3" s="4"/>
      <c r="B3" s="16" t="s">
        <v>279</v>
      </c>
      <c r="C3" s="1"/>
      <c r="D3" s="1"/>
      <c r="E3" s="1"/>
      <c r="F3" s="1"/>
      <c r="G3" s="1"/>
    </row>
    <row r="4" spans="1:7" ht="33" customHeight="1">
      <c r="A4" s="1"/>
      <c r="B4" s="19" t="s">
        <v>2</v>
      </c>
      <c r="C4" s="20" t="s">
        <v>3</v>
      </c>
      <c r="D4" s="21" t="s">
        <v>4</v>
      </c>
      <c r="E4" s="21" t="s">
        <v>5</v>
      </c>
      <c r="F4" s="21" t="s">
        <v>6</v>
      </c>
      <c r="G4" s="22" t="s">
        <v>7</v>
      </c>
    </row>
    <row r="5" spans="1:7" ht="12.95" customHeight="1">
      <c r="A5" s="1"/>
      <c r="B5" s="23" t="s">
        <v>8</v>
      </c>
      <c r="C5" s="5" t="s">
        <v>1</v>
      </c>
      <c r="D5" s="5" t="s">
        <v>1</v>
      </c>
      <c r="E5" s="5" t="s">
        <v>1</v>
      </c>
      <c r="F5" s="1"/>
      <c r="G5" s="24" t="s">
        <v>1</v>
      </c>
    </row>
    <row r="6" spans="1:7" ht="12.95" customHeight="1">
      <c r="A6" s="1"/>
      <c r="B6" s="23" t="s">
        <v>9</v>
      </c>
      <c r="C6" s="5" t="s">
        <v>1</v>
      </c>
      <c r="D6" s="5" t="s">
        <v>1</v>
      </c>
      <c r="E6" s="5" t="s">
        <v>1</v>
      </c>
      <c r="F6" s="1"/>
      <c r="G6" s="24" t="s">
        <v>1</v>
      </c>
    </row>
    <row r="7" spans="1:7" ht="12.95" customHeight="1">
      <c r="A7" s="6"/>
      <c r="B7" s="25" t="s">
        <v>150</v>
      </c>
      <c r="C7" s="5" t="s">
        <v>10</v>
      </c>
      <c r="D7" s="5" t="s">
        <v>11</v>
      </c>
      <c r="E7" s="7">
        <v>11137</v>
      </c>
      <c r="F7" s="8">
        <v>141.63</v>
      </c>
      <c r="G7" s="26">
        <f t="shared" ref="G7:G19" si="0">ROUND(F7/$F$25,4)</f>
        <v>0.2195</v>
      </c>
    </row>
    <row r="8" spans="1:7" ht="12.95" customHeight="1">
      <c r="A8" s="6"/>
      <c r="B8" s="25" t="s">
        <v>153</v>
      </c>
      <c r="C8" s="5" t="s">
        <v>20</v>
      </c>
      <c r="D8" s="5" t="s">
        <v>11</v>
      </c>
      <c r="E8" s="7">
        <v>48699</v>
      </c>
      <c r="F8" s="8">
        <v>122.87</v>
      </c>
      <c r="G8" s="26">
        <f t="shared" si="0"/>
        <v>0.1905</v>
      </c>
    </row>
    <row r="9" spans="1:7" ht="12.95" customHeight="1">
      <c r="A9" s="6"/>
      <c r="B9" s="25" t="s">
        <v>155</v>
      </c>
      <c r="C9" s="5" t="s">
        <v>24</v>
      </c>
      <c r="D9" s="5" t="s">
        <v>11</v>
      </c>
      <c r="E9" s="7">
        <v>15866</v>
      </c>
      <c r="F9" s="8">
        <v>85.97</v>
      </c>
      <c r="G9" s="26">
        <f t="shared" si="0"/>
        <v>0.1333</v>
      </c>
    </row>
    <row r="10" spans="1:7" ht="12.95" customHeight="1">
      <c r="A10" s="6"/>
      <c r="B10" s="25" t="s">
        <v>21</v>
      </c>
      <c r="C10" s="5" t="s">
        <v>22</v>
      </c>
      <c r="D10" s="5" t="s">
        <v>11</v>
      </c>
      <c r="E10" s="7">
        <v>29951</v>
      </c>
      <c r="F10" s="8">
        <v>75.09</v>
      </c>
      <c r="G10" s="26">
        <f t="shared" si="0"/>
        <v>0.1164</v>
      </c>
    </row>
    <row r="11" spans="1:7" ht="12.95" customHeight="1">
      <c r="A11" s="6"/>
      <c r="B11" s="25" t="s">
        <v>164</v>
      </c>
      <c r="C11" s="5" t="s">
        <v>50</v>
      </c>
      <c r="D11" s="5" t="s">
        <v>11</v>
      </c>
      <c r="E11" s="7">
        <v>9600</v>
      </c>
      <c r="F11" s="8">
        <v>74.760000000000005</v>
      </c>
      <c r="G11" s="26">
        <f t="shared" si="0"/>
        <v>0.1159</v>
      </c>
    </row>
    <row r="12" spans="1:7" ht="12.95" customHeight="1">
      <c r="A12" s="6"/>
      <c r="B12" s="25" t="s">
        <v>174</v>
      </c>
      <c r="C12" s="5" t="s">
        <v>82</v>
      </c>
      <c r="D12" s="5" t="s">
        <v>11</v>
      </c>
      <c r="E12" s="7">
        <v>4787</v>
      </c>
      <c r="F12" s="8">
        <v>57.27</v>
      </c>
      <c r="G12" s="26">
        <f t="shared" si="0"/>
        <v>8.8800000000000004E-2</v>
      </c>
    </row>
    <row r="13" spans="1:7" ht="12.95" customHeight="1">
      <c r="A13" s="6"/>
      <c r="B13" s="25" t="s">
        <v>197</v>
      </c>
      <c r="C13" s="5" t="s">
        <v>107</v>
      </c>
      <c r="D13" s="5" t="s">
        <v>11</v>
      </c>
      <c r="E13" s="7">
        <v>2715</v>
      </c>
      <c r="F13" s="8">
        <v>34.049999999999997</v>
      </c>
      <c r="G13" s="26">
        <f t="shared" si="0"/>
        <v>5.28E-2</v>
      </c>
    </row>
    <row r="14" spans="1:7" ht="12.95" customHeight="1">
      <c r="A14" s="6"/>
      <c r="B14" s="25" t="s">
        <v>56</v>
      </c>
      <c r="C14" s="5" t="s">
        <v>57</v>
      </c>
      <c r="D14" s="5" t="s">
        <v>11</v>
      </c>
      <c r="E14" s="7">
        <v>12055</v>
      </c>
      <c r="F14" s="8">
        <v>20.170000000000002</v>
      </c>
      <c r="G14" s="26">
        <f t="shared" si="0"/>
        <v>3.1300000000000001E-2</v>
      </c>
    </row>
    <row r="15" spans="1:7" ht="12.95" customHeight="1">
      <c r="A15" s="6"/>
      <c r="B15" s="25" t="s">
        <v>307</v>
      </c>
      <c r="C15" s="5" t="s">
        <v>252</v>
      </c>
      <c r="D15" s="5" t="s">
        <v>15</v>
      </c>
      <c r="E15" s="7">
        <v>16838</v>
      </c>
      <c r="F15" s="8">
        <v>15.42</v>
      </c>
      <c r="G15" s="26">
        <f t="shared" si="0"/>
        <v>2.3900000000000001E-2</v>
      </c>
    </row>
    <row r="16" spans="1:7" ht="12.95" customHeight="1">
      <c r="A16" s="6"/>
      <c r="B16" s="25" t="s">
        <v>146</v>
      </c>
      <c r="C16" s="5" t="s">
        <v>14</v>
      </c>
      <c r="D16" s="5" t="s">
        <v>15</v>
      </c>
      <c r="E16" s="7">
        <v>388</v>
      </c>
      <c r="F16" s="8">
        <v>5.41</v>
      </c>
      <c r="G16" s="26">
        <f t="shared" si="0"/>
        <v>8.3999999999999995E-3</v>
      </c>
    </row>
    <row r="17" spans="1:7" ht="12.95" customHeight="1">
      <c r="A17" s="6"/>
      <c r="B17" s="25" t="s">
        <v>288</v>
      </c>
      <c r="C17" s="5" t="s">
        <v>289</v>
      </c>
      <c r="D17" s="5" t="s">
        <v>15</v>
      </c>
      <c r="E17" s="7">
        <v>146</v>
      </c>
      <c r="F17" s="8">
        <v>4.49</v>
      </c>
      <c r="G17" s="26">
        <f t="shared" si="0"/>
        <v>7.0000000000000001E-3</v>
      </c>
    </row>
    <row r="18" spans="1:7" ht="12.95" customHeight="1">
      <c r="A18" s="6"/>
      <c r="B18" s="25" t="s">
        <v>298</v>
      </c>
      <c r="C18" s="5" t="s">
        <v>299</v>
      </c>
      <c r="D18" s="5" t="s">
        <v>11</v>
      </c>
      <c r="E18" s="7">
        <v>2444</v>
      </c>
      <c r="F18" s="8">
        <v>3.44</v>
      </c>
      <c r="G18" s="26">
        <f t="shared" si="0"/>
        <v>5.3E-3</v>
      </c>
    </row>
    <row r="19" spans="1:7" ht="12.95" customHeight="1">
      <c r="A19" s="6"/>
      <c r="B19" s="25" t="s">
        <v>324</v>
      </c>
      <c r="C19" s="5" t="s">
        <v>325</v>
      </c>
      <c r="D19" s="5" t="s">
        <v>11</v>
      </c>
      <c r="E19" s="7">
        <v>447</v>
      </c>
      <c r="F19" s="8">
        <v>1.38</v>
      </c>
      <c r="G19" s="26">
        <f t="shared" si="0"/>
        <v>2.0999999999999999E-3</v>
      </c>
    </row>
    <row r="20" spans="1:7" ht="12.95" customHeight="1">
      <c r="A20" s="1"/>
      <c r="B20" s="23" t="s">
        <v>63</v>
      </c>
      <c r="C20" s="5" t="s">
        <v>1</v>
      </c>
      <c r="D20" s="5" t="s">
        <v>1</v>
      </c>
      <c r="E20" s="5" t="s">
        <v>1</v>
      </c>
      <c r="F20" s="9">
        <f>SUM(F7:F19)</f>
        <v>641.94999999999993</v>
      </c>
      <c r="G20" s="27">
        <f>SUM(G7:G19)</f>
        <v>0.99519999999999986</v>
      </c>
    </row>
    <row r="21" spans="1:7" ht="12.95" customHeight="1">
      <c r="A21" s="1"/>
      <c r="B21" s="28" t="s">
        <v>64</v>
      </c>
      <c r="C21" s="10" t="s">
        <v>1</v>
      </c>
      <c r="D21" s="10" t="s">
        <v>1</v>
      </c>
      <c r="E21" s="10" t="s">
        <v>1</v>
      </c>
      <c r="F21" s="11" t="s">
        <v>65</v>
      </c>
      <c r="G21" s="29" t="s">
        <v>65</v>
      </c>
    </row>
    <row r="22" spans="1:7" ht="12.95" customHeight="1">
      <c r="A22" s="1"/>
      <c r="B22" s="28" t="s">
        <v>63</v>
      </c>
      <c r="C22" s="10" t="s">
        <v>1</v>
      </c>
      <c r="D22" s="10" t="s">
        <v>1</v>
      </c>
      <c r="E22" s="10" t="s">
        <v>1</v>
      </c>
      <c r="F22" s="11" t="s">
        <v>65</v>
      </c>
      <c r="G22" s="29" t="s">
        <v>65</v>
      </c>
    </row>
    <row r="23" spans="1:7" ht="12.95" customHeight="1">
      <c r="A23" s="1"/>
      <c r="B23" s="28" t="s">
        <v>66</v>
      </c>
      <c r="C23" s="12" t="s">
        <v>1</v>
      </c>
      <c r="D23" s="10" t="s">
        <v>1</v>
      </c>
      <c r="E23" s="12" t="s">
        <v>1</v>
      </c>
      <c r="F23" s="9">
        <f>+F20</f>
        <v>641.94999999999993</v>
      </c>
      <c r="G23" s="27">
        <f>+G20</f>
        <v>0.99519999999999986</v>
      </c>
    </row>
    <row r="24" spans="1:7" ht="12.95" customHeight="1">
      <c r="A24" s="1"/>
      <c r="B24" s="28" t="s">
        <v>67</v>
      </c>
      <c r="C24" s="5" t="s">
        <v>1</v>
      </c>
      <c r="D24" s="10" t="s">
        <v>1</v>
      </c>
      <c r="E24" s="5" t="s">
        <v>1</v>
      </c>
      <c r="F24" s="13">
        <f>+F25-F23</f>
        <v>3.1600000000000819</v>
      </c>
      <c r="G24" s="27">
        <f>+G25-G23</f>
        <v>4.8000000000001375E-3</v>
      </c>
    </row>
    <row r="25" spans="1:7" ht="12.95" customHeight="1" thickBot="1">
      <c r="A25" s="1"/>
      <c r="B25" s="30" t="s">
        <v>68</v>
      </c>
      <c r="C25" s="31" t="s">
        <v>1</v>
      </c>
      <c r="D25" s="31" t="s">
        <v>1</v>
      </c>
      <c r="E25" s="31" t="s">
        <v>1</v>
      </c>
      <c r="F25" s="32">
        <v>645.11</v>
      </c>
      <c r="G25" s="33">
        <v>1</v>
      </c>
    </row>
    <row r="26" spans="1:7">
      <c r="A26" s="1"/>
      <c r="B26" s="2"/>
      <c r="C26" s="1"/>
      <c r="D26" s="1"/>
      <c r="E26" s="1"/>
      <c r="F26" s="1"/>
      <c r="G26" s="1"/>
    </row>
  </sheetData>
  <sortState ref="B7:G22">
    <sortCondition descending="1" ref="G7:G22"/>
  </sortState>
  <pageMargins left="0" right="0" top="0" bottom="0" header="0" footer="0"/>
  <pageSetup paperSize="9" scale="0" firstPageNumber="0" fitToWidth="0" fitToHeight="0" pageOrder="overThenDown" orientation="portrait" horizontalDpi="300" verticalDpi="3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G73"/>
  <sheetViews>
    <sheetView zoomScale="90" zoomScaleNormal="90" workbookViewId="0"/>
  </sheetViews>
  <sheetFormatPr defaultRowHeight="12.75"/>
  <cols>
    <col min="1" max="1" width="2.5703125" customWidth="1"/>
    <col min="2" max="2" width="40" bestFit="1" customWidth="1"/>
    <col min="3" max="4" width="27" customWidth="1"/>
    <col min="5" max="5" width="9.7109375" customWidth="1"/>
    <col min="6" max="6" width="20.85546875" bestFit="1" customWidth="1"/>
    <col min="7" max="7" width="13.7109375" bestFit="1" customWidth="1"/>
  </cols>
  <sheetData>
    <row r="1" spans="1:7" ht="16.5" customHeight="1">
      <c r="A1" s="1"/>
      <c r="B1" s="2" t="s">
        <v>112</v>
      </c>
      <c r="C1" s="1"/>
      <c r="D1" s="1"/>
      <c r="E1" s="1"/>
      <c r="F1" s="1"/>
      <c r="G1" s="1"/>
    </row>
    <row r="2" spans="1:7" ht="12.95" customHeight="1">
      <c r="A2" s="1"/>
      <c r="B2" s="3" t="s">
        <v>1</v>
      </c>
      <c r="C2" s="1"/>
      <c r="D2" s="1"/>
      <c r="E2" s="1"/>
      <c r="F2" s="1"/>
      <c r="G2" s="1"/>
    </row>
    <row r="3" spans="1:7" ht="12.95" customHeight="1" thickBot="1">
      <c r="A3" s="4"/>
      <c r="B3" s="16" t="s">
        <v>279</v>
      </c>
      <c r="C3" s="1"/>
      <c r="D3" s="1"/>
      <c r="E3" s="1"/>
      <c r="F3" s="1"/>
      <c r="G3" s="1"/>
    </row>
    <row r="4" spans="1:7" ht="33" customHeight="1">
      <c r="A4" s="1"/>
      <c r="B4" s="19" t="s">
        <v>2</v>
      </c>
      <c r="C4" s="20" t="s">
        <v>3</v>
      </c>
      <c r="D4" s="21" t="s">
        <v>4</v>
      </c>
      <c r="E4" s="21" t="s">
        <v>5</v>
      </c>
      <c r="F4" s="21" t="s">
        <v>6</v>
      </c>
      <c r="G4" s="22" t="s">
        <v>7</v>
      </c>
    </row>
    <row r="5" spans="1:7" ht="12.95" customHeight="1">
      <c r="A5" s="1"/>
      <c r="B5" s="23" t="s">
        <v>8</v>
      </c>
      <c r="C5" s="5" t="s">
        <v>1</v>
      </c>
      <c r="D5" s="5" t="s">
        <v>1</v>
      </c>
      <c r="E5" s="5" t="s">
        <v>1</v>
      </c>
      <c r="F5" s="1"/>
      <c r="G5" s="24" t="s">
        <v>1</v>
      </c>
    </row>
    <row r="6" spans="1:7" ht="12.95" customHeight="1">
      <c r="A6" s="1"/>
      <c r="B6" s="23" t="s">
        <v>9</v>
      </c>
      <c r="C6" s="5" t="s">
        <v>1</v>
      </c>
      <c r="D6" s="5" t="s">
        <v>1</v>
      </c>
      <c r="E6" s="5" t="s">
        <v>1</v>
      </c>
      <c r="F6" s="1"/>
      <c r="G6" s="24" t="s">
        <v>1</v>
      </c>
    </row>
    <row r="7" spans="1:7" ht="12.95" customHeight="1">
      <c r="A7" s="6"/>
      <c r="B7" s="25" t="s">
        <v>148</v>
      </c>
      <c r="C7" s="5" t="s">
        <v>12</v>
      </c>
      <c r="D7" s="5" t="s">
        <v>13</v>
      </c>
      <c r="E7" s="7">
        <v>21202</v>
      </c>
      <c r="F7" s="8">
        <v>220.1</v>
      </c>
      <c r="G7" s="26">
        <f t="shared" ref="G7:G52" si="0">+ROUND(F7/$F$72,4)</f>
        <v>7.51E-2</v>
      </c>
    </row>
    <row r="8" spans="1:7" ht="12.95" customHeight="1">
      <c r="A8" s="6"/>
      <c r="B8" s="25" t="s">
        <v>156</v>
      </c>
      <c r="C8" s="5" t="s">
        <v>32</v>
      </c>
      <c r="D8" s="5" t="s">
        <v>13</v>
      </c>
      <c r="E8" s="7">
        <v>7379</v>
      </c>
      <c r="F8" s="8">
        <v>179.1</v>
      </c>
      <c r="G8" s="26">
        <f t="shared" si="0"/>
        <v>6.1100000000000002E-2</v>
      </c>
    </row>
    <row r="9" spans="1:7" ht="12.95" customHeight="1">
      <c r="A9" s="6"/>
      <c r="B9" s="25" t="s">
        <v>165</v>
      </c>
      <c r="C9" s="5" t="s">
        <v>30</v>
      </c>
      <c r="D9" s="5" t="s">
        <v>31</v>
      </c>
      <c r="E9" s="7">
        <v>2485</v>
      </c>
      <c r="F9" s="8">
        <v>136.16</v>
      </c>
      <c r="G9" s="26">
        <f t="shared" si="0"/>
        <v>4.6399999999999997E-2</v>
      </c>
    </row>
    <row r="10" spans="1:7" ht="12.95" customHeight="1">
      <c r="A10" s="6"/>
      <c r="B10" s="25" t="s">
        <v>188</v>
      </c>
      <c r="C10" s="5" t="s">
        <v>101</v>
      </c>
      <c r="D10" s="5" t="s">
        <v>78</v>
      </c>
      <c r="E10" s="7">
        <v>3105</v>
      </c>
      <c r="F10" s="8">
        <v>119.79</v>
      </c>
      <c r="G10" s="26">
        <f t="shared" si="0"/>
        <v>4.0899999999999999E-2</v>
      </c>
    </row>
    <row r="11" spans="1:7" ht="12.95" customHeight="1">
      <c r="A11" s="6"/>
      <c r="B11" s="25" t="s">
        <v>151</v>
      </c>
      <c r="C11" s="5" t="s">
        <v>60</v>
      </c>
      <c r="D11" s="5" t="s">
        <v>26</v>
      </c>
      <c r="E11" s="7">
        <v>16039</v>
      </c>
      <c r="F11" s="8">
        <v>119.12</v>
      </c>
      <c r="G11" s="26">
        <f t="shared" si="0"/>
        <v>4.0599999999999997E-2</v>
      </c>
    </row>
    <row r="12" spans="1:7" ht="12.95" customHeight="1">
      <c r="A12" s="6"/>
      <c r="B12" s="25" t="s">
        <v>200</v>
      </c>
      <c r="C12" s="5" t="s">
        <v>126</v>
      </c>
      <c r="D12" s="5" t="s">
        <v>44</v>
      </c>
      <c r="E12" s="7">
        <v>6944</v>
      </c>
      <c r="F12" s="8">
        <v>80.7</v>
      </c>
      <c r="G12" s="26">
        <f t="shared" si="0"/>
        <v>2.75E-2</v>
      </c>
    </row>
    <row r="13" spans="1:7" ht="12.95" customHeight="1">
      <c r="A13" s="6"/>
      <c r="B13" s="25" t="s">
        <v>184</v>
      </c>
      <c r="C13" s="5" t="s">
        <v>77</v>
      </c>
      <c r="D13" s="5" t="s">
        <v>78</v>
      </c>
      <c r="E13" s="7">
        <v>465</v>
      </c>
      <c r="F13" s="8">
        <v>79.11</v>
      </c>
      <c r="G13" s="26">
        <f t="shared" si="0"/>
        <v>2.7E-2</v>
      </c>
    </row>
    <row r="14" spans="1:7" ht="12.95" customHeight="1">
      <c r="A14" s="6"/>
      <c r="B14" s="25" t="s">
        <v>161</v>
      </c>
      <c r="C14" s="5" t="s">
        <v>45</v>
      </c>
      <c r="D14" s="5" t="s">
        <v>23</v>
      </c>
      <c r="E14" s="7">
        <v>5488</v>
      </c>
      <c r="F14" s="8">
        <v>75.47</v>
      </c>
      <c r="G14" s="26">
        <f t="shared" si="0"/>
        <v>2.5700000000000001E-2</v>
      </c>
    </row>
    <row r="15" spans="1:7" ht="12.95" customHeight="1">
      <c r="A15" s="6"/>
      <c r="B15" s="25" t="s">
        <v>240</v>
      </c>
      <c r="C15" s="5" t="s">
        <v>241</v>
      </c>
      <c r="D15" s="5" t="s">
        <v>86</v>
      </c>
      <c r="E15" s="7">
        <v>9566</v>
      </c>
      <c r="F15" s="8">
        <v>74.290000000000006</v>
      </c>
      <c r="G15" s="26">
        <f t="shared" si="0"/>
        <v>2.53E-2</v>
      </c>
    </row>
    <row r="16" spans="1:7" ht="12.95" customHeight="1">
      <c r="A16" s="6"/>
      <c r="B16" s="25" t="s">
        <v>196</v>
      </c>
      <c r="C16" s="5" t="s">
        <v>47</v>
      </c>
      <c r="D16" s="5" t="s">
        <v>48</v>
      </c>
      <c r="E16" s="7">
        <v>28706</v>
      </c>
      <c r="F16" s="8">
        <v>73.69</v>
      </c>
      <c r="G16" s="26">
        <f t="shared" si="0"/>
        <v>2.5100000000000001E-2</v>
      </c>
    </row>
    <row r="17" spans="1:7" ht="12.95" customHeight="1">
      <c r="A17" s="6"/>
      <c r="B17" s="25" t="s">
        <v>214</v>
      </c>
      <c r="C17" s="5" t="s">
        <v>120</v>
      </c>
      <c r="D17" s="5" t="s">
        <v>86</v>
      </c>
      <c r="E17" s="7">
        <v>20789</v>
      </c>
      <c r="F17" s="8">
        <v>71.709999999999994</v>
      </c>
      <c r="G17" s="26">
        <f t="shared" si="0"/>
        <v>2.4500000000000001E-2</v>
      </c>
    </row>
    <row r="18" spans="1:7" ht="12.95" customHeight="1">
      <c r="A18" s="6"/>
      <c r="B18" s="25" t="s">
        <v>182</v>
      </c>
      <c r="C18" s="5" t="s">
        <v>76</v>
      </c>
      <c r="D18" s="5" t="s">
        <v>44</v>
      </c>
      <c r="E18" s="7">
        <v>2065</v>
      </c>
      <c r="F18" s="8">
        <v>69.52</v>
      </c>
      <c r="G18" s="26">
        <f t="shared" si="0"/>
        <v>2.3699999999999999E-2</v>
      </c>
    </row>
    <row r="19" spans="1:7" ht="12.95" customHeight="1">
      <c r="A19" s="6"/>
      <c r="B19" s="25" t="s">
        <v>157</v>
      </c>
      <c r="C19" s="5" t="s">
        <v>55</v>
      </c>
      <c r="D19" s="5" t="s">
        <v>13</v>
      </c>
      <c r="E19" s="7">
        <v>8023</v>
      </c>
      <c r="F19" s="8">
        <v>64.16</v>
      </c>
      <c r="G19" s="26">
        <f t="shared" si="0"/>
        <v>2.1899999999999999E-2</v>
      </c>
    </row>
    <row r="20" spans="1:7" ht="12.95" customHeight="1">
      <c r="A20" s="6"/>
      <c r="B20" s="25" t="s">
        <v>205</v>
      </c>
      <c r="C20" s="5" t="s">
        <v>129</v>
      </c>
      <c r="D20" s="5" t="s">
        <v>31</v>
      </c>
      <c r="E20" s="7">
        <v>1846</v>
      </c>
      <c r="F20" s="8">
        <v>63.03</v>
      </c>
      <c r="G20" s="26">
        <f t="shared" si="0"/>
        <v>2.1499999999999998E-2</v>
      </c>
    </row>
    <row r="21" spans="1:7" ht="12.95" customHeight="1">
      <c r="A21" s="6"/>
      <c r="B21" s="25" t="s">
        <v>192</v>
      </c>
      <c r="C21" s="5" t="s">
        <v>117</v>
      </c>
      <c r="D21" s="5" t="s">
        <v>31</v>
      </c>
      <c r="E21" s="7">
        <v>2184</v>
      </c>
      <c r="F21" s="8">
        <v>61.85</v>
      </c>
      <c r="G21" s="26">
        <f t="shared" si="0"/>
        <v>2.1100000000000001E-2</v>
      </c>
    </row>
    <row r="22" spans="1:7" ht="12.95" customHeight="1">
      <c r="A22" s="6"/>
      <c r="B22" s="25" t="s">
        <v>162</v>
      </c>
      <c r="C22" s="5" t="s">
        <v>27</v>
      </c>
      <c r="D22" s="5" t="s">
        <v>28</v>
      </c>
      <c r="E22" s="7">
        <v>18973</v>
      </c>
      <c r="F22" s="8">
        <v>61.2</v>
      </c>
      <c r="G22" s="26">
        <f t="shared" si="0"/>
        <v>2.0899999999999998E-2</v>
      </c>
    </row>
    <row r="23" spans="1:7" ht="12.95" customHeight="1">
      <c r="A23" s="6"/>
      <c r="B23" s="25" t="s">
        <v>178</v>
      </c>
      <c r="C23" s="5" t="s">
        <v>74</v>
      </c>
      <c r="D23" s="5" t="s">
        <v>75</v>
      </c>
      <c r="E23" s="7">
        <v>19056</v>
      </c>
      <c r="F23" s="8">
        <v>60.53</v>
      </c>
      <c r="G23" s="26">
        <f t="shared" si="0"/>
        <v>2.06E-2</v>
      </c>
    </row>
    <row r="24" spans="1:7" ht="12.95" customHeight="1">
      <c r="A24" s="6"/>
      <c r="B24" s="25" t="s">
        <v>286</v>
      </c>
      <c r="C24" s="5" t="s">
        <v>287</v>
      </c>
      <c r="D24" s="5" t="s">
        <v>26</v>
      </c>
      <c r="E24" s="7">
        <v>7068</v>
      </c>
      <c r="F24" s="8">
        <v>60.42</v>
      </c>
      <c r="G24" s="26">
        <f t="shared" si="0"/>
        <v>2.06E-2</v>
      </c>
    </row>
    <row r="25" spans="1:7" ht="12.95" customHeight="1">
      <c r="A25" s="6"/>
      <c r="B25" s="25" t="s">
        <v>260</v>
      </c>
      <c r="C25" s="5" t="s">
        <v>261</v>
      </c>
      <c r="D25" s="5" t="s">
        <v>61</v>
      </c>
      <c r="E25" s="7">
        <v>4716</v>
      </c>
      <c r="F25" s="8">
        <v>60.29</v>
      </c>
      <c r="G25" s="26">
        <f t="shared" si="0"/>
        <v>2.06E-2</v>
      </c>
    </row>
    <row r="26" spans="1:7" ht="12.95" customHeight="1">
      <c r="A26" s="6"/>
      <c r="B26" s="25" t="s">
        <v>268</v>
      </c>
      <c r="C26" s="5" t="s">
        <v>269</v>
      </c>
      <c r="D26" s="5" t="s">
        <v>61</v>
      </c>
      <c r="E26" s="7">
        <v>21811</v>
      </c>
      <c r="F26" s="8">
        <v>59.22</v>
      </c>
      <c r="G26" s="26">
        <f t="shared" si="0"/>
        <v>2.0199999999999999E-2</v>
      </c>
    </row>
    <row r="27" spans="1:7" ht="12.95" customHeight="1">
      <c r="A27" s="6"/>
      <c r="B27" s="25" t="s">
        <v>187</v>
      </c>
      <c r="C27" s="5" t="s">
        <v>104</v>
      </c>
      <c r="D27" s="5" t="s">
        <v>26</v>
      </c>
      <c r="E27" s="7">
        <v>3614</v>
      </c>
      <c r="F27" s="8">
        <v>53.68</v>
      </c>
      <c r="G27" s="26">
        <f t="shared" si="0"/>
        <v>1.83E-2</v>
      </c>
    </row>
    <row r="28" spans="1:7" ht="12.95" customHeight="1">
      <c r="A28" s="6"/>
      <c r="B28" s="25" t="s">
        <v>172</v>
      </c>
      <c r="C28" s="5" t="s">
        <v>85</v>
      </c>
      <c r="D28" s="5" t="s">
        <v>44</v>
      </c>
      <c r="E28" s="7">
        <v>3368</v>
      </c>
      <c r="F28" s="8">
        <v>53.36</v>
      </c>
      <c r="G28" s="26">
        <f t="shared" si="0"/>
        <v>1.8200000000000001E-2</v>
      </c>
    </row>
    <row r="29" spans="1:7" ht="12.95" customHeight="1">
      <c r="A29" s="6"/>
      <c r="B29" s="25" t="s">
        <v>236</v>
      </c>
      <c r="C29" s="5" t="s">
        <v>237</v>
      </c>
      <c r="D29" s="5" t="s">
        <v>44</v>
      </c>
      <c r="E29" s="7">
        <v>17598</v>
      </c>
      <c r="F29" s="8">
        <v>48.43</v>
      </c>
      <c r="G29" s="26">
        <f t="shared" si="0"/>
        <v>1.6500000000000001E-2</v>
      </c>
    </row>
    <row r="30" spans="1:7" ht="12.95" customHeight="1">
      <c r="A30" s="6"/>
      <c r="B30" s="25" t="s">
        <v>170</v>
      </c>
      <c r="C30" s="5" t="s">
        <v>42</v>
      </c>
      <c r="D30" s="5" t="s">
        <v>26</v>
      </c>
      <c r="E30" s="7">
        <v>2922</v>
      </c>
      <c r="F30" s="8">
        <v>47.46</v>
      </c>
      <c r="G30" s="26">
        <f t="shared" si="0"/>
        <v>1.6199999999999999E-2</v>
      </c>
    </row>
    <row r="31" spans="1:7" ht="12.95" customHeight="1">
      <c r="A31" s="6"/>
      <c r="B31" s="25" t="s">
        <v>282</v>
      </c>
      <c r="C31" s="5" t="s">
        <v>283</v>
      </c>
      <c r="D31" s="5" t="s">
        <v>26</v>
      </c>
      <c r="E31" s="7">
        <v>3329</v>
      </c>
      <c r="F31" s="8">
        <v>42.93</v>
      </c>
      <c r="G31" s="26">
        <f t="shared" si="0"/>
        <v>1.46E-2</v>
      </c>
    </row>
    <row r="32" spans="1:7" ht="12.95" customHeight="1">
      <c r="A32" s="6"/>
      <c r="B32" s="25" t="s">
        <v>213</v>
      </c>
      <c r="C32" s="5" t="s">
        <v>114</v>
      </c>
      <c r="D32" s="5" t="s">
        <v>115</v>
      </c>
      <c r="E32" s="7">
        <v>307</v>
      </c>
      <c r="F32" s="8">
        <v>39.5</v>
      </c>
      <c r="G32" s="26">
        <f t="shared" si="0"/>
        <v>1.35E-2</v>
      </c>
    </row>
    <row r="33" spans="1:7" ht="12.95" customHeight="1">
      <c r="A33" s="6"/>
      <c r="B33" s="25" t="s">
        <v>312</v>
      </c>
      <c r="C33" s="5" t="s">
        <v>313</v>
      </c>
      <c r="D33" s="5" t="s">
        <v>26</v>
      </c>
      <c r="E33" s="7">
        <v>10075</v>
      </c>
      <c r="F33" s="8">
        <v>39.090000000000003</v>
      </c>
      <c r="G33" s="26">
        <f t="shared" si="0"/>
        <v>1.3299999999999999E-2</v>
      </c>
    </row>
    <row r="34" spans="1:7" ht="12.95" customHeight="1">
      <c r="A34" s="6"/>
      <c r="B34" s="25" t="s">
        <v>190</v>
      </c>
      <c r="C34" s="5" t="s">
        <v>102</v>
      </c>
      <c r="D34" s="5" t="s">
        <v>13</v>
      </c>
      <c r="E34" s="7">
        <v>8844</v>
      </c>
      <c r="F34" s="8">
        <v>37.14</v>
      </c>
      <c r="G34" s="26">
        <f t="shared" si="0"/>
        <v>1.2699999999999999E-2</v>
      </c>
    </row>
    <row r="35" spans="1:7" ht="12.95" customHeight="1">
      <c r="A35" s="6"/>
      <c r="B35" s="25" t="s">
        <v>284</v>
      </c>
      <c r="C35" s="5" t="s">
        <v>285</v>
      </c>
      <c r="D35" s="5" t="s">
        <v>44</v>
      </c>
      <c r="E35" s="7">
        <v>3789</v>
      </c>
      <c r="F35" s="8">
        <v>36.79</v>
      </c>
      <c r="G35" s="26">
        <f t="shared" si="0"/>
        <v>1.2500000000000001E-2</v>
      </c>
    </row>
    <row r="36" spans="1:7" ht="12.95" customHeight="1">
      <c r="A36" s="6"/>
      <c r="B36" s="25" t="s">
        <v>369</v>
      </c>
      <c r="C36" s="5" t="s">
        <v>370</v>
      </c>
      <c r="D36" s="5" t="s">
        <v>371</v>
      </c>
      <c r="E36" s="7">
        <v>556</v>
      </c>
      <c r="F36" s="8">
        <v>35.74</v>
      </c>
      <c r="G36" s="26">
        <f t="shared" si="0"/>
        <v>1.2200000000000001E-2</v>
      </c>
    </row>
    <row r="37" spans="1:7" ht="12.95" customHeight="1">
      <c r="A37" s="6"/>
      <c r="B37" s="25" t="s">
        <v>189</v>
      </c>
      <c r="C37" s="5" t="s">
        <v>100</v>
      </c>
      <c r="D37" s="5" t="s">
        <v>41</v>
      </c>
      <c r="E37" s="7">
        <v>1550</v>
      </c>
      <c r="F37" s="8">
        <v>35.450000000000003</v>
      </c>
      <c r="G37" s="26">
        <f t="shared" si="0"/>
        <v>1.21E-2</v>
      </c>
    </row>
    <row r="38" spans="1:7" ht="12.95" customHeight="1">
      <c r="A38" s="6"/>
      <c r="B38" s="25" t="s">
        <v>382</v>
      </c>
      <c r="C38" s="5" t="s">
        <v>383</v>
      </c>
      <c r="D38" s="5" t="s">
        <v>23</v>
      </c>
      <c r="E38" s="7">
        <v>13473</v>
      </c>
      <c r="F38" s="8">
        <v>33.94</v>
      </c>
      <c r="G38" s="26">
        <f t="shared" si="0"/>
        <v>1.1599999999999999E-2</v>
      </c>
    </row>
    <row r="39" spans="1:7" ht="12.95" customHeight="1">
      <c r="A39" s="6"/>
      <c r="B39" s="25" t="s">
        <v>262</v>
      </c>
      <c r="C39" s="5" t="s">
        <v>263</v>
      </c>
      <c r="D39" s="5" t="s">
        <v>61</v>
      </c>
      <c r="E39" s="7">
        <v>2371</v>
      </c>
      <c r="F39" s="8">
        <v>33.33</v>
      </c>
      <c r="G39" s="26">
        <f t="shared" si="0"/>
        <v>1.14E-2</v>
      </c>
    </row>
    <row r="40" spans="1:7" ht="12.95" customHeight="1">
      <c r="A40" s="6"/>
      <c r="B40" s="25" t="s">
        <v>384</v>
      </c>
      <c r="C40" s="5" t="s">
        <v>385</v>
      </c>
      <c r="D40" s="5" t="s">
        <v>34</v>
      </c>
      <c r="E40" s="7">
        <v>6000</v>
      </c>
      <c r="F40" s="8">
        <v>33.020000000000003</v>
      </c>
      <c r="G40" s="26">
        <f t="shared" si="0"/>
        <v>1.1299999999999999E-2</v>
      </c>
    </row>
    <row r="41" spans="1:7" ht="12.95" customHeight="1">
      <c r="A41" s="6"/>
      <c r="B41" s="25" t="s">
        <v>255</v>
      </c>
      <c r="C41" s="5" t="s">
        <v>256</v>
      </c>
      <c r="D41" s="5" t="s">
        <v>46</v>
      </c>
      <c r="E41" s="7">
        <v>18936</v>
      </c>
      <c r="F41" s="8">
        <v>31.55</v>
      </c>
      <c r="G41" s="26">
        <f t="shared" si="0"/>
        <v>1.0800000000000001E-2</v>
      </c>
    </row>
    <row r="42" spans="1:7" ht="12.95" customHeight="1">
      <c r="A42" s="6"/>
      <c r="B42" s="25" t="s">
        <v>244</v>
      </c>
      <c r="C42" s="5" t="s">
        <v>245</v>
      </c>
      <c r="D42" s="5" t="s">
        <v>41</v>
      </c>
      <c r="E42" s="7">
        <v>4377</v>
      </c>
      <c r="F42" s="8">
        <v>29.87</v>
      </c>
      <c r="G42" s="26">
        <f t="shared" si="0"/>
        <v>1.0200000000000001E-2</v>
      </c>
    </row>
    <row r="43" spans="1:7" ht="12.95" customHeight="1">
      <c r="A43" s="6"/>
      <c r="B43" s="25" t="s">
        <v>234</v>
      </c>
      <c r="C43" s="5" t="s">
        <v>235</v>
      </c>
      <c r="D43" s="5" t="s">
        <v>34</v>
      </c>
      <c r="E43" s="7">
        <v>7110</v>
      </c>
      <c r="F43" s="8">
        <v>29.72</v>
      </c>
      <c r="G43" s="26">
        <f t="shared" si="0"/>
        <v>1.01E-2</v>
      </c>
    </row>
    <row r="44" spans="1:7" ht="12.95" customHeight="1">
      <c r="A44" s="6"/>
      <c r="B44" s="25" t="s">
        <v>318</v>
      </c>
      <c r="C44" s="5" t="s">
        <v>319</v>
      </c>
      <c r="D44" s="5" t="s">
        <v>17</v>
      </c>
      <c r="E44" s="7">
        <v>6252</v>
      </c>
      <c r="F44" s="8">
        <v>29.68</v>
      </c>
      <c r="G44" s="26">
        <f t="shared" si="0"/>
        <v>1.01E-2</v>
      </c>
    </row>
    <row r="45" spans="1:7" ht="12.95" customHeight="1">
      <c r="A45" s="6"/>
      <c r="B45" s="25" t="s">
        <v>171</v>
      </c>
      <c r="C45" s="5" t="s">
        <v>119</v>
      </c>
      <c r="D45" s="5" t="s">
        <v>26</v>
      </c>
      <c r="E45" s="7">
        <v>4952</v>
      </c>
      <c r="F45" s="8">
        <v>28.73</v>
      </c>
      <c r="G45" s="26">
        <f t="shared" si="0"/>
        <v>9.7999999999999997E-3</v>
      </c>
    </row>
    <row r="46" spans="1:7" ht="12.95" customHeight="1">
      <c r="A46" s="6"/>
      <c r="B46" s="25" t="s">
        <v>246</v>
      </c>
      <c r="C46" s="5" t="s">
        <v>247</v>
      </c>
      <c r="D46" s="5" t="s">
        <v>23</v>
      </c>
      <c r="E46" s="7">
        <v>16104</v>
      </c>
      <c r="F46" s="8">
        <v>28.09</v>
      </c>
      <c r="G46" s="26">
        <f t="shared" si="0"/>
        <v>9.5999999999999992E-3</v>
      </c>
    </row>
    <row r="47" spans="1:7" ht="12.95" customHeight="1">
      <c r="A47" s="6"/>
      <c r="B47" s="25" t="s">
        <v>195</v>
      </c>
      <c r="C47" s="5" t="s">
        <v>118</v>
      </c>
      <c r="D47" s="5" t="s">
        <v>44</v>
      </c>
      <c r="E47" s="7">
        <v>3211</v>
      </c>
      <c r="F47" s="8">
        <v>27.87</v>
      </c>
      <c r="G47" s="26">
        <f t="shared" si="0"/>
        <v>9.4999999999999998E-3</v>
      </c>
    </row>
    <row r="48" spans="1:7" ht="12.95" customHeight="1">
      <c r="A48" s="6"/>
      <c r="B48" s="25" t="s">
        <v>266</v>
      </c>
      <c r="C48" s="5" t="s">
        <v>267</v>
      </c>
      <c r="D48" s="5" t="s">
        <v>61</v>
      </c>
      <c r="E48" s="7">
        <v>6178</v>
      </c>
      <c r="F48" s="8">
        <v>27.29</v>
      </c>
      <c r="G48" s="26">
        <f t="shared" si="0"/>
        <v>9.2999999999999992E-3</v>
      </c>
    </row>
    <row r="49" spans="1:7" ht="12.95" customHeight="1">
      <c r="A49" s="6"/>
      <c r="B49" s="25" t="s">
        <v>242</v>
      </c>
      <c r="C49" s="5" t="s">
        <v>243</v>
      </c>
      <c r="D49" s="5" t="s">
        <v>26</v>
      </c>
      <c r="E49" s="7">
        <v>2688</v>
      </c>
      <c r="F49" s="8">
        <v>25.11</v>
      </c>
      <c r="G49" s="26">
        <f t="shared" si="0"/>
        <v>8.6E-3</v>
      </c>
    </row>
    <row r="50" spans="1:7" ht="12.95" customHeight="1">
      <c r="A50" s="6"/>
      <c r="B50" s="25" t="s">
        <v>386</v>
      </c>
      <c r="C50" s="5" t="s">
        <v>387</v>
      </c>
      <c r="D50" s="5" t="s">
        <v>15</v>
      </c>
      <c r="E50" s="7">
        <v>1848</v>
      </c>
      <c r="F50" s="8">
        <v>25.01</v>
      </c>
      <c r="G50" s="26">
        <f t="shared" si="0"/>
        <v>8.5000000000000006E-3</v>
      </c>
    </row>
    <row r="51" spans="1:7" ht="12.95" customHeight="1">
      <c r="A51" s="6"/>
      <c r="B51" s="25" t="s">
        <v>168</v>
      </c>
      <c r="C51" s="5" t="s">
        <v>36</v>
      </c>
      <c r="D51" s="5" t="s">
        <v>37</v>
      </c>
      <c r="E51" s="7">
        <v>1997</v>
      </c>
      <c r="F51" s="8">
        <v>24.77</v>
      </c>
      <c r="G51" s="26">
        <f t="shared" si="0"/>
        <v>8.3999999999999995E-3</v>
      </c>
    </row>
    <row r="52" spans="1:7" ht="12.95" customHeight="1">
      <c r="A52" s="6"/>
      <c r="B52" s="25" t="s">
        <v>177</v>
      </c>
      <c r="C52" s="5" t="s">
        <v>79</v>
      </c>
      <c r="D52" s="5" t="s">
        <v>44</v>
      </c>
      <c r="E52" s="7">
        <v>6706</v>
      </c>
      <c r="F52" s="8">
        <v>24.25</v>
      </c>
      <c r="G52" s="26">
        <f t="shared" si="0"/>
        <v>8.3000000000000001E-3</v>
      </c>
    </row>
    <row r="53" spans="1:7" ht="12.95" customHeight="1">
      <c r="A53" s="6"/>
      <c r="B53" s="25" t="s">
        <v>388</v>
      </c>
      <c r="C53" s="5" t="s">
        <v>389</v>
      </c>
      <c r="D53" s="5" t="s">
        <v>86</v>
      </c>
      <c r="E53" s="7">
        <v>4197</v>
      </c>
      <c r="F53" s="8">
        <v>24.12</v>
      </c>
      <c r="G53" s="26">
        <f t="shared" ref="G53:G66" si="1">+ROUND(F53/$F$72,4)</f>
        <v>8.2000000000000007E-3</v>
      </c>
    </row>
    <row r="54" spans="1:7" ht="12.95" customHeight="1">
      <c r="A54" s="6"/>
      <c r="B54" s="25" t="s">
        <v>390</v>
      </c>
      <c r="C54" s="5" t="s">
        <v>391</v>
      </c>
      <c r="D54" s="5" t="s">
        <v>26</v>
      </c>
      <c r="E54" s="7">
        <v>2516</v>
      </c>
      <c r="F54" s="8">
        <v>23.15</v>
      </c>
      <c r="G54" s="26">
        <f t="shared" si="1"/>
        <v>7.9000000000000008E-3</v>
      </c>
    </row>
    <row r="55" spans="1:7" ht="12.95" customHeight="1">
      <c r="A55" s="6"/>
      <c r="B55" s="25" t="s">
        <v>179</v>
      </c>
      <c r="C55" s="5" t="s">
        <v>73</v>
      </c>
      <c r="D55" s="5" t="s">
        <v>61</v>
      </c>
      <c r="E55" s="7">
        <v>2414</v>
      </c>
      <c r="F55" s="8">
        <v>22.01</v>
      </c>
      <c r="G55" s="26">
        <f t="shared" si="1"/>
        <v>7.4999999999999997E-3</v>
      </c>
    </row>
    <row r="56" spans="1:7" ht="12.95" customHeight="1">
      <c r="A56" s="6"/>
      <c r="B56" s="25" t="s">
        <v>199</v>
      </c>
      <c r="C56" s="5" t="s">
        <v>137</v>
      </c>
      <c r="D56" s="5" t="s">
        <v>78</v>
      </c>
      <c r="E56" s="7">
        <v>1335</v>
      </c>
      <c r="F56" s="8">
        <v>21.29</v>
      </c>
      <c r="G56" s="26">
        <f t="shared" si="1"/>
        <v>7.3000000000000001E-3</v>
      </c>
    </row>
    <row r="57" spans="1:7" ht="12.95" customHeight="1">
      <c r="A57" s="6"/>
      <c r="B57" s="25" t="s">
        <v>270</v>
      </c>
      <c r="C57" s="5" t="s">
        <v>271</v>
      </c>
      <c r="D57" s="5" t="s">
        <v>37</v>
      </c>
      <c r="E57" s="7">
        <v>475</v>
      </c>
      <c r="F57" s="8">
        <v>19.77</v>
      </c>
      <c r="G57" s="26">
        <f t="shared" si="1"/>
        <v>6.7000000000000002E-3</v>
      </c>
    </row>
    <row r="58" spans="1:7" ht="12.95" customHeight="1">
      <c r="A58" s="6"/>
      <c r="B58" s="25" t="s">
        <v>198</v>
      </c>
      <c r="C58" s="5" t="s">
        <v>116</v>
      </c>
      <c r="D58" s="5" t="s">
        <v>75</v>
      </c>
      <c r="E58" s="7">
        <v>60</v>
      </c>
      <c r="F58" s="8">
        <v>13.64</v>
      </c>
      <c r="G58" s="26">
        <f t="shared" si="1"/>
        <v>4.7000000000000002E-3</v>
      </c>
    </row>
    <row r="59" spans="1:7" ht="12.95" customHeight="1">
      <c r="A59" s="6"/>
      <c r="B59" s="25" t="s">
        <v>296</v>
      </c>
      <c r="C59" s="5" t="s">
        <v>297</v>
      </c>
      <c r="D59" s="5" t="s">
        <v>44</v>
      </c>
      <c r="E59" s="7">
        <v>4921</v>
      </c>
      <c r="F59" s="8">
        <v>13.35</v>
      </c>
      <c r="G59" s="26">
        <f t="shared" si="1"/>
        <v>4.5999999999999999E-3</v>
      </c>
    </row>
    <row r="60" spans="1:7" ht="12.95" customHeight="1">
      <c r="A60" s="6"/>
      <c r="B60" s="25" t="s">
        <v>180</v>
      </c>
      <c r="C60" s="5" t="s">
        <v>72</v>
      </c>
      <c r="D60" s="5" t="s">
        <v>13</v>
      </c>
      <c r="E60" s="7">
        <v>954</v>
      </c>
      <c r="F60" s="8">
        <v>13.31</v>
      </c>
      <c r="G60" s="26">
        <f t="shared" si="1"/>
        <v>4.4999999999999997E-3</v>
      </c>
    </row>
    <row r="61" spans="1:7" ht="12.95" customHeight="1">
      <c r="A61" s="6"/>
      <c r="B61" s="25" t="s">
        <v>341</v>
      </c>
      <c r="C61" s="5" t="s">
        <v>342</v>
      </c>
      <c r="D61" s="5" t="s">
        <v>26</v>
      </c>
      <c r="E61" s="7">
        <v>2000</v>
      </c>
      <c r="F61" s="8">
        <v>13.11</v>
      </c>
      <c r="G61" s="26">
        <f t="shared" si="1"/>
        <v>4.4999999999999997E-3</v>
      </c>
    </row>
    <row r="62" spans="1:7" ht="12.95" customHeight="1">
      <c r="A62" s="6"/>
      <c r="B62" s="25" t="s">
        <v>358</v>
      </c>
      <c r="C62" s="5" t="s">
        <v>359</v>
      </c>
      <c r="D62" s="5" t="s">
        <v>360</v>
      </c>
      <c r="E62" s="7">
        <v>3280</v>
      </c>
      <c r="F62" s="8">
        <v>11.97</v>
      </c>
      <c r="G62" s="26">
        <f t="shared" si="1"/>
        <v>4.1000000000000003E-3</v>
      </c>
    </row>
    <row r="63" spans="1:7" ht="12.95" customHeight="1">
      <c r="A63" s="6"/>
      <c r="B63" s="25" t="s">
        <v>354</v>
      </c>
      <c r="C63" s="5" t="s">
        <v>355</v>
      </c>
      <c r="D63" s="5" t="s">
        <v>75</v>
      </c>
      <c r="E63" s="7">
        <v>4920</v>
      </c>
      <c r="F63" s="8">
        <v>9.02</v>
      </c>
      <c r="G63" s="26">
        <f t="shared" si="1"/>
        <v>3.0999999999999999E-3</v>
      </c>
    </row>
    <row r="64" spans="1:7" ht="12.95" customHeight="1">
      <c r="A64" s="6"/>
      <c r="B64" s="25" t="s">
        <v>191</v>
      </c>
      <c r="C64" s="5" t="s">
        <v>113</v>
      </c>
      <c r="D64" s="5" t="s">
        <v>26</v>
      </c>
      <c r="E64" s="7">
        <v>173</v>
      </c>
      <c r="F64" s="8">
        <v>7.19</v>
      </c>
      <c r="G64" s="26">
        <f t="shared" si="1"/>
        <v>2.5000000000000001E-3</v>
      </c>
    </row>
    <row r="65" spans="1:7" ht="12.95" customHeight="1">
      <c r="A65" s="6"/>
      <c r="B65" s="25" t="s">
        <v>392</v>
      </c>
      <c r="C65" s="5" t="s">
        <v>393</v>
      </c>
      <c r="D65" s="5" t="s">
        <v>44</v>
      </c>
      <c r="E65" s="7">
        <v>1583</v>
      </c>
      <c r="F65" s="8">
        <v>5.45</v>
      </c>
      <c r="G65" s="26">
        <f t="shared" si="1"/>
        <v>1.9E-3</v>
      </c>
    </row>
    <row r="66" spans="1:7" ht="12.95" customHeight="1">
      <c r="A66" s="6"/>
      <c r="B66" s="25" t="s">
        <v>394</v>
      </c>
      <c r="C66" s="5" t="s">
        <v>395</v>
      </c>
      <c r="D66" s="5" t="s">
        <v>34</v>
      </c>
      <c r="E66" s="7">
        <v>681</v>
      </c>
      <c r="F66" s="8">
        <v>3.3</v>
      </c>
      <c r="G66" s="26">
        <f t="shared" si="1"/>
        <v>1.1000000000000001E-3</v>
      </c>
    </row>
    <row r="67" spans="1:7" ht="12.95" customHeight="1">
      <c r="A67" s="1"/>
      <c r="B67" s="23" t="s">
        <v>63</v>
      </c>
      <c r="C67" s="5" t="s">
        <v>1</v>
      </c>
      <c r="D67" s="5" t="s">
        <v>1</v>
      </c>
      <c r="E67" s="5" t="s">
        <v>1</v>
      </c>
      <c r="F67" s="9">
        <f>SUM(F7:F66)</f>
        <v>2891.94</v>
      </c>
      <c r="G67" s="27">
        <f>SUM(G7:G66)</f>
        <v>0.9864999999999996</v>
      </c>
    </row>
    <row r="68" spans="1:7" ht="12.95" customHeight="1">
      <c r="A68" s="1"/>
      <c r="B68" s="23" t="s">
        <v>64</v>
      </c>
      <c r="C68" s="5" t="s">
        <v>1</v>
      </c>
      <c r="D68" s="5" t="s">
        <v>1</v>
      </c>
      <c r="E68" s="5" t="s">
        <v>1</v>
      </c>
      <c r="F68" s="11" t="s">
        <v>65</v>
      </c>
      <c r="G68" s="29" t="s">
        <v>65</v>
      </c>
    </row>
    <row r="69" spans="1:7" ht="12.95" customHeight="1">
      <c r="A69" s="1"/>
      <c r="B69" s="23" t="s">
        <v>63</v>
      </c>
      <c r="C69" s="5" t="s">
        <v>1</v>
      </c>
      <c r="D69" s="5" t="s">
        <v>1</v>
      </c>
      <c r="E69" s="5" t="s">
        <v>1</v>
      </c>
      <c r="F69" s="11" t="s">
        <v>65</v>
      </c>
      <c r="G69" s="29" t="s">
        <v>65</v>
      </c>
    </row>
    <row r="70" spans="1:7" ht="12.95" customHeight="1">
      <c r="A70" s="1"/>
      <c r="B70" s="28" t="s">
        <v>66</v>
      </c>
      <c r="C70" s="12" t="s">
        <v>1</v>
      </c>
      <c r="D70" s="10" t="s">
        <v>1</v>
      </c>
      <c r="E70" s="12" t="s">
        <v>1</v>
      </c>
      <c r="F70" s="9">
        <f>+F67</f>
        <v>2891.94</v>
      </c>
      <c r="G70" s="27">
        <f>+G67</f>
        <v>0.9864999999999996</v>
      </c>
    </row>
    <row r="71" spans="1:7" ht="12.95" customHeight="1">
      <c r="A71" s="1"/>
      <c r="B71" s="28" t="s">
        <v>67</v>
      </c>
      <c r="C71" s="5" t="s">
        <v>1</v>
      </c>
      <c r="D71" s="10" t="s">
        <v>1</v>
      </c>
      <c r="E71" s="5" t="s">
        <v>1</v>
      </c>
      <c r="F71" s="13">
        <f>+F72-F70</f>
        <v>40.239999999999782</v>
      </c>
      <c r="G71" s="27">
        <f>+G72-G70</f>
        <v>1.3500000000000401E-2</v>
      </c>
    </row>
    <row r="72" spans="1:7" ht="12.95" customHeight="1" thickBot="1">
      <c r="A72" s="1"/>
      <c r="B72" s="30" t="s">
        <v>68</v>
      </c>
      <c r="C72" s="31" t="s">
        <v>1</v>
      </c>
      <c r="D72" s="31" t="s">
        <v>1</v>
      </c>
      <c r="E72" s="31" t="s">
        <v>1</v>
      </c>
      <c r="F72" s="32">
        <v>2932.18</v>
      </c>
      <c r="G72" s="33">
        <v>1</v>
      </c>
    </row>
    <row r="73" spans="1:7">
      <c r="A73" s="1"/>
      <c r="B73" s="2" t="s">
        <v>69</v>
      </c>
      <c r="C73" s="1"/>
      <c r="D73" s="1"/>
      <c r="E73" s="1"/>
      <c r="F73" s="1"/>
      <c r="G73" s="1"/>
    </row>
  </sheetData>
  <sortState ref="B7:G56">
    <sortCondition descending="1" ref="G7:G56"/>
  </sortState>
  <pageMargins left="0" right="0" top="0" bottom="0" header="0" footer="0"/>
  <pageSetup paperSize="9" scale="0" firstPageNumber="0" fitToWidth="0" fitToHeight="0" pageOrder="overThenDown" orientation="portrait" horizontalDpi="300" verticalDpi="30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G53"/>
  <sheetViews>
    <sheetView zoomScale="90" zoomScaleNormal="90" workbookViewId="0"/>
  </sheetViews>
  <sheetFormatPr defaultRowHeight="12.75"/>
  <cols>
    <col min="1" max="1" width="2.5703125" customWidth="1"/>
    <col min="2" max="2" width="62" customWidth="1"/>
    <col min="3" max="3" width="14" bestFit="1" customWidth="1"/>
    <col min="4" max="4" width="14.28515625" bestFit="1" customWidth="1"/>
    <col min="5" max="5" width="9.85546875" bestFit="1" customWidth="1"/>
    <col min="6" max="6" width="20.85546875" bestFit="1" customWidth="1"/>
    <col min="7" max="7" width="13.7109375" bestFit="1" customWidth="1"/>
  </cols>
  <sheetData>
    <row r="1" spans="1:7" ht="16.5" customHeight="1">
      <c r="A1" s="1"/>
      <c r="B1" s="2" t="s">
        <v>123</v>
      </c>
      <c r="C1" s="1"/>
      <c r="D1" s="1"/>
      <c r="E1" s="1"/>
      <c r="F1" s="1"/>
      <c r="G1" s="1"/>
    </row>
    <row r="2" spans="1:7" ht="12.95" customHeight="1">
      <c r="A2" s="1"/>
      <c r="B2" s="3" t="s">
        <v>1</v>
      </c>
      <c r="C2" s="1"/>
      <c r="D2" s="1"/>
      <c r="E2" s="1"/>
      <c r="F2" s="1"/>
      <c r="G2" s="1"/>
    </row>
    <row r="3" spans="1:7" ht="12.95" customHeight="1" thickBot="1">
      <c r="A3" s="4"/>
      <c r="B3" s="16" t="s">
        <v>279</v>
      </c>
      <c r="C3" s="1"/>
      <c r="D3" s="1"/>
      <c r="E3" s="1"/>
      <c r="F3" s="1"/>
      <c r="G3" s="1"/>
    </row>
    <row r="4" spans="1:7" ht="33" customHeight="1">
      <c r="A4" s="1"/>
      <c r="B4" s="19" t="s">
        <v>2</v>
      </c>
      <c r="C4" s="20" t="s">
        <v>3</v>
      </c>
      <c r="D4" s="21" t="s">
        <v>90</v>
      </c>
      <c r="E4" s="21" t="s">
        <v>5</v>
      </c>
      <c r="F4" s="21" t="s">
        <v>6</v>
      </c>
      <c r="G4" s="22" t="s">
        <v>7</v>
      </c>
    </row>
    <row r="5" spans="1:7" ht="12.95" customHeight="1">
      <c r="A5" s="1"/>
      <c r="B5" s="23" t="s">
        <v>91</v>
      </c>
      <c r="C5" s="5" t="s">
        <v>1</v>
      </c>
      <c r="D5" s="5" t="s">
        <v>1</v>
      </c>
      <c r="E5" s="5" t="s">
        <v>1</v>
      </c>
      <c r="F5" s="1"/>
      <c r="G5" s="24" t="s">
        <v>1</v>
      </c>
    </row>
    <row r="6" spans="1:7" ht="12.95" customHeight="1">
      <c r="A6" s="1"/>
      <c r="B6" s="23" t="s">
        <v>92</v>
      </c>
      <c r="C6" s="5" t="s">
        <v>1</v>
      </c>
      <c r="D6" s="5" t="s">
        <v>1</v>
      </c>
      <c r="E6" s="5" t="s">
        <v>1</v>
      </c>
      <c r="F6" s="1"/>
      <c r="G6" s="24" t="s">
        <v>1</v>
      </c>
    </row>
    <row r="7" spans="1:7" ht="12.95" customHeight="1">
      <c r="A7" s="6"/>
      <c r="B7" s="25" t="s">
        <v>217</v>
      </c>
      <c r="C7" s="5" t="s">
        <v>396</v>
      </c>
      <c r="D7" s="5" t="s">
        <v>218</v>
      </c>
      <c r="E7" s="7">
        <v>6500000</v>
      </c>
      <c r="F7" s="8">
        <v>6412.77</v>
      </c>
      <c r="G7" s="26">
        <f t="shared" ref="G7:G13" si="0">+ROUND(F7/$F$51,4)</f>
        <v>7.1099999999999997E-2</v>
      </c>
    </row>
    <row r="8" spans="1:7" ht="12.95" customHeight="1">
      <c r="A8" s="6"/>
      <c r="B8" s="25" t="s">
        <v>397</v>
      </c>
      <c r="C8" s="5" t="s">
        <v>398</v>
      </c>
      <c r="D8" s="5" t="s">
        <v>93</v>
      </c>
      <c r="E8" s="7">
        <v>3500000</v>
      </c>
      <c r="F8" s="8">
        <v>3461.87</v>
      </c>
      <c r="G8" s="26">
        <f t="shared" si="0"/>
        <v>3.8399999999999997E-2</v>
      </c>
    </row>
    <row r="9" spans="1:7" ht="12.95" customHeight="1">
      <c r="A9" s="6"/>
      <c r="B9" s="25" t="s">
        <v>399</v>
      </c>
      <c r="C9" s="5" t="s">
        <v>400</v>
      </c>
      <c r="D9" s="5" t="s">
        <v>218</v>
      </c>
      <c r="E9" s="7">
        <v>2800000</v>
      </c>
      <c r="F9" s="8">
        <v>2787.4</v>
      </c>
      <c r="G9" s="26">
        <f t="shared" si="0"/>
        <v>3.09E-2</v>
      </c>
    </row>
    <row r="10" spans="1:7" ht="12.95" customHeight="1">
      <c r="A10" s="6"/>
      <c r="B10" s="25" t="s">
        <v>401</v>
      </c>
      <c r="C10" s="5" t="s">
        <v>402</v>
      </c>
      <c r="D10" s="5" t="s">
        <v>95</v>
      </c>
      <c r="E10" s="7">
        <v>2000000</v>
      </c>
      <c r="F10" s="8">
        <v>1987.98</v>
      </c>
      <c r="G10" s="26">
        <f t="shared" si="0"/>
        <v>2.2100000000000002E-2</v>
      </c>
    </row>
    <row r="11" spans="1:7" ht="12.95" customHeight="1">
      <c r="A11" s="6"/>
      <c r="B11" s="25" t="s">
        <v>215</v>
      </c>
      <c r="C11" s="5" t="s">
        <v>403</v>
      </c>
      <c r="D11" s="5" t="s">
        <v>93</v>
      </c>
      <c r="E11" s="7">
        <v>1000000</v>
      </c>
      <c r="F11" s="8">
        <v>990.15</v>
      </c>
      <c r="G11" s="26">
        <f t="shared" si="0"/>
        <v>1.0999999999999999E-2</v>
      </c>
    </row>
    <row r="12" spans="1:7" ht="12.95" customHeight="1">
      <c r="A12" s="6"/>
      <c r="B12" s="25" t="s">
        <v>399</v>
      </c>
      <c r="C12" s="5" t="s">
        <v>404</v>
      </c>
      <c r="D12" s="5" t="s">
        <v>218</v>
      </c>
      <c r="E12" s="7">
        <v>500000</v>
      </c>
      <c r="F12" s="8">
        <v>496.41</v>
      </c>
      <c r="G12" s="26">
        <f t="shared" si="0"/>
        <v>5.4999999999999997E-3</v>
      </c>
    </row>
    <row r="13" spans="1:7" ht="12.95" customHeight="1">
      <c r="A13" s="6"/>
      <c r="B13" s="25" t="s">
        <v>405</v>
      </c>
      <c r="C13" s="5" t="s">
        <v>406</v>
      </c>
      <c r="D13" s="5" t="s">
        <v>93</v>
      </c>
      <c r="E13" s="7">
        <v>500000</v>
      </c>
      <c r="F13" s="8">
        <v>495.34</v>
      </c>
      <c r="G13" s="26">
        <f t="shared" si="0"/>
        <v>5.4999999999999997E-3</v>
      </c>
    </row>
    <row r="14" spans="1:7" ht="12.95" customHeight="1">
      <c r="A14" s="1"/>
      <c r="B14" s="23" t="s">
        <v>63</v>
      </c>
      <c r="C14" s="5" t="s">
        <v>1</v>
      </c>
      <c r="D14" s="5" t="s">
        <v>1</v>
      </c>
      <c r="E14" s="5" t="s">
        <v>1</v>
      </c>
      <c r="F14" s="9">
        <f>SUM(F7:F13)</f>
        <v>16631.919999999998</v>
      </c>
      <c r="G14" s="27">
        <f>SUM(G7:G13)</f>
        <v>0.18450000000000003</v>
      </c>
    </row>
    <row r="15" spans="1:7" ht="12.95" customHeight="1">
      <c r="A15" s="1"/>
      <c r="B15" s="23" t="s">
        <v>94</v>
      </c>
      <c r="C15" s="5" t="s">
        <v>1</v>
      </c>
      <c r="D15" s="5" t="s">
        <v>1</v>
      </c>
      <c r="E15" s="5" t="s">
        <v>1</v>
      </c>
      <c r="F15" s="1"/>
      <c r="G15" s="24" t="s">
        <v>1</v>
      </c>
    </row>
    <row r="16" spans="1:7" ht="12.95" customHeight="1">
      <c r="A16" s="6"/>
      <c r="B16" s="25" t="s">
        <v>222</v>
      </c>
      <c r="C16" s="5" t="s">
        <v>407</v>
      </c>
      <c r="D16" s="5" t="s">
        <v>95</v>
      </c>
      <c r="E16" s="7">
        <v>12000000</v>
      </c>
      <c r="F16" s="8">
        <v>11867.8</v>
      </c>
      <c r="G16" s="26">
        <f t="shared" ref="G16:G22" si="1">+ROUND(F16/$F$51,4)</f>
        <v>0.13170000000000001</v>
      </c>
    </row>
    <row r="17" spans="1:7" ht="12.95" customHeight="1">
      <c r="A17" s="6"/>
      <c r="B17" s="25" t="s">
        <v>219</v>
      </c>
      <c r="C17" s="5" t="s">
        <v>408</v>
      </c>
      <c r="D17" s="5" t="s">
        <v>93</v>
      </c>
      <c r="E17" s="7">
        <v>7500000</v>
      </c>
      <c r="F17" s="8">
        <v>7418.11</v>
      </c>
      <c r="G17" s="26">
        <f t="shared" si="1"/>
        <v>8.2299999999999998E-2</v>
      </c>
    </row>
    <row r="18" spans="1:7" ht="12.95" customHeight="1">
      <c r="A18" s="6"/>
      <c r="B18" s="25" t="s">
        <v>409</v>
      </c>
      <c r="C18" s="5" t="s">
        <v>410</v>
      </c>
      <c r="D18" s="5" t="s">
        <v>218</v>
      </c>
      <c r="E18" s="7">
        <v>5000000</v>
      </c>
      <c r="F18" s="8">
        <v>4943.66</v>
      </c>
      <c r="G18" s="26">
        <f t="shared" si="1"/>
        <v>5.4800000000000001E-2</v>
      </c>
    </row>
    <row r="19" spans="1:7" ht="12.95" customHeight="1">
      <c r="A19" s="6"/>
      <c r="B19" s="25" t="s">
        <v>409</v>
      </c>
      <c r="C19" s="5" t="s">
        <v>411</v>
      </c>
      <c r="D19" s="5" t="s">
        <v>218</v>
      </c>
      <c r="E19" s="7">
        <v>5000000</v>
      </c>
      <c r="F19" s="8">
        <v>4942.6899999999996</v>
      </c>
      <c r="G19" s="26">
        <f t="shared" si="1"/>
        <v>5.4800000000000001E-2</v>
      </c>
    </row>
    <row r="20" spans="1:7" ht="12.95" customHeight="1">
      <c r="A20" s="6"/>
      <c r="B20" s="25" t="s">
        <v>412</v>
      </c>
      <c r="C20" s="5" t="s">
        <v>413</v>
      </c>
      <c r="D20" s="5" t="s">
        <v>218</v>
      </c>
      <c r="E20" s="7">
        <v>5000000</v>
      </c>
      <c r="F20" s="8">
        <v>4931.99</v>
      </c>
      <c r="G20" s="26">
        <f t="shared" si="1"/>
        <v>5.4699999999999999E-2</v>
      </c>
    </row>
    <row r="21" spans="1:7" ht="12.95" customHeight="1">
      <c r="A21" s="6"/>
      <c r="B21" s="25" t="s">
        <v>414</v>
      </c>
      <c r="C21" s="5" t="s">
        <v>415</v>
      </c>
      <c r="D21" s="5" t="s">
        <v>218</v>
      </c>
      <c r="E21" s="7">
        <v>4600000</v>
      </c>
      <c r="F21" s="8">
        <v>4547.5600000000004</v>
      </c>
      <c r="G21" s="26">
        <f t="shared" si="1"/>
        <v>5.04E-2</v>
      </c>
    </row>
    <row r="22" spans="1:7" ht="12.95" customHeight="1">
      <c r="A22" s="6"/>
      <c r="B22" s="25" t="s">
        <v>414</v>
      </c>
      <c r="C22" s="5" t="s">
        <v>416</v>
      </c>
      <c r="D22" s="5" t="s">
        <v>218</v>
      </c>
      <c r="E22" s="7">
        <v>4500000</v>
      </c>
      <c r="F22" s="8">
        <v>4452.1899999999996</v>
      </c>
      <c r="G22" s="26">
        <f t="shared" si="1"/>
        <v>4.9399999999999999E-2</v>
      </c>
    </row>
    <row r="23" spans="1:7" ht="12.95" customHeight="1">
      <c r="A23" s="6"/>
      <c r="B23" s="25" t="s">
        <v>417</v>
      </c>
      <c r="C23" s="5" t="s">
        <v>418</v>
      </c>
      <c r="D23" s="5" t="s">
        <v>218</v>
      </c>
      <c r="E23" s="7">
        <v>4400000</v>
      </c>
      <c r="F23" s="8">
        <v>4339.34</v>
      </c>
      <c r="G23" s="26">
        <f t="shared" ref="G23:G39" si="2">+ROUND(F23/$F$51,4)</f>
        <v>4.8099999999999997E-2</v>
      </c>
    </row>
    <row r="24" spans="1:7" ht="12.95" customHeight="1">
      <c r="A24" s="6"/>
      <c r="B24" s="25" t="s">
        <v>278</v>
      </c>
      <c r="C24" s="5" t="s">
        <v>419</v>
      </c>
      <c r="D24" s="5" t="s">
        <v>93</v>
      </c>
      <c r="E24" s="7">
        <v>4090000</v>
      </c>
      <c r="F24" s="8">
        <v>4078.2</v>
      </c>
      <c r="G24" s="26">
        <f t="shared" si="2"/>
        <v>4.5199999999999997E-2</v>
      </c>
    </row>
    <row r="25" spans="1:7" ht="12.95" customHeight="1">
      <c r="A25" s="6"/>
      <c r="B25" s="25" t="s">
        <v>219</v>
      </c>
      <c r="C25" s="5" t="s">
        <v>420</v>
      </c>
      <c r="D25" s="5" t="s">
        <v>93</v>
      </c>
      <c r="E25" s="7">
        <v>3800000</v>
      </c>
      <c r="F25" s="8">
        <v>3757.79</v>
      </c>
      <c r="G25" s="26">
        <f t="shared" si="2"/>
        <v>4.1700000000000001E-2</v>
      </c>
    </row>
    <row r="26" spans="1:7" ht="12.95" customHeight="1">
      <c r="A26" s="6"/>
      <c r="B26" s="25" t="s">
        <v>421</v>
      </c>
      <c r="C26" s="5" t="s">
        <v>422</v>
      </c>
      <c r="D26" s="5" t="s">
        <v>95</v>
      </c>
      <c r="E26" s="7">
        <v>2500000</v>
      </c>
      <c r="F26" s="8">
        <v>2474.48</v>
      </c>
      <c r="G26" s="26">
        <f t="shared" si="2"/>
        <v>2.75E-2</v>
      </c>
    </row>
    <row r="27" spans="1:7" ht="12.95" customHeight="1">
      <c r="A27" s="6"/>
      <c r="B27" s="25" t="s">
        <v>278</v>
      </c>
      <c r="C27" s="5" t="s">
        <v>423</v>
      </c>
      <c r="D27" s="5" t="s">
        <v>93</v>
      </c>
      <c r="E27" s="7">
        <v>2500000</v>
      </c>
      <c r="F27" s="8">
        <v>2470.0100000000002</v>
      </c>
      <c r="G27" s="26">
        <f t="shared" si="2"/>
        <v>2.7400000000000001E-2</v>
      </c>
    </row>
    <row r="28" spans="1:7" ht="12.95" customHeight="1">
      <c r="A28" s="6"/>
      <c r="B28" s="25" t="s">
        <v>424</v>
      </c>
      <c r="C28" s="5" t="s">
        <v>425</v>
      </c>
      <c r="D28" s="5" t="s">
        <v>93</v>
      </c>
      <c r="E28" s="7">
        <v>2500000</v>
      </c>
      <c r="F28" s="8">
        <v>2461.73</v>
      </c>
      <c r="G28" s="26">
        <f t="shared" si="2"/>
        <v>2.7300000000000001E-2</v>
      </c>
    </row>
    <row r="29" spans="1:7" ht="12.95" customHeight="1">
      <c r="A29" s="6"/>
      <c r="B29" s="25" t="s">
        <v>424</v>
      </c>
      <c r="C29" s="5" t="s">
        <v>426</v>
      </c>
      <c r="D29" s="5" t="s">
        <v>93</v>
      </c>
      <c r="E29" s="7">
        <v>2500000</v>
      </c>
      <c r="F29" s="8">
        <v>2459.89</v>
      </c>
      <c r="G29" s="26">
        <f t="shared" si="2"/>
        <v>2.7300000000000001E-2</v>
      </c>
    </row>
    <row r="30" spans="1:7" ht="12.95" customHeight="1">
      <c r="A30" s="6"/>
      <c r="B30" s="25" t="s">
        <v>272</v>
      </c>
      <c r="C30" s="5" t="s">
        <v>427</v>
      </c>
      <c r="D30" s="5" t="s">
        <v>93</v>
      </c>
      <c r="E30" s="7">
        <v>2300000</v>
      </c>
      <c r="F30" s="8">
        <v>2272.94</v>
      </c>
      <c r="G30" s="26">
        <f t="shared" si="2"/>
        <v>2.52E-2</v>
      </c>
    </row>
    <row r="31" spans="1:7" ht="12.95" customHeight="1">
      <c r="A31" s="6"/>
      <c r="B31" s="25" t="s">
        <v>428</v>
      </c>
      <c r="C31" s="5" t="s">
        <v>429</v>
      </c>
      <c r="D31" s="5" t="s">
        <v>430</v>
      </c>
      <c r="E31" s="7">
        <v>1100000</v>
      </c>
      <c r="F31" s="8">
        <v>1081.98</v>
      </c>
      <c r="G31" s="26">
        <f t="shared" si="2"/>
        <v>1.2E-2</v>
      </c>
    </row>
    <row r="32" spans="1:7" ht="12.95" customHeight="1">
      <c r="A32" s="6"/>
      <c r="B32" s="25" t="s">
        <v>431</v>
      </c>
      <c r="C32" s="5" t="s">
        <v>432</v>
      </c>
      <c r="D32" s="5" t="s">
        <v>223</v>
      </c>
      <c r="E32" s="7">
        <v>1000000</v>
      </c>
      <c r="F32" s="8">
        <v>993.6</v>
      </c>
      <c r="G32" s="26">
        <f t="shared" si="2"/>
        <v>1.0999999999999999E-2</v>
      </c>
    </row>
    <row r="33" spans="1:7" ht="12.95" customHeight="1">
      <c r="A33" s="6"/>
      <c r="B33" s="25" t="s">
        <v>272</v>
      </c>
      <c r="C33" s="5" t="s">
        <v>433</v>
      </c>
      <c r="D33" s="5" t="s">
        <v>93</v>
      </c>
      <c r="E33" s="7">
        <v>700000</v>
      </c>
      <c r="F33" s="8">
        <v>693.49</v>
      </c>
      <c r="G33" s="26">
        <f t="shared" si="2"/>
        <v>7.7000000000000002E-3</v>
      </c>
    </row>
    <row r="34" spans="1:7" ht="12.95" customHeight="1">
      <c r="A34" s="6"/>
      <c r="B34" s="25" t="s">
        <v>431</v>
      </c>
      <c r="C34" s="5" t="s">
        <v>434</v>
      </c>
      <c r="D34" s="5" t="s">
        <v>223</v>
      </c>
      <c r="E34" s="7">
        <v>500000</v>
      </c>
      <c r="F34" s="8">
        <v>496.52</v>
      </c>
      <c r="G34" s="26">
        <f t="shared" si="2"/>
        <v>5.4999999999999997E-3</v>
      </c>
    </row>
    <row r="35" spans="1:7" ht="12.95" customHeight="1">
      <c r="A35" s="6"/>
      <c r="B35" s="25" t="s">
        <v>435</v>
      </c>
      <c r="C35" s="5" t="s">
        <v>436</v>
      </c>
      <c r="D35" s="5" t="s">
        <v>95</v>
      </c>
      <c r="E35" s="7">
        <v>500000</v>
      </c>
      <c r="F35" s="8">
        <v>496.22</v>
      </c>
      <c r="G35" s="26">
        <f t="shared" si="2"/>
        <v>5.4999999999999997E-3</v>
      </c>
    </row>
    <row r="36" spans="1:7" ht="12.95" customHeight="1">
      <c r="A36" s="6"/>
      <c r="B36" s="25" t="s">
        <v>437</v>
      </c>
      <c r="C36" s="5" t="s">
        <v>438</v>
      </c>
      <c r="D36" s="5" t="s">
        <v>218</v>
      </c>
      <c r="E36" s="7">
        <v>500000</v>
      </c>
      <c r="F36" s="8">
        <v>496.2</v>
      </c>
      <c r="G36" s="26">
        <f t="shared" si="2"/>
        <v>5.4999999999999997E-3</v>
      </c>
    </row>
    <row r="37" spans="1:7" ht="12.95" customHeight="1">
      <c r="A37" s="6"/>
      <c r="B37" s="25" t="s">
        <v>435</v>
      </c>
      <c r="C37" s="5" t="s">
        <v>439</v>
      </c>
      <c r="D37" s="5" t="s">
        <v>95</v>
      </c>
      <c r="E37" s="7">
        <v>500000</v>
      </c>
      <c r="F37" s="8">
        <v>495.4</v>
      </c>
      <c r="G37" s="26">
        <f t="shared" si="2"/>
        <v>5.4999999999999997E-3</v>
      </c>
    </row>
    <row r="38" spans="1:7" ht="12.95" customHeight="1">
      <c r="A38" s="6"/>
      <c r="B38" s="25" t="s">
        <v>435</v>
      </c>
      <c r="C38" s="5" t="s">
        <v>440</v>
      </c>
      <c r="D38" s="5" t="s">
        <v>95</v>
      </c>
      <c r="E38" s="7">
        <v>500000</v>
      </c>
      <c r="F38" s="8">
        <v>495</v>
      </c>
      <c r="G38" s="26">
        <f t="shared" si="2"/>
        <v>5.4999999999999997E-3</v>
      </c>
    </row>
    <row r="39" spans="1:7" ht="12.95" customHeight="1">
      <c r="A39" s="6"/>
      <c r="B39" s="25" t="s">
        <v>222</v>
      </c>
      <c r="C39" s="5" t="s">
        <v>441</v>
      </c>
      <c r="D39" s="5" t="s">
        <v>95</v>
      </c>
      <c r="E39" s="7">
        <v>500000</v>
      </c>
      <c r="F39" s="8">
        <v>492.68</v>
      </c>
      <c r="G39" s="26">
        <f t="shared" si="2"/>
        <v>5.4999999999999997E-3</v>
      </c>
    </row>
    <row r="40" spans="1:7" ht="12.95" customHeight="1">
      <c r="A40" s="1"/>
      <c r="B40" s="23" t="s">
        <v>63</v>
      </c>
      <c r="C40" s="5" t="s">
        <v>1</v>
      </c>
      <c r="D40" s="5" t="s">
        <v>1</v>
      </c>
      <c r="E40" s="5" t="s">
        <v>1</v>
      </c>
      <c r="F40" s="9">
        <f>SUM(F16:F39)</f>
        <v>73159.47</v>
      </c>
      <c r="G40" s="27">
        <f>SUM(G16:G39)</f>
        <v>0.81149999999999978</v>
      </c>
    </row>
    <row r="41" spans="1:7" ht="12.95" customHeight="1">
      <c r="A41" s="1"/>
      <c r="B41" s="23" t="s">
        <v>96</v>
      </c>
      <c r="C41" s="5" t="s">
        <v>1</v>
      </c>
      <c r="D41" s="5" t="s">
        <v>1</v>
      </c>
      <c r="E41" s="5" t="s">
        <v>1</v>
      </c>
      <c r="F41" s="1"/>
      <c r="G41" s="24" t="s">
        <v>1</v>
      </c>
    </row>
    <row r="42" spans="1:7" ht="12.95" customHeight="1">
      <c r="A42" s="6"/>
      <c r="B42" s="25" t="s">
        <v>97</v>
      </c>
      <c r="C42" s="5" t="s">
        <v>442</v>
      </c>
      <c r="D42" s="5" t="s">
        <v>273</v>
      </c>
      <c r="E42" s="7">
        <v>450000</v>
      </c>
      <c r="F42" s="8">
        <v>447.37</v>
      </c>
      <c r="G42" s="26">
        <f>+ROUND(F42/$F$51,4)</f>
        <v>5.0000000000000001E-3</v>
      </c>
    </row>
    <row r="43" spans="1:7" ht="12.95" customHeight="1">
      <c r="A43" s="6"/>
      <c r="B43" s="25" t="s">
        <v>97</v>
      </c>
      <c r="C43" s="5" t="s">
        <v>443</v>
      </c>
      <c r="D43" s="5" t="s">
        <v>273</v>
      </c>
      <c r="E43" s="7">
        <v>404000</v>
      </c>
      <c r="F43" s="8">
        <v>402.65</v>
      </c>
      <c r="G43" s="26">
        <f>+ROUND(F43/$F$51,4)</f>
        <v>4.4999999999999997E-3</v>
      </c>
    </row>
    <row r="44" spans="1:7" ht="12.95" customHeight="1">
      <c r="A44" s="1"/>
      <c r="B44" s="23" t="s">
        <v>63</v>
      </c>
      <c r="C44" s="5" t="s">
        <v>1</v>
      </c>
      <c r="D44" s="5" t="s">
        <v>1</v>
      </c>
      <c r="E44" s="5" t="s">
        <v>1</v>
      </c>
      <c r="F44" s="9">
        <f>SUM(F42:F43)</f>
        <v>850.02</v>
      </c>
      <c r="G44" s="27">
        <f>SUM(G42:G43)</f>
        <v>9.4999999999999998E-3</v>
      </c>
    </row>
    <row r="45" spans="1:7" ht="12.95" customHeight="1">
      <c r="A45" s="1"/>
      <c r="B45" s="28" t="s">
        <v>66</v>
      </c>
      <c r="C45" s="12" t="s">
        <v>1</v>
      </c>
      <c r="D45" s="10" t="s">
        <v>1</v>
      </c>
      <c r="E45" s="12" t="s">
        <v>1</v>
      </c>
      <c r="F45" s="9">
        <f>+F14+F40+F44</f>
        <v>90641.41</v>
      </c>
      <c r="G45" s="27">
        <f>+G14+G40+G44</f>
        <v>1.0054999999999998</v>
      </c>
    </row>
    <row r="46" spans="1:7" ht="12.95" customHeight="1">
      <c r="A46" s="1"/>
      <c r="B46" s="23" t="s">
        <v>98</v>
      </c>
      <c r="C46" s="5" t="s">
        <v>1</v>
      </c>
      <c r="D46" s="5" t="s">
        <v>1</v>
      </c>
      <c r="E46" s="5" t="s">
        <v>1</v>
      </c>
      <c r="F46" s="1"/>
      <c r="G46" s="24" t="s">
        <v>1</v>
      </c>
    </row>
    <row r="47" spans="1:7" ht="12.95" customHeight="1">
      <c r="A47" s="6"/>
      <c r="B47" s="25" t="s">
        <v>274</v>
      </c>
      <c r="C47" s="5" t="s">
        <v>1</v>
      </c>
      <c r="D47" s="5" t="s">
        <v>69</v>
      </c>
      <c r="E47" s="7"/>
      <c r="F47" s="8">
        <v>3.39</v>
      </c>
      <c r="G47" s="26">
        <f>+ROUND(F47/$F$51,4)</f>
        <v>0</v>
      </c>
    </row>
    <row r="48" spans="1:7" ht="12.95" customHeight="1">
      <c r="A48" s="1"/>
      <c r="B48" s="23" t="s">
        <v>63</v>
      </c>
      <c r="C48" s="5" t="s">
        <v>1</v>
      </c>
      <c r="D48" s="5" t="s">
        <v>1</v>
      </c>
      <c r="E48" s="5" t="s">
        <v>1</v>
      </c>
      <c r="F48" s="9">
        <f>+F47</f>
        <v>3.39</v>
      </c>
      <c r="G48" s="27">
        <f>+G47</f>
        <v>0</v>
      </c>
    </row>
    <row r="49" spans="1:7" ht="12.95" customHeight="1">
      <c r="A49" s="1"/>
      <c r="B49" s="28" t="s">
        <v>66</v>
      </c>
      <c r="C49" s="12" t="s">
        <v>1</v>
      </c>
      <c r="D49" s="10" t="s">
        <v>1</v>
      </c>
      <c r="E49" s="12" t="s">
        <v>1</v>
      </c>
      <c r="F49" s="9">
        <f>+F48</f>
        <v>3.39</v>
      </c>
      <c r="G49" s="27">
        <f>+G48</f>
        <v>0</v>
      </c>
    </row>
    <row r="50" spans="1:7" ht="12.95" customHeight="1">
      <c r="A50" s="1"/>
      <c r="B50" s="28" t="s">
        <v>67</v>
      </c>
      <c r="C50" s="5" t="s">
        <v>1</v>
      </c>
      <c r="D50" s="10" t="s">
        <v>1</v>
      </c>
      <c r="E50" s="5" t="s">
        <v>1</v>
      </c>
      <c r="F50" s="13">
        <f>+F51-F49-F45</f>
        <v>-502.29000000000815</v>
      </c>
      <c r="G50" s="27">
        <f>+G51-G49-G45</f>
        <v>-5.4999999999998384E-3</v>
      </c>
    </row>
    <row r="51" spans="1:7" ht="12.95" customHeight="1" thickBot="1">
      <c r="A51" s="1"/>
      <c r="B51" s="30" t="s">
        <v>68</v>
      </c>
      <c r="C51" s="31" t="s">
        <v>1</v>
      </c>
      <c r="D51" s="31" t="s">
        <v>1</v>
      </c>
      <c r="E51" s="31" t="s">
        <v>1</v>
      </c>
      <c r="F51" s="32">
        <v>90142.51</v>
      </c>
      <c r="G51" s="33">
        <v>1</v>
      </c>
    </row>
    <row r="52" spans="1:7">
      <c r="A52" s="1"/>
      <c r="B52" s="2" t="s">
        <v>87</v>
      </c>
      <c r="C52" s="1"/>
      <c r="D52" s="1"/>
      <c r="E52" s="1"/>
      <c r="F52" s="1"/>
      <c r="G52" s="1"/>
    </row>
    <row r="53" spans="1:7">
      <c r="A53" s="1"/>
      <c r="B53" s="2" t="s">
        <v>88</v>
      </c>
      <c r="C53" s="1"/>
      <c r="D53" s="1"/>
      <c r="E53" s="1"/>
      <c r="F53" s="1"/>
      <c r="G53" s="1"/>
    </row>
  </sheetData>
  <sortState ref="B40:G41">
    <sortCondition descending="1" ref="G40:G41"/>
  </sortState>
  <pageMargins left="0" right="0" top="0" bottom="0" header="0" footer="0"/>
  <pageSetup paperSize="9" scale="0" firstPageNumber="0" fitToWidth="0" fitToHeight="0" pageOrder="overThenDown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TBF</vt:lpstr>
      <vt:lpstr>TDF</vt:lpstr>
      <vt:lpstr>TTS</vt:lpstr>
      <vt:lpstr>TNI</vt:lpstr>
      <vt:lpstr>TSS</vt:lpstr>
      <vt:lpstr>TISF</vt:lpstr>
      <vt:lpstr>TBFS</vt:lpstr>
      <vt:lpstr>TEF</vt:lpstr>
      <vt:lpstr>TLF</vt:lpstr>
      <vt:lpstr>TUSB</vt:lpstr>
      <vt:lpstr>TDI</vt:lpstr>
      <vt:lpstr>TSTI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Shreyance Sancheti</dc:creator>
  <cp:lastModifiedBy>SANTOSH SAHU</cp:lastModifiedBy>
  <dcterms:created xsi:type="dcterms:W3CDTF">2015-09-01T06:50:16Z</dcterms:created>
  <dcterms:modified xsi:type="dcterms:W3CDTF">2016-10-07T12:55:27Z</dcterms:modified>
</cp:coreProperties>
</file>