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Jan 17\"/>
    </mc:Choice>
  </mc:AlternateContent>
  <bookViews>
    <workbookView xWindow="0" yWindow="0" windowWidth="15360" windowHeight="753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31" i="3" l="1"/>
  <c r="G30" i="3"/>
  <c r="G29" i="3"/>
  <c r="G28" i="3"/>
  <c r="G17" i="3"/>
  <c r="G16" i="3"/>
  <c r="F9" i="3"/>
  <c r="G8" i="3"/>
  <c r="G25" i="6"/>
  <c r="G24" i="6"/>
  <c r="G23" i="6"/>
  <c r="G22" i="6"/>
  <c r="G17" i="6"/>
  <c r="G16" i="6"/>
  <c r="F9" i="6"/>
  <c r="G8" i="6"/>
  <c r="G23" i="10" l="1"/>
  <c r="G22" i="10"/>
  <c r="G21" i="10"/>
  <c r="G9" i="10"/>
  <c r="G8" i="10"/>
  <c r="G38" i="9"/>
  <c r="G37" i="9"/>
  <c r="G36" i="9"/>
  <c r="G35" i="9"/>
  <c r="G34" i="9"/>
  <c r="G33" i="9"/>
  <c r="G32" i="9"/>
  <c r="G31" i="9"/>
  <c r="G15" i="9"/>
  <c r="G14" i="9"/>
  <c r="G13" i="9"/>
  <c r="G12" i="9"/>
  <c r="G11" i="9"/>
  <c r="G10" i="9"/>
  <c r="G23" i="5"/>
  <c r="G22" i="5"/>
  <c r="G21" i="5"/>
  <c r="G44" i="8"/>
  <c r="G43" i="8"/>
  <c r="G59" i="13"/>
  <c r="G58" i="13"/>
  <c r="G57" i="12"/>
  <c r="G56" i="12"/>
  <c r="G20" i="10" l="1"/>
  <c r="G7" i="3" l="1"/>
  <c r="F12" i="3"/>
  <c r="G45" i="1"/>
  <c r="G46" i="1" s="1"/>
  <c r="G47" i="1" s="1"/>
  <c r="F46" i="1"/>
  <c r="F47" i="1" s="1"/>
  <c r="G9" i="3" l="1"/>
  <c r="G12" i="3" s="1"/>
  <c r="G19" i="10" l="1"/>
  <c r="G18" i="10"/>
  <c r="G17" i="10"/>
  <c r="G20" i="5" l="1"/>
  <c r="G19" i="5"/>
  <c r="G27" i="3" l="1"/>
  <c r="G26" i="3"/>
  <c r="G25" i="3"/>
  <c r="G24" i="3"/>
  <c r="F29" i="6"/>
  <c r="F18" i="6"/>
  <c r="G15" i="6"/>
  <c r="G30" i="9"/>
  <c r="G29" i="9"/>
  <c r="G28" i="9"/>
  <c r="G27" i="9"/>
  <c r="G26" i="9"/>
  <c r="G25" i="9"/>
  <c r="G53" i="7"/>
  <c r="G57" i="13"/>
  <c r="G56" i="13"/>
  <c r="G55" i="13"/>
  <c r="G54" i="13"/>
  <c r="G53" i="13"/>
  <c r="G52" i="13"/>
  <c r="G55" i="12"/>
  <c r="G54" i="12"/>
  <c r="G53" i="12"/>
  <c r="G56" i="4"/>
  <c r="G55" i="4"/>
  <c r="G54" i="4"/>
  <c r="G53" i="4"/>
  <c r="G52" i="4"/>
  <c r="G51" i="4"/>
  <c r="G50" i="4"/>
  <c r="G49" i="4"/>
  <c r="G48" i="4"/>
  <c r="G47" i="4"/>
  <c r="G46" i="4"/>
  <c r="G18" i="6" l="1"/>
  <c r="F39" i="3"/>
  <c r="F40" i="3" s="1"/>
  <c r="G38" i="3"/>
  <c r="G39" i="3" s="1"/>
  <c r="G40" i="3" s="1"/>
  <c r="F35" i="3"/>
  <c r="G34" i="3"/>
  <c r="F32" i="3"/>
  <c r="G23" i="3"/>
  <c r="G22" i="3"/>
  <c r="G21" i="3"/>
  <c r="G20" i="3"/>
  <c r="F18" i="3"/>
  <c r="G15" i="3"/>
  <c r="F33" i="6"/>
  <c r="F34" i="6" s="1"/>
  <c r="G32" i="6"/>
  <c r="G33" i="6" s="1"/>
  <c r="G34" i="6" s="1"/>
  <c r="G28" i="6"/>
  <c r="G29" i="6" s="1"/>
  <c r="F26" i="6"/>
  <c r="F30" i="6" s="1"/>
  <c r="G21" i="6"/>
  <c r="G20" i="6"/>
  <c r="F12" i="6"/>
  <c r="G7" i="6"/>
  <c r="F31" i="10"/>
  <c r="F32" i="10" s="1"/>
  <c r="G30" i="10"/>
  <c r="G31" i="10" s="1"/>
  <c r="G32" i="10" s="1"/>
  <c r="F27" i="10"/>
  <c r="G26" i="10"/>
  <c r="F24" i="10"/>
  <c r="G16" i="10"/>
  <c r="G15" i="10"/>
  <c r="G14" i="10"/>
  <c r="G13" i="10"/>
  <c r="G12" i="10"/>
  <c r="F10" i="10"/>
  <c r="G7" i="10"/>
  <c r="F46" i="9"/>
  <c r="F47" i="9" s="1"/>
  <c r="G45" i="9"/>
  <c r="G46" i="9" s="1"/>
  <c r="G47" i="9" s="1"/>
  <c r="F42" i="9"/>
  <c r="G41" i="9"/>
  <c r="F39" i="9"/>
  <c r="G24" i="9"/>
  <c r="G23" i="9"/>
  <c r="G22" i="9"/>
  <c r="G21" i="9"/>
  <c r="G20" i="9"/>
  <c r="G19" i="9"/>
  <c r="G18" i="9"/>
  <c r="F16" i="9"/>
  <c r="G9" i="9"/>
  <c r="G8" i="9"/>
  <c r="G7" i="9"/>
  <c r="F54" i="7"/>
  <c r="F57" i="7" s="1"/>
  <c r="F58" i="7" s="1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4" i="5"/>
  <c r="F27" i="5" s="1"/>
  <c r="F28" i="5" s="1"/>
  <c r="G18" i="5"/>
  <c r="G17" i="5"/>
  <c r="G16" i="5"/>
  <c r="G15" i="5"/>
  <c r="G14" i="5"/>
  <c r="G13" i="5"/>
  <c r="G12" i="5"/>
  <c r="G11" i="5"/>
  <c r="G10" i="5"/>
  <c r="G9" i="5"/>
  <c r="G8" i="5"/>
  <c r="G7" i="5"/>
  <c r="F45" i="8"/>
  <c r="F48" i="8" s="1"/>
  <c r="F49" i="8" s="1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3" i="13"/>
  <c r="F63" i="13"/>
  <c r="F60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58" i="12"/>
  <c r="F61" i="12" s="1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9" i="6" l="1"/>
  <c r="G12" i="6" s="1"/>
  <c r="F35" i="6"/>
  <c r="G35" i="3"/>
  <c r="F64" i="13"/>
  <c r="F65" i="13" s="1"/>
  <c r="G42" i="9"/>
  <c r="G32" i="3"/>
  <c r="F36" i="3"/>
  <c r="F41" i="3" s="1"/>
  <c r="G18" i="3"/>
  <c r="G26" i="6"/>
  <c r="G27" i="10"/>
  <c r="G10" i="10"/>
  <c r="F28" i="10"/>
  <c r="F33" i="10" s="1"/>
  <c r="G24" i="10"/>
  <c r="G39" i="9"/>
  <c r="G16" i="9"/>
  <c r="F43" i="9"/>
  <c r="F48" i="9" s="1"/>
  <c r="G24" i="5"/>
  <c r="G27" i="5" s="1"/>
  <c r="G28" i="5" s="1"/>
  <c r="G45" i="8"/>
  <c r="G48" i="8" s="1"/>
  <c r="G49" i="8" s="1"/>
  <c r="G60" i="13"/>
  <c r="G64" i="13" s="1"/>
  <c r="G65" i="13" s="1"/>
  <c r="G58" i="12"/>
  <c r="G61" i="12" s="1"/>
  <c r="G62" i="12" s="1"/>
  <c r="G54" i="7"/>
  <c r="G57" i="7" s="1"/>
  <c r="G58" i="7" s="1"/>
  <c r="F57" i="4"/>
  <c r="F60" i="4" s="1"/>
  <c r="F61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52" i="2"/>
  <c r="F55" i="2" s="1"/>
  <c r="F56" i="2" s="1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0" i="1"/>
  <c r="F43" i="1" s="1"/>
  <c r="F48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6" i="3" l="1"/>
  <c r="G41" i="3" s="1"/>
  <c r="G30" i="6"/>
  <c r="G35" i="6" s="1"/>
  <c r="G43" i="9"/>
  <c r="G48" i="9" s="1"/>
  <c r="G28" i="10"/>
  <c r="G33" i="10" s="1"/>
  <c r="G57" i="4"/>
  <c r="G60" i="4" s="1"/>
  <c r="G61" i="4" s="1"/>
  <c r="G52" i="2"/>
  <c r="G55" i="2" s="1"/>
  <c r="G56" i="2" s="1"/>
  <c r="G40" i="1"/>
  <c r="G43" i="1" s="1"/>
  <c r="G48" i="1" s="1"/>
</calcChain>
</file>

<file path=xl/sharedStrings.xml><?xml version="1.0" encoding="utf-8"?>
<sst xmlns="http://schemas.openxmlformats.org/spreadsheetml/2006/main" count="1979" uniqueCount="405">
  <si>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</si>
  <si>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</si>
  <si>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</si>
  <si>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</si>
  <si>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</si>
  <si>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</si>
  <si>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</si>
  <si>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</si>
  <si>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</si>
  <si>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</si>
  <si>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</si>
  <si>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</si>
  <si>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</si>
  <si>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</si>
  <si>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</si>
  <si>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</si>
  <si>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</si>
  <si>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</si>
  <si>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</si>
  <si>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</si>
  <si>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</si>
  <si>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</si>
  <si>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</si>
  <si>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</si>
  <si>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</si>
  <si>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</si>
  <si>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</si>
  <si>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</si>
  <si>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</si>
  <si>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</si>
  <si>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</si>
  <si>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</si>
  <si>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</si>
  <si>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</si>
  <si>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</si>
  <si>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</si>
  <si>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</si>
  <si>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</si>
  <si>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</si>
  <si>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</si>
  <si>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</si>
  <si>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</si>
  <si>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</si>
  <si>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</si>
  <si>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</si>
  <si>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</si>
  <si>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</si>
  <si>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</si>
  <si>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</si>
  <si>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</si>
  <si>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</si>
  <si>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</si>
  <si>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</si>
  <si>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</si>
  <si>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</si>
  <si>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</si>
  <si>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</si>
  <si>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INE692A01016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</si>
  <si>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</si>
  <si>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</si>
  <si>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</si>
  <si>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</si>
  <si>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</si>
  <si>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</si>
  <si>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</si>
  <si>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</si>
  <si>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</si>
  <si>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</si>
  <si>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</si>
  <si>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</si>
  <si>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</si>
  <si>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</si>
  <si>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</si>
  <si>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</si>
  <si>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</si>
  <si>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</si>
  <si>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</si>
  <si>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INE531A01024</t>
  </si>
  <si>
    <t>Textile Products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</si>
  <si>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</si>
  <si>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</si>
  <si>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</si>
  <si>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</si>
  <si>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</si>
  <si>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</si>
  <si>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</si>
  <si>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</si>
  <si>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</si>
  <si>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</si>
  <si>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</si>
  <si>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</si>
  <si>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</si>
  <si>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</si>
  <si>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</si>
  <si>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</si>
  <si>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</si>
  <si>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</si>
  <si>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</si>
  <si>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</si>
  <si>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</si>
  <si>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</si>
  <si>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</si>
  <si>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</si>
  <si>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</si>
  <si>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</si>
  <si>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</si>
  <si>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</si>
  <si>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</si>
  <si>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</si>
  <si>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</si>
  <si>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</si>
  <si>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</si>
  <si>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</si>
  <si>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</si>
  <si>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</si>
  <si>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</si>
  <si>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</si>
  <si>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</si>
  <si>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</si>
  <si>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</si>
  <si>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</si>
  <si>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</si>
  <si>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</si>
  <si>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</si>
  <si>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</si>
  <si>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</si>
  <si>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</si>
  <si>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</si>
  <si>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</si>
  <si>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</si>
  <si>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</si>
  <si>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</si>
  <si>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</si>
  <si>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</si>
  <si>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</si>
  <si>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</si>
  <si>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</si>
  <si>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</si>
  <si>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</si>
  <si>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</si>
  <si>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</si>
  <si>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</si>
  <si>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</si>
  <si>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</si>
  <si>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</si>
  <si>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</si>
  <si>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</si>
  <si>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</si>
  <si>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</si>
  <si>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</si>
  <si>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</si>
  <si>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</si>
  <si>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</si>
  <si>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</si>
  <si>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</si>
  <si>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</si>
  <si>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</si>
  <si>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</si>
  <si>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</si>
  <si>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</si>
  <si>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</si>
  <si>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</si>
  <si>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</si>
  <si>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</si>
  <si>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</si>
  <si>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</si>
  <si>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</si>
  <si>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</si>
  <si>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</si>
  <si>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Kansai Nerolac Paints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</si>
  <si>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</si>
  <si>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</si>
  <si>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</si>
  <si>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</si>
  <si>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</si>
  <si>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</si>
  <si>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</si>
  <si>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</si>
  <si>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</si>
  <si>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</si>
  <si>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</si>
  <si>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</si>
  <si>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</si>
  <si>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</si>
  <si>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</si>
  <si>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</si>
  <si>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</si>
  <si>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</si>
  <si>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</si>
  <si>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</si>
  <si>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</si>
  <si>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</si>
  <si>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</si>
  <si>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</si>
  <si>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</si>
  <si>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</si>
  <si>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</si>
  <si>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</si>
  <si>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</si>
  <si>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</si>
  <si>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</si>
  <si>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</si>
  <si>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</si>
  <si>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</si>
  <si>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</si>
  <si>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</si>
  <si>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IndusInd Bank Ltd. ** #</t>
  </si>
  <si>
    <t>[ICRA]A1+</t>
  </si>
  <si>
    <t>Edelweiss Commodities Services Ltd. ** #</t>
  </si>
  <si>
    <t>Ballarpur Industries Ltd. ** #</t>
  </si>
  <si>
    <t>IND A1+</t>
  </si>
  <si>
    <t>Torrent Power Ltd.</t>
  </si>
  <si>
    <t>INE813H01021</t>
  </si>
  <si>
    <t>JSW Steel Ltd.</t>
  </si>
  <si>
    <t>Max Financial Services Ltd.</t>
  </si>
  <si>
    <t>IN9155A01020</t>
  </si>
  <si>
    <t>Havells India Ltd.</t>
  </si>
  <si>
    <t>INE176B01034</t>
  </si>
  <si>
    <t>SRF Ltd.</t>
  </si>
  <si>
    <t>INE647A01010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</si>
  <si>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</si>
  <si>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</si>
  <si>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</si>
  <si>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</si>
  <si>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</si>
  <si>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</si>
  <si>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</si>
  <si>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</si>
  <si>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</si>
  <si>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</si>
  <si>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Carborundum Universal Ltd.</t>
  </si>
  <si>
    <t>INE120A01034</t>
  </si>
  <si>
    <t>Lakshmi Machine Works Ltd.</t>
  </si>
  <si>
    <t>INE269B01029</t>
  </si>
  <si>
    <t>Aadhar Housing Finance Ltd. ** #</t>
  </si>
  <si>
    <t>Sovereign</t>
  </si>
  <si>
    <t>The Clearing Corporation of India Ltd.</t>
  </si>
  <si>
    <t>08.70% Rural Electrification Corporation Ltd. **</t>
  </si>
  <si>
    <t>INE020B08815</t>
  </si>
  <si>
    <t>CRISIL AAA</t>
  </si>
  <si>
    <t>Hindustan Zinc Ltd.</t>
  </si>
  <si>
    <t>INE267A01025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</si>
  <si>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</si>
  <si>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</si>
  <si>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</si>
  <si>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</si>
  <si>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</si>
  <si>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</si>
  <si>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</si>
  <si>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</si>
  <si>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</si>
  <si>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</si>
  <si>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</si>
  <si>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</si>
  <si>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</si>
  <si>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</si>
  <si>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</si>
  <si>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</si>
  <si>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Oil India Ltd.</t>
  </si>
  <si>
    <t>INE274J01014</t>
  </si>
  <si>
    <t>Cadila Healthcare Ltd.</t>
  </si>
  <si>
    <t>INE010B01027</t>
  </si>
  <si>
    <t>The Great Eastern Shipping Company Ltd.</t>
  </si>
  <si>
    <t>INE017A01032</t>
  </si>
  <si>
    <t>The South Indian Bank Ltd.</t>
  </si>
  <si>
    <t>INE683A01023</t>
  </si>
  <si>
    <t>Canara Bank</t>
  </si>
  <si>
    <t>INE476A01014</t>
  </si>
  <si>
    <t>Tata Communications Ltd.</t>
  </si>
  <si>
    <t>INE151A01013</t>
  </si>
  <si>
    <t>Alembic Pharmaceuticals Ltd.</t>
  </si>
  <si>
    <t>INE901L01018</t>
  </si>
  <si>
    <t>Union Bank of India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</si>
  <si>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</si>
  <si>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</si>
  <si>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</si>
  <si>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</si>
  <si>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</si>
  <si>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</si>
  <si>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</si>
  <si>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Unichem Laboratories Ltd.</t>
  </si>
  <si>
    <t>INE351A01035</t>
  </si>
  <si>
    <t>V.S.T Tillers Tractors Ltd.</t>
  </si>
  <si>
    <t>INE764D01017</t>
  </si>
  <si>
    <t>Nestle India Ltd.</t>
  </si>
  <si>
    <t>INE239A01016</t>
  </si>
  <si>
    <t>Packaged Foods</t>
  </si>
  <si>
    <t>Can Fin Homes Ltd.</t>
  </si>
  <si>
    <t>INE477A01012</t>
  </si>
  <si>
    <t>Tata Sponge Iron Ltd.</t>
  </si>
  <si>
    <t>INE674A01014</t>
  </si>
  <si>
    <t>Credit Analysis and Research Ltd.</t>
  </si>
  <si>
    <t>INE752H01013</t>
  </si>
  <si>
    <t>Gujarat Gas Ltd.</t>
  </si>
  <si>
    <t>INE844O01022</t>
  </si>
  <si>
    <t>IIFL Wealth Finance Ltd. ** #</t>
  </si>
  <si>
    <t>Reliance Jio Infocomm Ltd. ** #</t>
  </si>
  <si>
    <t>INE047A01021</t>
  </si>
  <si>
    <t>NMDC Ltd.</t>
  </si>
  <si>
    <t>INE584A01023</t>
  </si>
  <si>
    <t>Tata Motors Ltd. A-DVR</t>
  </si>
  <si>
    <t>Tata Chemicals Ltd.</t>
  </si>
  <si>
    <t>INE092A01019</t>
  </si>
  <si>
    <t>NBCC (India) Ltd.</t>
  </si>
  <si>
    <t>INE095N01023</t>
  </si>
  <si>
    <t>Narayana Hrudayalaya Ltd.</t>
  </si>
  <si>
    <t>INE410P01011</t>
  </si>
  <si>
    <t>Punjab &amp; Sind Bank ** #</t>
  </si>
  <si>
    <t>KEC International Ltd. ** #</t>
  </si>
  <si>
    <t>LIC Housing Finance Ltd.</t>
  </si>
  <si>
    <t>INE115A01026</t>
  </si>
  <si>
    <t>Gujarat State Petronet Ltd.</t>
  </si>
  <si>
    <t>INE246F01010</t>
  </si>
  <si>
    <t>CEAT Ltd.</t>
  </si>
  <si>
    <t>INE482A01020</t>
  </si>
  <si>
    <t>Engineers India Ltd.</t>
  </si>
  <si>
    <t>INE510A01028</t>
  </si>
  <si>
    <t>INE657N14IR2</t>
  </si>
  <si>
    <t>INE389H14BN8</t>
  </si>
  <si>
    <t>INE538L14524</t>
  </si>
  <si>
    <t>INE657N14IS0</t>
  </si>
  <si>
    <t>IN0020150010</t>
  </si>
  <si>
    <t>MRF Ltd.</t>
  </si>
  <si>
    <t>INE883A01011</t>
  </si>
  <si>
    <t>TVS Motor Company Ltd.</t>
  </si>
  <si>
    <t>INE494B01023</t>
  </si>
  <si>
    <t>Strides Shasun Ltd.</t>
  </si>
  <si>
    <t>INE939A01011</t>
  </si>
  <si>
    <t>CESC Ltd.</t>
  </si>
  <si>
    <t>INE486A01013</t>
  </si>
  <si>
    <t>INE095A16UM3</t>
  </si>
  <si>
    <t>IDBI Bank Ltd. ** #</t>
  </si>
  <si>
    <t>INE008A16K78</t>
  </si>
  <si>
    <t>PTC India Financial Services Ltd. ** #</t>
  </si>
  <si>
    <t>INE560K14686</t>
  </si>
  <si>
    <t>INE110L14BM2</t>
  </si>
  <si>
    <t>07.68% Government of India</t>
  </si>
  <si>
    <t>Portfolio Statement as on January 31,2017</t>
  </si>
  <si>
    <t>INE019A01038</t>
  </si>
  <si>
    <t>Aditya Birla Nuvo Ltd.</t>
  </si>
  <si>
    <t>INE069A01017</t>
  </si>
  <si>
    <t>Services</t>
  </si>
  <si>
    <t>ITD Cementation India Ltd.</t>
  </si>
  <si>
    <t>INE686A01026</t>
  </si>
  <si>
    <t>Chambal Fertilisers and Chemicals Ltd.</t>
  </si>
  <si>
    <t>INE085A01013</t>
  </si>
  <si>
    <t>Fertilisers</t>
  </si>
  <si>
    <t>JK Lakshmi Cement Ltd.</t>
  </si>
  <si>
    <t>INE786A01032</t>
  </si>
  <si>
    <t>Eicher Motors Ltd.</t>
  </si>
  <si>
    <t>INE066A01013</t>
  </si>
  <si>
    <t>Navin Fluorine International Ltd.</t>
  </si>
  <si>
    <t>INE048G01018</t>
  </si>
  <si>
    <t>Himatsingka Seide Ltd.</t>
  </si>
  <si>
    <t>INE049A01027</t>
  </si>
  <si>
    <t>Bajaj Electricals Ltd.</t>
  </si>
  <si>
    <t>INE193E01025</t>
  </si>
  <si>
    <t>The Federal Bank Ltd.</t>
  </si>
  <si>
    <t>INE171A01029</t>
  </si>
  <si>
    <t>UPL Ltd.</t>
  </si>
  <si>
    <t>INE628A01036</t>
  </si>
  <si>
    <t>Pesticides</t>
  </si>
  <si>
    <t>INE008A16K29</t>
  </si>
  <si>
    <t>INE095A16UN1</t>
  </si>
  <si>
    <t>INE608A16NO4</t>
  </si>
  <si>
    <t>National Bank For Agriculture and Rural Development ** #</t>
  </si>
  <si>
    <t>INE261F16173</t>
  </si>
  <si>
    <t>INE008A16K45</t>
  </si>
  <si>
    <t>Export-Import Bank of India ** #</t>
  </si>
  <si>
    <t>INE514E16AL9</t>
  </si>
  <si>
    <t>INE095A16UO9</t>
  </si>
  <si>
    <t>National Fertilizers Ltd. ** #</t>
  </si>
  <si>
    <t>INE870D14AF4</t>
  </si>
  <si>
    <t>Mahindra &amp; Mahindra Financial Services Ltd. ** #</t>
  </si>
  <si>
    <t>INE774D14LA6</t>
  </si>
  <si>
    <t>INE261F14AR6</t>
  </si>
  <si>
    <t>L&amp;T Finance Ltd. ** #</t>
  </si>
  <si>
    <t>INE523E14PL3</t>
  </si>
  <si>
    <t>ECL Finance Ltd. ** #</t>
  </si>
  <si>
    <t>INE804I14OR8</t>
  </si>
  <si>
    <t>Aditya Birla Housing Finance Ltd. ** #</t>
  </si>
  <si>
    <t>INE831R14504</t>
  </si>
  <si>
    <t>INE294A14GE3</t>
  </si>
  <si>
    <t>IND A3</t>
  </si>
  <si>
    <t>INE657N14JO7</t>
  </si>
  <si>
    <t>INE560K14736</t>
  </si>
  <si>
    <t>INE294A14GF0</t>
  </si>
  <si>
    <t>Tata Motors Finance Ltd. ** #</t>
  </si>
  <si>
    <t>INE909H14KB9</t>
  </si>
  <si>
    <t>INE248U14513</t>
  </si>
  <si>
    <t>Dalmia Bharat Sugar and Industries Ltd. ** #</t>
  </si>
  <si>
    <t>INE495A14371</t>
  </si>
  <si>
    <t>JM Financial Products Ltd. ** #</t>
  </si>
  <si>
    <t>INE523H14YX3</t>
  </si>
  <si>
    <t>India Infoline Finance Ltd. ** #</t>
  </si>
  <si>
    <t>INE866I14SY4</t>
  </si>
  <si>
    <t>INE495A14363</t>
  </si>
  <si>
    <t>91 Days Tbill</t>
  </si>
  <si>
    <t>IN002016X405</t>
  </si>
  <si>
    <t>Future Retail Ltd. ** #</t>
  </si>
  <si>
    <t>INE752P14092</t>
  </si>
  <si>
    <t>INE294A14GD5</t>
  </si>
  <si>
    <t>INE294A14GC7</t>
  </si>
  <si>
    <t>07.61% Government of India</t>
  </si>
  <si>
    <t>IN0020160019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</si>
</sst>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0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144</v>
      </c>
      <c r="C7" s="5" t="s">
        <v>10</v>
      </c>
      <c r="D7" s="5" t="s">
        <v>11</v>
      </c>
      <c r="E7" s="7">
        <v>66021</v>
      </c>
      <c r="F7" s="8">
        <v>849.66</v>
      </c>
      <c r="G7" s="26">
        <f t="shared" ref="G7:G39" si="0">+ROUND(F7/$F$49,4)</f>
        <v>7.8200000000000006E-2</v>
      </c>
    </row>
    <row r="8" spans="1:7" ht="12.95" customHeight="1">
      <c r="A8" s="6"/>
      <c r="B8" s="25" t="s">
        <v>148</v>
      </c>
      <c r="C8" s="5" t="s">
        <v>49</v>
      </c>
      <c r="D8" s="5" t="s">
        <v>42</v>
      </c>
      <c r="E8" s="7">
        <v>287890</v>
      </c>
      <c r="F8" s="8">
        <v>742.9</v>
      </c>
      <c r="G8" s="26">
        <f t="shared" si="0"/>
        <v>6.8400000000000002E-2</v>
      </c>
    </row>
    <row r="9" spans="1:7" ht="12.95" customHeight="1">
      <c r="A9" s="6"/>
      <c r="B9" s="25" t="s">
        <v>159</v>
      </c>
      <c r="C9" s="5" t="s">
        <v>30</v>
      </c>
      <c r="D9" s="5" t="s">
        <v>31</v>
      </c>
      <c r="E9" s="7">
        <v>10206</v>
      </c>
      <c r="F9" s="8">
        <v>601.79999999999995</v>
      </c>
      <c r="G9" s="26">
        <f t="shared" si="0"/>
        <v>5.5399999999999998E-2</v>
      </c>
    </row>
    <row r="10" spans="1:7" ht="12.95" customHeight="1">
      <c r="A10" s="6"/>
      <c r="B10" s="25" t="s">
        <v>147</v>
      </c>
      <c r="C10" s="5" t="s">
        <v>20</v>
      </c>
      <c r="D10" s="5" t="s">
        <v>11</v>
      </c>
      <c r="E10" s="7">
        <v>216885</v>
      </c>
      <c r="F10" s="8">
        <v>583.53</v>
      </c>
      <c r="G10" s="26">
        <f t="shared" si="0"/>
        <v>5.3699999999999998E-2</v>
      </c>
    </row>
    <row r="11" spans="1:7" ht="12.95" customHeight="1">
      <c r="A11" s="6"/>
      <c r="B11" s="25" t="s">
        <v>141</v>
      </c>
      <c r="C11" s="5" t="s">
        <v>16</v>
      </c>
      <c r="D11" s="5" t="s">
        <v>17</v>
      </c>
      <c r="E11" s="7">
        <v>55923</v>
      </c>
      <c r="F11" s="8">
        <v>583.5</v>
      </c>
      <c r="G11" s="26">
        <f t="shared" si="0"/>
        <v>5.3699999999999998E-2</v>
      </c>
    </row>
    <row r="12" spans="1:7" ht="12.95" customHeight="1">
      <c r="A12" s="6"/>
      <c r="B12" s="25" t="s">
        <v>140</v>
      </c>
      <c r="C12" s="5" t="s">
        <v>14</v>
      </c>
      <c r="D12" s="5" t="s">
        <v>15</v>
      </c>
      <c r="E12" s="7">
        <v>39601</v>
      </c>
      <c r="F12" s="8">
        <v>541.09</v>
      </c>
      <c r="G12" s="26">
        <f t="shared" si="0"/>
        <v>4.9799999999999997E-2</v>
      </c>
    </row>
    <row r="13" spans="1:7" ht="12.95" customHeight="1">
      <c r="A13" s="6"/>
      <c r="B13" s="25" t="s">
        <v>193</v>
      </c>
      <c r="C13" s="5" t="s">
        <v>130</v>
      </c>
      <c r="D13" s="5" t="s">
        <v>82</v>
      </c>
      <c r="E13" s="7">
        <v>92870</v>
      </c>
      <c r="F13" s="8">
        <v>433.89</v>
      </c>
      <c r="G13" s="26">
        <f t="shared" si="0"/>
        <v>3.9899999999999998E-2</v>
      </c>
    </row>
    <row r="14" spans="1:7" ht="12.95" customHeight="1">
      <c r="A14" s="6"/>
      <c r="B14" s="25" t="s">
        <v>142</v>
      </c>
      <c r="C14" s="5" t="s">
        <v>12</v>
      </c>
      <c r="D14" s="5" t="s">
        <v>13</v>
      </c>
      <c r="E14" s="7">
        <v>46633</v>
      </c>
      <c r="F14" s="8">
        <v>433.36</v>
      </c>
      <c r="G14" s="26">
        <f t="shared" si="0"/>
        <v>3.9899999999999998E-2</v>
      </c>
    </row>
    <row r="15" spans="1:7" ht="12.95" customHeight="1">
      <c r="A15" s="6"/>
      <c r="B15" s="25" t="s">
        <v>179</v>
      </c>
      <c r="C15" s="5" t="s">
        <v>96</v>
      </c>
      <c r="D15" s="5" t="s">
        <v>76</v>
      </c>
      <c r="E15" s="7">
        <v>11259</v>
      </c>
      <c r="F15" s="8">
        <v>415.88</v>
      </c>
      <c r="G15" s="26">
        <f t="shared" si="0"/>
        <v>3.8300000000000001E-2</v>
      </c>
    </row>
    <row r="16" spans="1:7" ht="12.95" customHeight="1">
      <c r="A16" s="6"/>
      <c r="B16" s="25" t="s">
        <v>143</v>
      </c>
      <c r="C16" s="5" t="s">
        <v>18</v>
      </c>
      <c r="D16" s="5" t="s">
        <v>19</v>
      </c>
      <c r="E16" s="7">
        <v>28122</v>
      </c>
      <c r="F16" s="8">
        <v>406.29</v>
      </c>
      <c r="G16" s="26">
        <f t="shared" si="0"/>
        <v>3.7400000000000003E-2</v>
      </c>
    </row>
    <row r="17" spans="1:7" ht="12.95" customHeight="1">
      <c r="A17" s="6"/>
      <c r="B17" s="25" t="s">
        <v>21</v>
      </c>
      <c r="C17" s="5" t="s">
        <v>22</v>
      </c>
      <c r="D17" s="5" t="s">
        <v>11</v>
      </c>
      <c r="E17" s="7">
        <v>141134</v>
      </c>
      <c r="F17" s="8">
        <v>366.95</v>
      </c>
      <c r="G17" s="26">
        <f t="shared" si="0"/>
        <v>3.3799999999999997E-2</v>
      </c>
    </row>
    <row r="18" spans="1:7" ht="12.95" customHeight="1">
      <c r="A18" s="6"/>
      <c r="B18" s="25" t="s">
        <v>163</v>
      </c>
      <c r="C18" s="5" t="s">
        <v>34</v>
      </c>
      <c r="D18" s="5" t="s">
        <v>31</v>
      </c>
      <c r="E18" s="7">
        <v>64490</v>
      </c>
      <c r="F18" s="8">
        <v>337.67</v>
      </c>
      <c r="G18" s="26">
        <f t="shared" si="0"/>
        <v>3.1099999999999999E-2</v>
      </c>
    </row>
    <row r="19" spans="1:7" ht="12.95" customHeight="1">
      <c r="A19" s="6"/>
      <c r="B19" s="25" t="s">
        <v>150</v>
      </c>
      <c r="C19" s="5" t="s">
        <v>32</v>
      </c>
      <c r="D19" s="5" t="s">
        <v>13</v>
      </c>
      <c r="E19" s="7">
        <v>13393</v>
      </c>
      <c r="F19" s="8">
        <v>298.64999999999998</v>
      </c>
      <c r="G19" s="26">
        <f t="shared" si="0"/>
        <v>2.75E-2</v>
      </c>
    </row>
    <row r="20" spans="1:7" ht="12.95" customHeight="1">
      <c r="A20" s="6"/>
      <c r="B20" s="25" t="s">
        <v>199</v>
      </c>
      <c r="C20" s="5" t="s">
        <v>122</v>
      </c>
      <c r="D20" s="5" t="s">
        <v>123</v>
      </c>
      <c r="E20" s="7">
        <v>130908</v>
      </c>
      <c r="F20" s="8">
        <v>270.39</v>
      </c>
      <c r="G20" s="26">
        <f t="shared" si="0"/>
        <v>2.4899999999999999E-2</v>
      </c>
    </row>
    <row r="21" spans="1:7" ht="12.95" customHeight="1">
      <c r="A21" s="6"/>
      <c r="B21" s="25" t="s">
        <v>185</v>
      </c>
      <c r="C21" s="5" t="s">
        <v>51</v>
      </c>
      <c r="D21" s="5" t="s">
        <v>52</v>
      </c>
      <c r="E21" s="7">
        <v>76228</v>
      </c>
      <c r="F21" s="8">
        <v>265.2</v>
      </c>
      <c r="G21" s="26">
        <f t="shared" si="0"/>
        <v>2.4400000000000002E-2</v>
      </c>
    </row>
    <row r="22" spans="1:7" ht="12.95" customHeight="1">
      <c r="A22" s="6"/>
      <c r="B22" s="25" t="s">
        <v>158</v>
      </c>
      <c r="C22" s="5" t="s">
        <v>48</v>
      </c>
      <c r="D22" s="5" t="s">
        <v>11</v>
      </c>
      <c r="E22" s="7">
        <v>33912</v>
      </c>
      <c r="F22" s="8">
        <v>261.99</v>
      </c>
      <c r="G22" s="26">
        <f t="shared" si="0"/>
        <v>2.41E-2</v>
      </c>
    </row>
    <row r="23" spans="1:7" ht="12.95" customHeight="1">
      <c r="A23" s="6"/>
      <c r="B23" s="25" t="s">
        <v>240</v>
      </c>
      <c r="C23" s="5" t="s">
        <v>241</v>
      </c>
      <c r="D23" s="5" t="s">
        <v>133</v>
      </c>
      <c r="E23" s="7">
        <v>86627</v>
      </c>
      <c r="F23" s="8">
        <v>258.54000000000002</v>
      </c>
      <c r="G23" s="26">
        <f t="shared" si="0"/>
        <v>2.3800000000000002E-2</v>
      </c>
    </row>
    <row r="24" spans="1:7" ht="12.95" customHeight="1">
      <c r="A24" s="6"/>
      <c r="B24" s="25" t="s">
        <v>178</v>
      </c>
      <c r="C24" s="5" t="s">
        <v>99</v>
      </c>
      <c r="D24" s="5" t="s">
        <v>26</v>
      </c>
      <c r="E24" s="7">
        <v>16513</v>
      </c>
      <c r="F24" s="8">
        <v>243.44</v>
      </c>
      <c r="G24" s="26">
        <f t="shared" si="0"/>
        <v>2.24E-2</v>
      </c>
    </row>
    <row r="25" spans="1:7" ht="12.95" customHeight="1">
      <c r="A25" s="6"/>
      <c r="B25" s="25" t="s">
        <v>254</v>
      </c>
      <c r="C25" s="5" t="s">
        <v>255</v>
      </c>
      <c r="D25" s="5" t="s">
        <v>15</v>
      </c>
      <c r="E25" s="7">
        <v>167473</v>
      </c>
      <c r="F25" s="8">
        <v>237.9</v>
      </c>
      <c r="G25" s="26">
        <f t="shared" si="0"/>
        <v>2.1899999999999999E-2</v>
      </c>
    </row>
    <row r="26" spans="1:7" ht="12.95" customHeight="1">
      <c r="A26" s="6"/>
      <c r="B26" s="25" t="s">
        <v>213</v>
      </c>
      <c r="C26" s="5" t="s">
        <v>338</v>
      </c>
      <c r="D26" s="5" t="s">
        <v>129</v>
      </c>
      <c r="E26" s="7">
        <v>119439</v>
      </c>
      <c r="F26" s="8">
        <v>236.97</v>
      </c>
      <c r="G26" s="26">
        <f t="shared" si="0"/>
        <v>2.18E-2</v>
      </c>
    </row>
    <row r="27" spans="1:7" ht="12.95" customHeight="1">
      <c r="A27" s="6"/>
      <c r="B27" s="25" t="s">
        <v>181</v>
      </c>
      <c r="C27" s="5" t="s">
        <v>97</v>
      </c>
      <c r="D27" s="5" t="s">
        <v>13</v>
      </c>
      <c r="E27" s="7">
        <v>48042</v>
      </c>
      <c r="F27" s="8">
        <v>217.03</v>
      </c>
      <c r="G27" s="26">
        <f t="shared" si="0"/>
        <v>0.02</v>
      </c>
    </row>
    <row r="28" spans="1:7" ht="12.95" customHeight="1">
      <c r="A28" s="6"/>
      <c r="B28" s="25" t="s">
        <v>157</v>
      </c>
      <c r="C28" s="5" t="s">
        <v>29</v>
      </c>
      <c r="D28" s="5" t="s">
        <v>17</v>
      </c>
      <c r="E28" s="7">
        <v>39380</v>
      </c>
      <c r="F28" s="8">
        <v>205.45</v>
      </c>
      <c r="G28" s="26">
        <f t="shared" si="0"/>
        <v>1.89E-2</v>
      </c>
    </row>
    <row r="29" spans="1:7" ht="12.95" customHeight="1">
      <c r="A29" s="6"/>
      <c r="B29" s="25" t="s">
        <v>191</v>
      </c>
      <c r="C29" s="5" t="s">
        <v>121</v>
      </c>
      <c r="D29" s="5" t="s">
        <v>42</v>
      </c>
      <c r="E29" s="7">
        <v>20589</v>
      </c>
      <c r="F29" s="8">
        <v>199.88</v>
      </c>
      <c r="G29" s="26">
        <f t="shared" si="0"/>
        <v>1.84E-2</v>
      </c>
    </row>
    <row r="30" spans="1:7" ht="12.95" customHeight="1">
      <c r="A30" s="6"/>
      <c r="B30" s="25" t="s">
        <v>201</v>
      </c>
      <c r="C30" s="5" t="s">
        <v>132</v>
      </c>
      <c r="D30" s="5" t="s">
        <v>123</v>
      </c>
      <c r="E30" s="7">
        <v>223037</v>
      </c>
      <c r="F30" s="8">
        <v>178.21</v>
      </c>
      <c r="G30" s="26">
        <f t="shared" si="0"/>
        <v>1.6400000000000001E-2</v>
      </c>
    </row>
    <row r="31" spans="1:7" ht="12.95" customHeight="1">
      <c r="A31" s="6"/>
      <c r="B31" s="25" t="s">
        <v>145</v>
      </c>
      <c r="C31" s="5" t="s">
        <v>58</v>
      </c>
      <c r="D31" s="5" t="s">
        <v>26</v>
      </c>
      <c r="E31" s="7">
        <v>27065</v>
      </c>
      <c r="F31" s="8">
        <v>170.93</v>
      </c>
      <c r="G31" s="26">
        <f t="shared" si="0"/>
        <v>1.5699999999999999E-2</v>
      </c>
    </row>
    <row r="32" spans="1:7" ht="12.95" customHeight="1">
      <c r="A32" s="6"/>
      <c r="B32" s="25" t="s">
        <v>200</v>
      </c>
      <c r="C32" s="5" t="s">
        <v>128</v>
      </c>
      <c r="D32" s="5" t="s">
        <v>129</v>
      </c>
      <c r="E32" s="7">
        <v>35393</v>
      </c>
      <c r="F32" s="8">
        <v>163.66</v>
      </c>
      <c r="G32" s="26">
        <f t="shared" si="0"/>
        <v>1.5100000000000001E-2</v>
      </c>
    </row>
    <row r="33" spans="1:8" ht="12.95" customHeight="1">
      <c r="A33" s="6"/>
      <c r="B33" s="25" t="s">
        <v>187</v>
      </c>
      <c r="C33" s="5" t="s">
        <v>45</v>
      </c>
      <c r="D33" s="5" t="s">
        <v>46</v>
      </c>
      <c r="E33" s="7">
        <v>79657</v>
      </c>
      <c r="F33" s="8">
        <v>161.03</v>
      </c>
      <c r="G33" s="26">
        <f t="shared" si="0"/>
        <v>1.4800000000000001E-2</v>
      </c>
    </row>
    <row r="34" spans="1:8" ht="12.95" customHeight="1">
      <c r="A34" s="6"/>
      <c r="B34" s="25" t="s">
        <v>171</v>
      </c>
      <c r="C34" s="5" t="s">
        <v>71</v>
      </c>
      <c r="D34" s="5" t="s">
        <v>59</v>
      </c>
      <c r="E34" s="7">
        <v>16807</v>
      </c>
      <c r="F34" s="8">
        <v>156.19</v>
      </c>
      <c r="G34" s="26">
        <f t="shared" si="0"/>
        <v>1.44E-2</v>
      </c>
    </row>
    <row r="35" spans="1:8" ht="12.95" customHeight="1">
      <c r="A35" s="6"/>
      <c r="B35" s="25" t="s">
        <v>197</v>
      </c>
      <c r="C35" s="5" t="s">
        <v>134</v>
      </c>
      <c r="D35" s="5" t="s">
        <v>133</v>
      </c>
      <c r="E35" s="7">
        <v>74600</v>
      </c>
      <c r="F35" s="8">
        <v>141.66999999999999</v>
      </c>
      <c r="G35" s="26">
        <f t="shared" si="0"/>
        <v>1.2999999999999999E-2</v>
      </c>
    </row>
    <row r="36" spans="1:8" ht="12.95" customHeight="1">
      <c r="A36" s="6"/>
      <c r="B36" s="25" t="s">
        <v>252</v>
      </c>
      <c r="C36" s="5" t="s">
        <v>253</v>
      </c>
      <c r="D36" s="5" t="s">
        <v>15</v>
      </c>
      <c r="E36" s="7">
        <v>108236</v>
      </c>
      <c r="F36" s="8">
        <v>140.82</v>
      </c>
      <c r="G36" s="26">
        <f t="shared" si="0"/>
        <v>1.2999999999999999E-2</v>
      </c>
    </row>
    <row r="37" spans="1:8" ht="12.95" customHeight="1">
      <c r="A37" s="6"/>
      <c r="B37" s="25" t="s">
        <v>164</v>
      </c>
      <c r="C37" s="5" t="s">
        <v>114</v>
      </c>
      <c r="D37" s="5" t="s">
        <v>26</v>
      </c>
      <c r="E37" s="7">
        <v>21728</v>
      </c>
      <c r="F37" s="8">
        <v>124.77</v>
      </c>
      <c r="G37" s="26">
        <f t="shared" si="0"/>
        <v>1.15E-2</v>
      </c>
    </row>
    <row r="38" spans="1:8" ht="12.95" customHeight="1">
      <c r="A38" s="6"/>
      <c r="B38" s="25" t="s">
        <v>183</v>
      </c>
      <c r="C38" s="5" t="s">
        <v>112</v>
      </c>
      <c r="D38" s="5" t="s">
        <v>31</v>
      </c>
      <c r="E38" s="7">
        <v>3917</v>
      </c>
      <c r="F38" s="8">
        <v>111.15</v>
      </c>
      <c r="G38" s="26">
        <f t="shared" si="0"/>
        <v>1.0200000000000001E-2</v>
      </c>
    </row>
    <row r="39" spans="1:8" ht="12.95" customHeight="1">
      <c r="A39" s="6"/>
      <c r="B39" s="25" t="s">
        <v>174</v>
      </c>
      <c r="C39" s="5" t="s">
        <v>74</v>
      </c>
      <c r="D39" s="5" t="s">
        <v>42</v>
      </c>
      <c r="E39" s="7">
        <v>3229</v>
      </c>
      <c r="F39" s="8">
        <v>100.98</v>
      </c>
      <c r="G39" s="26">
        <f t="shared" si="0"/>
        <v>9.2999999999999992E-3</v>
      </c>
    </row>
    <row r="40" spans="1:8" ht="12.95" customHeight="1">
      <c r="A40" s="1"/>
      <c r="B40" s="35" t="s">
        <v>61</v>
      </c>
      <c r="C40" s="34" t="s">
        <v>1</v>
      </c>
      <c r="D40" s="34" t="s">
        <v>1</v>
      </c>
      <c r="E40" s="34" t="s">
        <v>1</v>
      </c>
      <c r="F40" s="9">
        <f>SUM(F7:F39)</f>
        <v>10441.369999999999</v>
      </c>
      <c r="G40" s="27">
        <f>SUM(G7:G39)</f>
        <v>0.96110000000000007</v>
      </c>
    </row>
    <row r="41" spans="1:8" ht="12.95" customHeight="1">
      <c r="A41" s="1"/>
      <c r="B41" s="28" t="s">
        <v>62</v>
      </c>
      <c r="C41" s="10" t="s">
        <v>1</v>
      </c>
      <c r="D41" s="10" t="s">
        <v>1</v>
      </c>
      <c r="E41" s="10" t="s">
        <v>1</v>
      </c>
      <c r="F41" s="11" t="s">
        <v>63</v>
      </c>
      <c r="G41" s="29" t="s">
        <v>63</v>
      </c>
    </row>
    <row r="42" spans="1:8" ht="12.95" customHeight="1">
      <c r="A42" s="1"/>
      <c r="B42" s="28" t="s">
        <v>61</v>
      </c>
      <c r="C42" s="10" t="s">
        <v>1</v>
      </c>
      <c r="D42" s="10" t="s">
        <v>1</v>
      </c>
      <c r="E42" s="10" t="s">
        <v>1</v>
      </c>
      <c r="F42" s="11" t="s">
        <v>63</v>
      </c>
      <c r="G42" s="29" t="s">
        <v>63</v>
      </c>
    </row>
    <row r="43" spans="1:8" ht="12.95" customHeight="1">
      <c r="A43" s="1"/>
      <c r="B43" s="28" t="s">
        <v>64</v>
      </c>
      <c r="C43" s="12" t="s">
        <v>1</v>
      </c>
      <c r="D43" s="10" t="s">
        <v>1</v>
      </c>
      <c r="E43" s="12" t="s">
        <v>1</v>
      </c>
      <c r="F43" s="9">
        <f>+F40</f>
        <v>10441.369999999999</v>
      </c>
      <c r="G43" s="27">
        <f>+G40</f>
        <v>0.96110000000000007</v>
      </c>
    </row>
    <row r="44" spans="1:8" ht="12.95" customHeight="1">
      <c r="A44" s="1"/>
      <c r="B44" s="23" t="s">
        <v>93</v>
      </c>
      <c r="C44" s="5" t="s">
        <v>1</v>
      </c>
      <c r="D44" s="5" t="s">
        <v>1</v>
      </c>
      <c r="E44" s="5" t="s">
        <v>1</v>
      </c>
      <c r="F44" s="1"/>
      <c r="G44" s="24" t="s">
        <v>1</v>
      </c>
    </row>
    <row r="45" spans="1:8" ht="12.95" customHeight="1">
      <c r="A45" s="6"/>
      <c r="B45" s="25" t="s">
        <v>236</v>
      </c>
      <c r="C45" s="5" t="s">
        <v>1</v>
      </c>
      <c r="D45" s="5" t="s">
        <v>67</v>
      </c>
      <c r="E45" s="7"/>
      <c r="F45" s="8">
        <v>150</v>
      </c>
      <c r="G45" s="26">
        <f>+ROUND(F45/$F$49,4)</f>
        <v>1.38E-2</v>
      </c>
    </row>
    <row r="46" spans="1:8" ht="12.95" customHeight="1">
      <c r="A46" s="1"/>
      <c r="B46" s="23" t="s">
        <v>61</v>
      </c>
      <c r="C46" s="5" t="s">
        <v>1</v>
      </c>
      <c r="D46" s="5" t="s">
        <v>1</v>
      </c>
      <c r="E46" s="5" t="s">
        <v>1</v>
      </c>
      <c r="F46" s="9">
        <f>+F45</f>
        <v>150</v>
      </c>
      <c r="G46" s="27">
        <f>+G45</f>
        <v>1.38E-2</v>
      </c>
    </row>
    <row r="47" spans="1:8" ht="12.95" customHeight="1">
      <c r="A47" s="1"/>
      <c r="B47" s="28" t="s">
        <v>64</v>
      </c>
      <c r="C47" s="12" t="s">
        <v>1</v>
      </c>
      <c r="D47" s="10" t="s">
        <v>1</v>
      </c>
      <c r="E47" s="12" t="s">
        <v>1</v>
      </c>
      <c r="F47" s="9">
        <f>+F46</f>
        <v>150</v>
      </c>
      <c r="G47" s="27">
        <f>+G46</f>
        <v>1.38E-2</v>
      </c>
    </row>
    <row r="48" spans="1:8" ht="12.95" customHeight="1">
      <c r="A48" s="1"/>
      <c r="B48" s="28" t="s">
        <v>65</v>
      </c>
      <c r="C48" s="5" t="s">
        <v>1</v>
      </c>
      <c r="D48" s="10" t="s">
        <v>1</v>
      </c>
      <c r="E48" s="5" t="s">
        <v>1</v>
      </c>
      <c r="F48" s="13">
        <f>+F49-F43-F47</f>
        <v>274.75000000000182</v>
      </c>
      <c r="G48" s="27">
        <f>+G49-G43-G47</f>
        <v>2.5099999999999935E-2</v>
      </c>
      <c r="H48" s="15"/>
    </row>
    <row r="49" spans="1:7" ht="12.95" customHeight="1" thickBot="1">
      <c r="A49" s="1"/>
      <c r="B49" s="30" t="s">
        <v>66</v>
      </c>
      <c r="C49" s="31" t="s">
        <v>1</v>
      </c>
      <c r="D49" s="31" t="s">
        <v>1</v>
      </c>
      <c r="E49" s="31" t="s">
        <v>1</v>
      </c>
      <c r="F49" s="32">
        <v>10866.12</v>
      </c>
      <c r="G49" s="33">
        <v>1</v>
      </c>
    </row>
    <row r="50" spans="1:7">
      <c r="A50" s="1"/>
      <c r="B50" s="2"/>
      <c r="C50" s="1"/>
      <c r="D50" s="1"/>
      <c r="E50" s="1"/>
      <c r="F50" s="1"/>
      <c r="G50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7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86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87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88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331</v>
      </c>
      <c r="C7" s="5" t="s">
        <v>332</v>
      </c>
      <c r="D7" s="5" t="s">
        <v>89</v>
      </c>
      <c r="E7" s="7">
        <v>700000</v>
      </c>
      <c r="F7" s="8">
        <v>699.16</v>
      </c>
      <c r="G7" s="26">
        <f>+ROUND(F7/$F$34,4)</f>
        <v>5.5800000000000002E-2</v>
      </c>
    </row>
    <row r="8" spans="1:7" ht="12.95" customHeight="1">
      <c r="A8" s="6"/>
      <c r="B8" s="25" t="s">
        <v>206</v>
      </c>
      <c r="C8" s="5" t="s">
        <v>330</v>
      </c>
      <c r="D8" s="5" t="s">
        <v>89</v>
      </c>
      <c r="E8" s="7">
        <v>560000</v>
      </c>
      <c r="F8" s="8">
        <v>559.9</v>
      </c>
      <c r="G8" s="26">
        <f t="shared" ref="G8:G9" si="0">+ROUND(F8/$F$34,4)</f>
        <v>4.4699999999999997E-2</v>
      </c>
    </row>
    <row r="9" spans="1:7" ht="12.95" customHeight="1">
      <c r="A9" s="6"/>
      <c r="B9" s="25" t="s">
        <v>206</v>
      </c>
      <c r="C9" s="5" t="s">
        <v>363</v>
      </c>
      <c r="D9" s="5" t="s">
        <v>89</v>
      </c>
      <c r="E9" s="7">
        <v>500000</v>
      </c>
      <c r="F9" s="8">
        <v>499.57</v>
      </c>
      <c r="G9" s="26">
        <f t="shared" si="0"/>
        <v>3.9899999999999998E-2</v>
      </c>
    </row>
    <row r="10" spans="1:7" ht="12.95" customHeight="1">
      <c r="A10" s="1"/>
      <c r="B10" s="23" t="s">
        <v>61</v>
      </c>
      <c r="C10" s="5" t="s">
        <v>1</v>
      </c>
      <c r="D10" s="5" t="s">
        <v>1</v>
      </c>
      <c r="E10" s="5" t="s">
        <v>1</v>
      </c>
      <c r="F10" s="9">
        <f>SUM(F7:F9)</f>
        <v>1758.6299999999999</v>
      </c>
      <c r="G10" s="27">
        <f>SUM(G7:G9)</f>
        <v>0.1404</v>
      </c>
    </row>
    <row r="11" spans="1:7" ht="12.95" customHeight="1">
      <c r="A11" s="1"/>
      <c r="B11" s="23" t="s">
        <v>90</v>
      </c>
      <c r="C11" s="5" t="s">
        <v>1</v>
      </c>
      <c r="D11" s="5" t="s">
        <v>1</v>
      </c>
      <c r="E11" s="5" t="s">
        <v>1</v>
      </c>
      <c r="F11" s="1"/>
      <c r="G11" s="24" t="s">
        <v>1</v>
      </c>
    </row>
    <row r="12" spans="1:7" ht="12.95" customHeight="1">
      <c r="A12" s="6"/>
      <c r="B12" s="25" t="s">
        <v>390</v>
      </c>
      <c r="C12" s="5" t="s">
        <v>396</v>
      </c>
      <c r="D12" s="5" t="s">
        <v>207</v>
      </c>
      <c r="E12" s="7">
        <v>1500000</v>
      </c>
      <c r="F12" s="8">
        <v>1487.35</v>
      </c>
      <c r="G12" s="26">
        <f t="shared" ref="G12:G20" si="1">+ROUND(F12/$F$34,4)</f>
        <v>0.1187</v>
      </c>
    </row>
    <row r="13" spans="1:7" ht="12.95" customHeight="1">
      <c r="A13" s="6"/>
      <c r="B13" s="25" t="s">
        <v>399</v>
      </c>
      <c r="C13" s="5" t="s">
        <v>400</v>
      </c>
      <c r="D13" s="5" t="s">
        <v>91</v>
      </c>
      <c r="E13" s="7">
        <v>1500000</v>
      </c>
      <c r="F13" s="8">
        <v>1486.37</v>
      </c>
      <c r="G13" s="26">
        <f t="shared" si="1"/>
        <v>0.1186</v>
      </c>
    </row>
    <row r="14" spans="1:7" ht="12.95" customHeight="1">
      <c r="A14" s="6"/>
      <c r="B14" s="25" t="s">
        <v>333</v>
      </c>
      <c r="C14" s="5" t="s">
        <v>385</v>
      </c>
      <c r="D14" s="5" t="s">
        <v>89</v>
      </c>
      <c r="E14" s="7">
        <v>1500000</v>
      </c>
      <c r="F14" s="8">
        <v>1485.87</v>
      </c>
      <c r="G14" s="26">
        <f t="shared" si="1"/>
        <v>0.1186</v>
      </c>
    </row>
    <row r="15" spans="1:7" ht="12.95" customHeight="1">
      <c r="A15" s="6"/>
      <c r="B15" s="25" t="s">
        <v>308</v>
      </c>
      <c r="C15" s="5" t="s">
        <v>318</v>
      </c>
      <c r="D15" s="5" t="s">
        <v>210</v>
      </c>
      <c r="E15" s="7">
        <v>1200000</v>
      </c>
      <c r="F15" s="8">
        <v>1195.07</v>
      </c>
      <c r="G15" s="26">
        <f t="shared" si="1"/>
        <v>9.5399999999999999E-2</v>
      </c>
    </row>
    <row r="16" spans="1:7" ht="12.95" customHeight="1">
      <c r="A16" s="6"/>
      <c r="B16" s="25" t="s">
        <v>209</v>
      </c>
      <c r="C16" s="5" t="s">
        <v>401</v>
      </c>
      <c r="D16" s="5" t="s">
        <v>383</v>
      </c>
      <c r="E16" s="7">
        <v>1000000</v>
      </c>
      <c r="F16" s="8">
        <v>997.67</v>
      </c>
      <c r="G16" s="26">
        <f t="shared" si="1"/>
        <v>7.9600000000000004E-2</v>
      </c>
    </row>
    <row r="17" spans="1:7" ht="12.95" customHeight="1">
      <c r="A17" s="6"/>
      <c r="B17" s="25" t="s">
        <v>378</v>
      </c>
      <c r="C17" s="5" t="s">
        <v>379</v>
      </c>
      <c r="D17" s="5" t="s">
        <v>89</v>
      </c>
      <c r="E17" s="7">
        <v>1000000</v>
      </c>
      <c r="F17" s="8">
        <v>995.03</v>
      </c>
      <c r="G17" s="26">
        <f t="shared" si="1"/>
        <v>7.9399999999999998E-2</v>
      </c>
    </row>
    <row r="18" spans="1:7" ht="12.95" customHeight="1">
      <c r="A18" s="6"/>
      <c r="B18" s="25" t="s">
        <v>208</v>
      </c>
      <c r="C18" s="5" t="s">
        <v>384</v>
      </c>
      <c r="D18" s="5" t="s">
        <v>207</v>
      </c>
      <c r="E18" s="7">
        <v>550000</v>
      </c>
      <c r="F18" s="8">
        <v>549.76</v>
      </c>
      <c r="G18" s="26">
        <f t="shared" si="1"/>
        <v>4.3900000000000002E-2</v>
      </c>
    </row>
    <row r="19" spans="1:7" ht="12.95" customHeight="1">
      <c r="A19" s="6"/>
      <c r="B19" s="25" t="s">
        <v>380</v>
      </c>
      <c r="C19" s="5" t="s">
        <v>381</v>
      </c>
      <c r="D19" s="5" t="s">
        <v>207</v>
      </c>
      <c r="E19" s="7">
        <v>500000</v>
      </c>
      <c r="F19" s="8">
        <v>499.82</v>
      </c>
      <c r="G19" s="26">
        <f t="shared" si="1"/>
        <v>3.9899999999999998E-2</v>
      </c>
    </row>
    <row r="20" spans="1:7" ht="12.95" customHeight="1">
      <c r="A20" s="6"/>
      <c r="B20" s="25" t="s">
        <v>296</v>
      </c>
      <c r="C20" s="5" t="s">
        <v>335</v>
      </c>
      <c r="D20" s="5" t="s">
        <v>91</v>
      </c>
      <c r="E20" s="7">
        <v>500000</v>
      </c>
      <c r="F20" s="8">
        <v>499.81</v>
      </c>
      <c r="G20" s="26">
        <f t="shared" si="1"/>
        <v>3.9899999999999998E-2</v>
      </c>
    </row>
    <row r="21" spans="1:7" ht="12.95" customHeight="1">
      <c r="A21" s="6"/>
      <c r="B21" s="25" t="s">
        <v>234</v>
      </c>
      <c r="C21" s="5" t="s">
        <v>319</v>
      </c>
      <c r="D21" s="5" t="s">
        <v>89</v>
      </c>
      <c r="E21" s="7">
        <v>500000</v>
      </c>
      <c r="F21" s="8">
        <v>499.1</v>
      </c>
      <c r="G21" s="26">
        <f t="shared" ref="G21:G23" si="2">+ROUND(F21/$F$34,4)</f>
        <v>3.9800000000000002E-2</v>
      </c>
    </row>
    <row r="22" spans="1:7" ht="12.95" customHeight="1">
      <c r="A22" s="6"/>
      <c r="B22" s="25" t="s">
        <v>209</v>
      </c>
      <c r="C22" s="5" t="s">
        <v>402</v>
      </c>
      <c r="D22" s="5" t="s">
        <v>383</v>
      </c>
      <c r="E22" s="7">
        <v>500000</v>
      </c>
      <c r="F22" s="8">
        <v>499.03</v>
      </c>
      <c r="G22" s="26">
        <f t="shared" si="2"/>
        <v>3.9800000000000002E-2</v>
      </c>
    </row>
    <row r="23" spans="1:7" ht="12.95" customHeight="1">
      <c r="A23" s="6"/>
      <c r="B23" s="25" t="s">
        <v>208</v>
      </c>
      <c r="C23" s="5" t="s">
        <v>320</v>
      </c>
      <c r="D23" s="5" t="s">
        <v>207</v>
      </c>
      <c r="E23" s="7">
        <v>500000</v>
      </c>
      <c r="F23" s="8">
        <v>498.67</v>
      </c>
      <c r="G23" s="26">
        <f t="shared" si="2"/>
        <v>3.9800000000000002E-2</v>
      </c>
    </row>
    <row r="24" spans="1:7" ht="12.95" customHeight="1">
      <c r="A24" s="1"/>
      <c r="B24" s="23" t="s">
        <v>61</v>
      </c>
      <c r="C24" s="5" t="s">
        <v>1</v>
      </c>
      <c r="D24" s="5" t="s">
        <v>1</v>
      </c>
      <c r="E24" s="5" t="s">
        <v>1</v>
      </c>
      <c r="F24" s="9">
        <f>SUM(F12:F23)</f>
        <v>10693.55</v>
      </c>
      <c r="G24" s="27">
        <f>SUM(G12:G23)</f>
        <v>0.85340000000000016</v>
      </c>
    </row>
    <row r="25" spans="1:7" ht="12.95" customHeight="1">
      <c r="A25" s="1"/>
      <c r="B25" s="23" t="s">
        <v>92</v>
      </c>
      <c r="C25" s="5" t="s">
        <v>1</v>
      </c>
      <c r="D25" s="5" t="s">
        <v>1</v>
      </c>
      <c r="E25" s="5" t="s">
        <v>1</v>
      </c>
      <c r="F25" s="1"/>
      <c r="G25" s="24" t="s">
        <v>1</v>
      </c>
    </row>
    <row r="26" spans="1:7" ht="12.95" customHeight="1">
      <c r="A26" s="6"/>
      <c r="B26" s="25" t="s">
        <v>397</v>
      </c>
      <c r="C26" s="5" t="s">
        <v>398</v>
      </c>
      <c r="D26" s="5" t="s">
        <v>235</v>
      </c>
      <c r="E26" s="7">
        <v>60000</v>
      </c>
      <c r="F26" s="8">
        <v>59.36</v>
      </c>
      <c r="G26" s="26">
        <f>+ROUND(F26/$F$34,4)</f>
        <v>4.7000000000000002E-3</v>
      </c>
    </row>
    <row r="27" spans="1:7" ht="12.95" customHeight="1">
      <c r="A27" s="1"/>
      <c r="B27" s="23" t="s">
        <v>61</v>
      </c>
      <c r="C27" s="5" t="s">
        <v>1</v>
      </c>
      <c r="D27" s="5" t="s">
        <v>1</v>
      </c>
      <c r="E27" s="5" t="s">
        <v>1</v>
      </c>
      <c r="F27" s="9">
        <f>SUM(F26:F26)</f>
        <v>59.36</v>
      </c>
      <c r="G27" s="27">
        <f>SUM(G26:G26)</f>
        <v>4.7000000000000002E-3</v>
      </c>
    </row>
    <row r="28" spans="1:7" ht="12.95" customHeight="1">
      <c r="A28" s="1"/>
      <c r="B28" s="28" t="s">
        <v>64</v>
      </c>
      <c r="C28" s="12" t="s">
        <v>1</v>
      </c>
      <c r="D28" s="10" t="s">
        <v>1</v>
      </c>
      <c r="E28" s="12" t="s">
        <v>1</v>
      </c>
      <c r="F28" s="9">
        <f>+F10+F24+F27</f>
        <v>12511.539999999999</v>
      </c>
      <c r="G28" s="27">
        <f>+G10+G24+G27</f>
        <v>0.99850000000000017</v>
      </c>
    </row>
    <row r="29" spans="1:7" ht="12.95" customHeight="1">
      <c r="A29" s="1"/>
      <c r="B29" s="23" t="s">
        <v>93</v>
      </c>
      <c r="C29" s="5" t="s">
        <v>1</v>
      </c>
      <c r="D29" s="5" t="s">
        <v>1</v>
      </c>
      <c r="E29" s="5" t="s">
        <v>1</v>
      </c>
      <c r="F29" s="1"/>
      <c r="G29" s="24" t="s">
        <v>1</v>
      </c>
    </row>
    <row r="30" spans="1:7" ht="12.95" customHeight="1">
      <c r="A30" s="6"/>
      <c r="B30" s="25" t="s">
        <v>236</v>
      </c>
      <c r="C30" s="5" t="s">
        <v>1</v>
      </c>
      <c r="D30" s="5" t="s">
        <v>67</v>
      </c>
      <c r="E30" s="7"/>
      <c r="F30" s="8">
        <v>17.86</v>
      </c>
      <c r="G30" s="26">
        <f>+ROUND(F30/$F$34,4)</f>
        <v>1.4E-3</v>
      </c>
    </row>
    <row r="31" spans="1:7" ht="12.95" customHeight="1">
      <c r="A31" s="1"/>
      <c r="B31" s="23" t="s">
        <v>61</v>
      </c>
      <c r="C31" s="5" t="s">
        <v>1</v>
      </c>
      <c r="D31" s="5" t="s">
        <v>1</v>
      </c>
      <c r="E31" s="5" t="s">
        <v>1</v>
      </c>
      <c r="F31" s="9">
        <f>+F30</f>
        <v>17.86</v>
      </c>
      <c r="G31" s="27">
        <f>+G30</f>
        <v>1.4E-3</v>
      </c>
    </row>
    <row r="32" spans="1:7" ht="12.95" customHeight="1">
      <c r="A32" s="1"/>
      <c r="B32" s="28" t="s">
        <v>64</v>
      </c>
      <c r="C32" s="12" t="s">
        <v>1</v>
      </c>
      <c r="D32" s="10" t="s">
        <v>1</v>
      </c>
      <c r="E32" s="12" t="s">
        <v>1</v>
      </c>
      <c r="F32" s="9">
        <f>+F31</f>
        <v>17.86</v>
      </c>
      <c r="G32" s="27">
        <f>+G31</f>
        <v>1.4E-3</v>
      </c>
    </row>
    <row r="33" spans="1:8" ht="12.95" customHeight="1">
      <c r="A33" s="1"/>
      <c r="B33" s="28" t="s">
        <v>65</v>
      </c>
      <c r="C33" s="5" t="s">
        <v>1</v>
      </c>
      <c r="D33" s="10" t="s">
        <v>1</v>
      </c>
      <c r="E33" s="5" t="s">
        <v>1</v>
      </c>
      <c r="F33" s="13">
        <f>+F34-F32-F28</f>
        <v>3.1400000000012369</v>
      </c>
      <c r="G33" s="27">
        <f>+G34-G32-G28</f>
        <v>9.9999999999877964E-5</v>
      </c>
      <c r="H33" s="15"/>
    </row>
    <row r="34" spans="1:8" ht="12.95" customHeight="1" thickBot="1">
      <c r="A34" s="1"/>
      <c r="B34" s="30" t="s">
        <v>66</v>
      </c>
      <c r="C34" s="31" t="s">
        <v>1</v>
      </c>
      <c r="D34" s="31" t="s">
        <v>1</v>
      </c>
      <c r="E34" s="31" t="s">
        <v>1</v>
      </c>
      <c r="F34" s="32">
        <v>12532.54</v>
      </c>
      <c r="G34" s="33">
        <v>1</v>
      </c>
    </row>
    <row r="35" spans="1:8">
      <c r="A35" s="1"/>
      <c r="B35" s="2" t="s">
        <v>83</v>
      </c>
      <c r="C35" s="1"/>
      <c r="D35" s="1"/>
      <c r="E35" s="1"/>
      <c r="F35" s="1"/>
      <c r="G35" s="1"/>
    </row>
    <row r="36" spans="1:8">
      <c r="A36" s="1"/>
      <c r="B36" s="2" t="s">
        <v>84</v>
      </c>
      <c r="C36" s="1"/>
      <c r="D36" s="1"/>
      <c r="E36" s="1"/>
      <c r="F36" s="1"/>
      <c r="G36" s="1"/>
    </row>
    <row r="37" spans="1:8">
      <c r="A37" s="1"/>
      <c r="B37" s="2" t="s">
        <v>1</v>
      </c>
      <c r="C37" s="1"/>
      <c r="D37" s="1"/>
      <c r="E37" s="1"/>
      <c r="F37" s="1"/>
      <c r="G37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9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86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104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105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403</v>
      </c>
      <c r="C7" s="5" t="s">
        <v>404</v>
      </c>
      <c r="D7" s="5" t="s">
        <v>235</v>
      </c>
      <c r="E7" s="7">
        <v>1500000</v>
      </c>
      <c r="F7" s="8">
        <v>1615.46</v>
      </c>
      <c r="G7" s="26">
        <f>+ROUND(F7/$F$36,4)</f>
        <v>0.25640000000000002</v>
      </c>
    </row>
    <row r="8" spans="1:7" ht="12.95" customHeight="1">
      <c r="A8" s="6"/>
      <c r="B8" s="25" t="s">
        <v>237</v>
      </c>
      <c r="C8" s="5" t="s">
        <v>238</v>
      </c>
      <c r="D8" s="5" t="s">
        <v>239</v>
      </c>
      <c r="E8" s="7">
        <v>100000</v>
      </c>
      <c r="F8" s="8">
        <v>101.87</v>
      </c>
      <c r="G8" s="26">
        <f t="shared" ref="G8" si="0">+ROUND(F8/$F$36,4)</f>
        <v>1.6199999999999999E-2</v>
      </c>
    </row>
    <row r="9" spans="1:7" ht="12.95" customHeight="1">
      <c r="A9" s="1"/>
      <c r="B9" s="23" t="s">
        <v>61</v>
      </c>
      <c r="C9" s="5" t="s">
        <v>1</v>
      </c>
      <c r="D9" s="5" t="s">
        <v>1</v>
      </c>
      <c r="E9" s="5" t="s">
        <v>1</v>
      </c>
      <c r="F9" s="9">
        <f>SUM(F7:F8)</f>
        <v>1717.33</v>
      </c>
      <c r="G9" s="27">
        <f>SUM(G7:G8)</f>
        <v>0.27260000000000001</v>
      </c>
    </row>
    <row r="10" spans="1:7" ht="12.95" customHeight="1">
      <c r="A10" s="1"/>
      <c r="B10" s="28" t="s">
        <v>106</v>
      </c>
      <c r="C10" s="10" t="s">
        <v>1</v>
      </c>
      <c r="D10" s="10" t="s">
        <v>1</v>
      </c>
      <c r="E10" s="10" t="s">
        <v>1</v>
      </c>
      <c r="F10" s="11" t="s">
        <v>63</v>
      </c>
      <c r="G10" s="29" t="s">
        <v>63</v>
      </c>
    </row>
    <row r="11" spans="1:7" ht="12.95" customHeight="1">
      <c r="A11" s="1"/>
      <c r="B11" s="28" t="s">
        <v>61</v>
      </c>
      <c r="C11" s="10" t="s">
        <v>1</v>
      </c>
      <c r="D11" s="10" t="s">
        <v>1</v>
      </c>
      <c r="E11" s="10" t="s">
        <v>1</v>
      </c>
      <c r="F11" s="11" t="s">
        <v>63</v>
      </c>
      <c r="G11" s="29" t="s">
        <v>63</v>
      </c>
    </row>
    <row r="12" spans="1:7" ht="12.95" customHeight="1">
      <c r="A12" s="1"/>
      <c r="B12" s="28" t="s">
        <v>64</v>
      </c>
      <c r="C12" s="12" t="s">
        <v>1</v>
      </c>
      <c r="D12" s="10" t="s">
        <v>1</v>
      </c>
      <c r="E12" s="12" t="s">
        <v>1</v>
      </c>
      <c r="F12" s="9">
        <f>+F9</f>
        <v>1717.33</v>
      </c>
      <c r="G12" s="27">
        <f>+G9</f>
        <v>0.27260000000000001</v>
      </c>
    </row>
    <row r="13" spans="1:7" ht="12.95" customHeight="1">
      <c r="A13" s="1"/>
      <c r="B13" s="23" t="s">
        <v>87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1"/>
      <c r="B14" s="23" t="s">
        <v>88</v>
      </c>
      <c r="C14" s="5" t="s">
        <v>1</v>
      </c>
      <c r="D14" s="5" t="s">
        <v>1</v>
      </c>
      <c r="E14" s="5" t="s">
        <v>1</v>
      </c>
      <c r="F14" s="1"/>
      <c r="G14" s="24" t="s">
        <v>1</v>
      </c>
    </row>
    <row r="15" spans="1:7" ht="12.95" customHeight="1">
      <c r="A15" s="6"/>
      <c r="B15" s="25" t="s">
        <v>331</v>
      </c>
      <c r="C15" s="5" t="s">
        <v>332</v>
      </c>
      <c r="D15" s="5" t="s">
        <v>89</v>
      </c>
      <c r="E15" s="7">
        <v>700000</v>
      </c>
      <c r="F15" s="8">
        <v>699.16</v>
      </c>
      <c r="G15" s="26">
        <f>+ROUND(F15/$F$36,4)</f>
        <v>0.111</v>
      </c>
    </row>
    <row r="16" spans="1:7" ht="12.95" customHeight="1">
      <c r="A16" s="6"/>
      <c r="B16" s="25" t="s">
        <v>206</v>
      </c>
      <c r="C16" s="5" t="s">
        <v>363</v>
      </c>
      <c r="D16" s="5" t="s">
        <v>89</v>
      </c>
      <c r="E16" s="7">
        <v>250000</v>
      </c>
      <c r="F16" s="8">
        <v>249.79</v>
      </c>
      <c r="G16" s="26">
        <f t="shared" ref="G16:G17" si="1">+ROUND(F16/$F$36,4)</f>
        <v>3.9600000000000003E-2</v>
      </c>
    </row>
    <row r="17" spans="1:7" ht="12.95" customHeight="1">
      <c r="A17" s="6"/>
      <c r="B17" s="25" t="s">
        <v>206</v>
      </c>
      <c r="C17" s="5" t="s">
        <v>330</v>
      </c>
      <c r="D17" s="5" t="s">
        <v>89</v>
      </c>
      <c r="E17" s="7">
        <v>140000</v>
      </c>
      <c r="F17" s="8">
        <v>139.97999999999999</v>
      </c>
      <c r="G17" s="26">
        <f t="shared" si="1"/>
        <v>2.2200000000000001E-2</v>
      </c>
    </row>
    <row r="18" spans="1:7" ht="12.95" customHeight="1">
      <c r="A18" s="1"/>
      <c r="B18" s="23" t="s">
        <v>61</v>
      </c>
      <c r="C18" s="5" t="s">
        <v>1</v>
      </c>
      <c r="D18" s="5" t="s">
        <v>1</v>
      </c>
      <c r="E18" s="5" t="s">
        <v>1</v>
      </c>
      <c r="F18" s="9">
        <f>SUM(F15:F17)</f>
        <v>1088.9299999999998</v>
      </c>
      <c r="G18" s="27">
        <f>SUM(G15:G17)</f>
        <v>0.17280000000000001</v>
      </c>
    </row>
    <row r="19" spans="1:7" ht="12.95" customHeight="1">
      <c r="A19" s="1"/>
      <c r="B19" s="23" t="s">
        <v>90</v>
      </c>
      <c r="C19" s="5" t="s">
        <v>1</v>
      </c>
      <c r="D19" s="5" t="s">
        <v>1</v>
      </c>
      <c r="E19" s="5" t="s">
        <v>1</v>
      </c>
      <c r="F19" s="1"/>
      <c r="G19" s="24" t="s">
        <v>1</v>
      </c>
    </row>
    <row r="20" spans="1:7" ht="12.95" customHeight="1">
      <c r="A20" s="6"/>
      <c r="B20" s="25" t="s">
        <v>392</v>
      </c>
      <c r="C20" s="5" t="s">
        <v>393</v>
      </c>
      <c r="D20" s="5" t="s">
        <v>89</v>
      </c>
      <c r="E20" s="7">
        <v>600000</v>
      </c>
      <c r="F20" s="8">
        <v>599.34</v>
      </c>
      <c r="G20" s="26">
        <f>+ROUND(F20/$F$36,4)</f>
        <v>9.5100000000000004E-2</v>
      </c>
    </row>
    <row r="21" spans="1:7" ht="12.95" customHeight="1">
      <c r="A21" s="6"/>
      <c r="B21" s="25" t="s">
        <v>394</v>
      </c>
      <c r="C21" s="5" t="s">
        <v>395</v>
      </c>
      <c r="D21" s="5" t="s">
        <v>207</v>
      </c>
      <c r="E21" s="7">
        <v>600000</v>
      </c>
      <c r="F21" s="8">
        <v>597.9</v>
      </c>
      <c r="G21" s="26">
        <f>+ROUND(F21/$F$36,4)</f>
        <v>9.4899999999999998E-2</v>
      </c>
    </row>
    <row r="22" spans="1:7" ht="12.95" customHeight="1">
      <c r="A22" s="6"/>
      <c r="B22" s="25" t="s">
        <v>209</v>
      </c>
      <c r="C22" s="5" t="s">
        <v>386</v>
      </c>
      <c r="D22" s="5" t="s">
        <v>383</v>
      </c>
      <c r="E22" s="7">
        <v>600000</v>
      </c>
      <c r="F22" s="8">
        <v>596.97</v>
      </c>
      <c r="G22" s="26">
        <f t="shared" ref="G22:G25" si="2">+ROUND(F22/$F$36,4)</f>
        <v>9.4700000000000006E-2</v>
      </c>
    </row>
    <row r="23" spans="1:7" ht="12.95" customHeight="1">
      <c r="A23" s="6"/>
      <c r="B23" s="25" t="s">
        <v>208</v>
      </c>
      <c r="C23" s="5" t="s">
        <v>384</v>
      </c>
      <c r="D23" s="5" t="s">
        <v>207</v>
      </c>
      <c r="E23" s="7">
        <v>550000</v>
      </c>
      <c r="F23" s="8">
        <v>549.76</v>
      </c>
      <c r="G23" s="26">
        <f t="shared" si="2"/>
        <v>8.72E-2</v>
      </c>
    </row>
    <row r="24" spans="1:7" ht="12.95" customHeight="1">
      <c r="A24" s="6"/>
      <c r="B24" s="25" t="s">
        <v>378</v>
      </c>
      <c r="C24" s="5" t="s">
        <v>379</v>
      </c>
      <c r="D24" s="5" t="s">
        <v>89</v>
      </c>
      <c r="E24" s="7">
        <v>300000</v>
      </c>
      <c r="F24" s="8">
        <v>298.51</v>
      </c>
      <c r="G24" s="26">
        <f t="shared" si="2"/>
        <v>4.7399999999999998E-2</v>
      </c>
    </row>
    <row r="25" spans="1:7" ht="12.95" customHeight="1">
      <c r="A25" s="6"/>
      <c r="B25" s="25" t="s">
        <v>209</v>
      </c>
      <c r="C25" s="5" t="s">
        <v>401</v>
      </c>
      <c r="D25" s="5" t="s">
        <v>383</v>
      </c>
      <c r="E25" s="7">
        <v>150000</v>
      </c>
      <c r="F25" s="8">
        <v>149.65</v>
      </c>
      <c r="G25" s="26">
        <f t="shared" si="2"/>
        <v>2.3699999999999999E-2</v>
      </c>
    </row>
    <row r="26" spans="1:7" ht="12.95" customHeight="1">
      <c r="A26" s="1"/>
      <c r="B26" s="23" t="s">
        <v>61</v>
      </c>
      <c r="C26" s="5" t="s">
        <v>1</v>
      </c>
      <c r="D26" s="5" t="s">
        <v>1</v>
      </c>
      <c r="E26" s="5" t="s">
        <v>1</v>
      </c>
      <c r="F26" s="9">
        <f>SUM(F20:F25)</f>
        <v>2792.1300000000006</v>
      </c>
      <c r="G26" s="27">
        <f>SUM(G20:G25)</f>
        <v>0.443</v>
      </c>
    </row>
    <row r="27" spans="1:7" ht="12.95" customHeight="1">
      <c r="A27" s="1"/>
      <c r="B27" s="23" t="s">
        <v>92</v>
      </c>
      <c r="C27" s="5" t="s">
        <v>1</v>
      </c>
      <c r="D27" s="5" t="s">
        <v>1</v>
      </c>
      <c r="E27" s="5" t="s">
        <v>1</v>
      </c>
      <c r="F27" s="1"/>
      <c r="G27" s="24" t="s">
        <v>1</v>
      </c>
    </row>
    <row r="28" spans="1:7" ht="12.95" customHeight="1">
      <c r="A28" s="6"/>
      <c r="B28" s="25" t="s">
        <v>397</v>
      </c>
      <c r="C28" s="5" t="s">
        <v>398</v>
      </c>
      <c r="D28" s="5" t="s">
        <v>235</v>
      </c>
      <c r="E28" s="7">
        <v>20000</v>
      </c>
      <c r="F28" s="8">
        <v>19.79</v>
      </c>
      <c r="G28" s="26">
        <f>+ROUND(F28/$F$36,4)</f>
        <v>3.0999999999999999E-3</v>
      </c>
    </row>
    <row r="29" spans="1:7" ht="12.95" customHeight="1">
      <c r="A29" s="1"/>
      <c r="B29" s="23" t="s">
        <v>61</v>
      </c>
      <c r="C29" s="5" t="s">
        <v>1</v>
      </c>
      <c r="D29" s="5" t="s">
        <v>1</v>
      </c>
      <c r="E29" s="5" t="s">
        <v>1</v>
      </c>
      <c r="F29" s="9">
        <f>SUM(F28:F28)</f>
        <v>19.79</v>
      </c>
      <c r="G29" s="27">
        <f>SUM(G28:G28)</f>
        <v>3.0999999999999999E-3</v>
      </c>
    </row>
    <row r="30" spans="1:7" ht="12.95" customHeight="1">
      <c r="A30" s="1"/>
      <c r="B30" s="28" t="s">
        <v>64</v>
      </c>
      <c r="C30" s="12" t="s">
        <v>1</v>
      </c>
      <c r="D30" s="10" t="s">
        <v>1</v>
      </c>
      <c r="E30" s="12" t="s">
        <v>1</v>
      </c>
      <c r="F30" s="9">
        <f>+F26+F29+F18</f>
        <v>3900.8500000000004</v>
      </c>
      <c r="G30" s="27">
        <f>+G26+G29+G18</f>
        <v>0.61890000000000001</v>
      </c>
    </row>
    <row r="31" spans="1:7" ht="12.95" customHeight="1">
      <c r="A31" s="1"/>
      <c r="B31" s="23" t="s">
        <v>93</v>
      </c>
      <c r="C31" s="5" t="s">
        <v>1</v>
      </c>
      <c r="D31" s="5" t="s">
        <v>1</v>
      </c>
      <c r="E31" s="5" t="s">
        <v>1</v>
      </c>
      <c r="F31" s="1"/>
      <c r="G31" s="24" t="s">
        <v>1</v>
      </c>
    </row>
    <row r="32" spans="1:7" ht="12.95" customHeight="1">
      <c r="A32" s="6"/>
      <c r="B32" s="25" t="s">
        <v>236</v>
      </c>
      <c r="C32" s="5"/>
      <c r="D32" s="5" t="s">
        <v>67</v>
      </c>
      <c r="E32" s="7"/>
      <c r="F32" s="8">
        <v>853.01</v>
      </c>
      <c r="G32" s="26">
        <f>+ROUND(F32/$F$36,4)</f>
        <v>0.13539999999999999</v>
      </c>
    </row>
    <row r="33" spans="1:7" ht="12.95" customHeight="1">
      <c r="A33" s="1"/>
      <c r="B33" s="23" t="s">
        <v>61</v>
      </c>
      <c r="C33" s="5" t="s">
        <v>1</v>
      </c>
      <c r="D33" s="5" t="s">
        <v>1</v>
      </c>
      <c r="E33" s="5" t="s">
        <v>1</v>
      </c>
      <c r="F33" s="9">
        <f>+F32</f>
        <v>853.01</v>
      </c>
      <c r="G33" s="27">
        <f>+G32</f>
        <v>0.13539999999999999</v>
      </c>
    </row>
    <row r="34" spans="1:7" ht="12.95" customHeight="1">
      <c r="A34" s="1"/>
      <c r="B34" s="28" t="s">
        <v>64</v>
      </c>
      <c r="C34" s="12" t="s">
        <v>1</v>
      </c>
      <c r="D34" s="10" t="s">
        <v>1</v>
      </c>
      <c r="E34" s="12" t="s">
        <v>1</v>
      </c>
      <c r="F34" s="9">
        <f>+F33</f>
        <v>853.01</v>
      </c>
      <c r="G34" s="27">
        <f>+G33</f>
        <v>0.13539999999999999</v>
      </c>
    </row>
    <row r="35" spans="1:7" ht="12.95" customHeight="1">
      <c r="A35" s="1"/>
      <c r="B35" s="28" t="s">
        <v>65</v>
      </c>
      <c r="C35" s="5" t="s">
        <v>1</v>
      </c>
      <c r="D35" s="10" t="s">
        <v>1</v>
      </c>
      <c r="E35" s="5" t="s">
        <v>1</v>
      </c>
      <c r="F35" s="13">
        <f>+F36-F12-F30-F34</f>
        <v>-169.82000000000039</v>
      </c>
      <c r="G35" s="27">
        <f>+G36-G12-G30-G34</f>
        <v>-2.6899999999999952E-2</v>
      </c>
    </row>
    <row r="36" spans="1:7" ht="12.95" customHeight="1" thickBot="1">
      <c r="A36" s="1"/>
      <c r="B36" s="30" t="s">
        <v>66</v>
      </c>
      <c r="C36" s="31" t="s">
        <v>1</v>
      </c>
      <c r="D36" s="31" t="s">
        <v>1</v>
      </c>
      <c r="E36" s="31" t="s">
        <v>1</v>
      </c>
      <c r="F36" s="32">
        <v>6301.37</v>
      </c>
      <c r="G36" s="33">
        <v>1</v>
      </c>
    </row>
    <row r="37" spans="1:7">
      <c r="A37" s="1"/>
      <c r="B37" s="2" t="s">
        <v>83</v>
      </c>
      <c r="C37" s="1"/>
      <c r="D37" s="1"/>
      <c r="E37" s="1"/>
      <c r="F37" s="1"/>
      <c r="G37" s="1"/>
    </row>
    <row r="38" spans="1:7">
      <c r="A38" s="1"/>
      <c r="B38" s="2" t="s">
        <v>84</v>
      </c>
      <c r="C38" s="1"/>
      <c r="D38" s="1"/>
      <c r="E38" s="1"/>
      <c r="F38" s="1"/>
      <c r="G38" s="1"/>
    </row>
    <row r="39" spans="1:7">
      <c r="A39" s="1"/>
      <c r="B39" s="2"/>
      <c r="C39" s="1"/>
      <c r="D39" s="1"/>
      <c r="E39" s="1"/>
      <c r="F39" s="1"/>
      <c r="G39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44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86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104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105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336</v>
      </c>
      <c r="C7" s="5" t="s">
        <v>321</v>
      </c>
      <c r="D7" s="5" t="s">
        <v>235</v>
      </c>
      <c r="E7" s="7">
        <v>1000000</v>
      </c>
      <c r="F7" s="8">
        <v>1060.0999999999999</v>
      </c>
      <c r="G7" s="26">
        <f>+ROUND(F7/$F$42,4)</f>
        <v>9.4100000000000003E-2</v>
      </c>
    </row>
    <row r="8" spans="1:7" ht="12.95" customHeight="1">
      <c r="A8" s="6"/>
      <c r="B8" s="25" t="s">
        <v>403</v>
      </c>
      <c r="C8" s="5" t="s">
        <v>404</v>
      </c>
      <c r="D8" s="5" t="s">
        <v>235</v>
      </c>
      <c r="E8" s="7">
        <v>500000</v>
      </c>
      <c r="F8" s="8">
        <v>538.49</v>
      </c>
      <c r="G8" s="26">
        <f t="shared" ref="G8" si="0">+ROUND(F8/$F$42,4)</f>
        <v>4.7800000000000002E-2</v>
      </c>
    </row>
    <row r="9" spans="1:7" ht="12.95" customHeight="1">
      <c r="A9" s="1"/>
      <c r="B9" s="23" t="s">
        <v>61</v>
      </c>
      <c r="C9" s="5" t="s">
        <v>1</v>
      </c>
      <c r="D9" s="5" t="s">
        <v>1</v>
      </c>
      <c r="E9" s="5" t="s">
        <v>1</v>
      </c>
      <c r="F9" s="9">
        <f>SUM(F7:F8)</f>
        <v>1598.59</v>
      </c>
      <c r="G9" s="27">
        <f>SUM(G7:G8)</f>
        <v>0.1419</v>
      </c>
    </row>
    <row r="10" spans="1:7" ht="12.95" customHeight="1">
      <c r="A10" s="1"/>
      <c r="B10" s="28" t="s">
        <v>106</v>
      </c>
      <c r="C10" s="10" t="s">
        <v>1</v>
      </c>
      <c r="D10" s="10" t="s">
        <v>1</v>
      </c>
      <c r="E10" s="10" t="s">
        <v>1</v>
      </c>
      <c r="F10" s="11" t="s">
        <v>63</v>
      </c>
      <c r="G10" s="29" t="s">
        <v>63</v>
      </c>
    </row>
    <row r="11" spans="1:7" ht="12.95" customHeight="1">
      <c r="A11" s="1"/>
      <c r="B11" s="28" t="s">
        <v>61</v>
      </c>
      <c r="C11" s="10" t="s">
        <v>1</v>
      </c>
      <c r="D11" s="10" t="s">
        <v>1</v>
      </c>
      <c r="E11" s="10" t="s">
        <v>1</v>
      </c>
      <c r="F11" s="11" t="s">
        <v>63</v>
      </c>
      <c r="G11" s="29" t="s">
        <v>63</v>
      </c>
    </row>
    <row r="12" spans="1:7" ht="12.95" customHeight="1">
      <c r="A12" s="1"/>
      <c r="B12" s="28" t="s">
        <v>64</v>
      </c>
      <c r="C12" s="12" t="s">
        <v>1</v>
      </c>
      <c r="D12" s="10" t="s">
        <v>1</v>
      </c>
      <c r="E12" s="12" t="s">
        <v>1</v>
      </c>
      <c r="F12" s="9">
        <f>+F9</f>
        <v>1598.59</v>
      </c>
      <c r="G12" s="27">
        <f>+G9</f>
        <v>0.1419</v>
      </c>
    </row>
    <row r="13" spans="1:7" ht="12.95" customHeight="1">
      <c r="A13" s="1"/>
      <c r="B13" s="23" t="s">
        <v>87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1"/>
      <c r="B14" s="23" t="s">
        <v>88</v>
      </c>
      <c r="C14" s="5" t="s">
        <v>1</v>
      </c>
      <c r="D14" s="5" t="s">
        <v>1</v>
      </c>
      <c r="E14" s="5" t="s">
        <v>1</v>
      </c>
      <c r="F14" s="1"/>
      <c r="G14" s="24" t="s">
        <v>1</v>
      </c>
    </row>
    <row r="15" spans="1:7" ht="12.95" customHeight="1">
      <c r="A15" s="6"/>
      <c r="B15" s="25" t="s">
        <v>206</v>
      </c>
      <c r="C15" s="5" t="s">
        <v>330</v>
      </c>
      <c r="D15" s="5" t="s">
        <v>89</v>
      </c>
      <c r="E15" s="7">
        <v>800000</v>
      </c>
      <c r="F15" s="8">
        <v>799.86</v>
      </c>
      <c r="G15" s="26">
        <f>+ROUND(F15/$F$42,4)</f>
        <v>7.0999999999999994E-2</v>
      </c>
    </row>
    <row r="16" spans="1:7" ht="12.95" customHeight="1">
      <c r="A16" s="6"/>
      <c r="B16" s="25" t="s">
        <v>331</v>
      </c>
      <c r="C16" s="5" t="s">
        <v>332</v>
      </c>
      <c r="D16" s="5" t="s">
        <v>89</v>
      </c>
      <c r="E16" s="7">
        <v>500000</v>
      </c>
      <c r="F16" s="8">
        <v>499.4</v>
      </c>
      <c r="G16" s="26">
        <f t="shared" ref="G16:G17" si="1">+ROUND(F16/$F$42,4)</f>
        <v>4.4299999999999999E-2</v>
      </c>
    </row>
    <row r="17" spans="1:7" ht="12.95" customHeight="1">
      <c r="A17" s="6"/>
      <c r="B17" s="25" t="s">
        <v>206</v>
      </c>
      <c r="C17" s="5" t="s">
        <v>363</v>
      </c>
      <c r="D17" s="5" t="s">
        <v>89</v>
      </c>
      <c r="E17" s="7">
        <v>300000</v>
      </c>
      <c r="F17" s="8">
        <v>299.74</v>
      </c>
      <c r="G17" s="26">
        <f t="shared" si="1"/>
        <v>2.6599999999999999E-2</v>
      </c>
    </row>
    <row r="18" spans="1:7" ht="12.95" customHeight="1">
      <c r="A18" s="1"/>
      <c r="B18" s="23" t="s">
        <v>61</v>
      </c>
      <c r="C18" s="5" t="s">
        <v>1</v>
      </c>
      <c r="D18" s="5" t="s">
        <v>1</v>
      </c>
      <c r="E18" s="5" t="s">
        <v>1</v>
      </c>
      <c r="F18" s="9">
        <f>SUM(F15:F17)</f>
        <v>1599</v>
      </c>
      <c r="G18" s="27">
        <f>SUM(G15:G17)</f>
        <v>0.14189999999999997</v>
      </c>
    </row>
    <row r="19" spans="1:7" ht="12.95" customHeight="1">
      <c r="A19" s="1"/>
      <c r="B19" s="23" t="s">
        <v>90</v>
      </c>
      <c r="C19" s="5" t="s">
        <v>1</v>
      </c>
      <c r="D19" s="5" t="s">
        <v>1</v>
      </c>
      <c r="E19" s="5" t="s">
        <v>1</v>
      </c>
      <c r="F19" s="1"/>
      <c r="G19" s="24" t="s">
        <v>1</v>
      </c>
    </row>
    <row r="20" spans="1:7" ht="12.95" customHeight="1">
      <c r="A20" s="6"/>
      <c r="B20" s="25" t="s">
        <v>209</v>
      </c>
      <c r="C20" s="5" t="s">
        <v>401</v>
      </c>
      <c r="D20" s="5" t="s">
        <v>383</v>
      </c>
      <c r="E20" s="7">
        <v>1100000</v>
      </c>
      <c r="F20" s="8">
        <v>1097.44</v>
      </c>
      <c r="G20" s="26">
        <f t="shared" ref="G20:G31" si="2">+ROUND(F20/$F$42,4)</f>
        <v>9.7500000000000003E-2</v>
      </c>
    </row>
    <row r="21" spans="1:7" ht="12.95" customHeight="1">
      <c r="A21" s="6"/>
      <c r="B21" s="25" t="s">
        <v>378</v>
      </c>
      <c r="C21" s="5" t="s">
        <v>379</v>
      </c>
      <c r="D21" s="5" t="s">
        <v>89</v>
      </c>
      <c r="E21" s="7">
        <v>1100000</v>
      </c>
      <c r="F21" s="8">
        <v>1094.54</v>
      </c>
      <c r="G21" s="26">
        <f t="shared" si="2"/>
        <v>9.7199999999999995E-2</v>
      </c>
    </row>
    <row r="22" spans="1:7" ht="12.95" customHeight="1">
      <c r="A22" s="6"/>
      <c r="B22" s="25" t="s">
        <v>399</v>
      </c>
      <c r="C22" s="5" t="s">
        <v>400</v>
      </c>
      <c r="D22" s="5" t="s">
        <v>91</v>
      </c>
      <c r="E22" s="7">
        <v>1000000</v>
      </c>
      <c r="F22" s="8">
        <v>990.91</v>
      </c>
      <c r="G22" s="26">
        <f t="shared" si="2"/>
        <v>8.7999999999999995E-2</v>
      </c>
    </row>
    <row r="23" spans="1:7" ht="12.95" customHeight="1">
      <c r="A23" s="6"/>
      <c r="B23" s="25" t="s">
        <v>208</v>
      </c>
      <c r="C23" s="5" t="s">
        <v>320</v>
      </c>
      <c r="D23" s="5" t="s">
        <v>207</v>
      </c>
      <c r="E23" s="7">
        <v>800000</v>
      </c>
      <c r="F23" s="8">
        <v>797.87</v>
      </c>
      <c r="G23" s="26">
        <f t="shared" si="2"/>
        <v>7.0900000000000005E-2</v>
      </c>
    </row>
    <row r="24" spans="1:7" ht="12.95" customHeight="1">
      <c r="A24" s="6"/>
      <c r="B24" s="25" t="s">
        <v>308</v>
      </c>
      <c r="C24" s="5" t="s">
        <v>318</v>
      </c>
      <c r="D24" s="5" t="s">
        <v>210</v>
      </c>
      <c r="E24" s="7">
        <v>800000</v>
      </c>
      <c r="F24" s="8">
        <v>796.71</v>
      </c>
      <c r="G24" s="26">
        <f t="shared" si="2"/>
        <v>7.0699999999999999E-2</v>
      </c>
    </row>
    <row r="25" spans="1:7" ht="12.95" customHeight="1">
      <c r="A25" s="6"/>
      <c r="B25" s="25" t="s">
        <v>234</v>
      </c>
      <c r="C25" s="5" t="s">
        <v>319</v>
      </c>
      <c r="D25" s="5" t="s">
        <v>89</v>
      </c>
      <c r="E25" s="7">
        <v>700000</v>
      </c>
      <c r="F25" s="8">
        <v>698.74</v>
      </c>
      <c r="G25" s="26">
        <f t="shared" si="2"/>
        <v>6.2E-2</v>
      </c>
    </row>
    <row r="26" spans="1:7" ht="12.95" customHeight="1">
      <c r="A26" s="6"/>
      <c r="B26" s="25" t="s">
        <v>333</v>
      </c>
      <c r="C26" s="5" t="s">
        <v>334</v>
      </c>
      <c r="D26" s="5" t="s">
        <v>89</v>
      </c>
      <c r="E26" s="7">
        <v>700000</v>
      </c>
      <c r="F26" s="8">
        <v>696.12</v>
      </c>
      <c r="G26" s="26">
        <f t="shared" si="2"/>
        <v>6.1800000000000001E-2</v>
      </c>
    </row>
    <row r="27" spans="1:7" ht="12.95" customHeight="1">
      <c r="A27" s="6"/>
      <c r="B27" s="25" t="s">
        <v>390</v>
      </c>
      <c r="C27" s="5" t="s">
        <v>396</v>
      </c>
      <c r="D27" s="5" t="s">
        <v>207</v>
      </c>
      <c r="E27" s="7">
        <v>500000</v>
      </c>
      <c r="F27" s="8">
        <v>495.78</v>
      </c>
      <c r="G27" s="26">
        <f t="shared" si="2"/>
        <v>4.3999999999999997E-2</v>
      </c>
    </row>
    <row r="28" spans="1:7" ht="12.95" customHeight="1">
      <c r="A28" s="6"/>
      <c r="B28" s="25" t="s">
        <v>392</v>
      </c>
      <c r="C28" s="5" t="s">
        <v>393</v>
      </c>
      <c r="D28" s="5" t="s">
        <v>89</v>
      </c>
      <c r="E28" s="7">
        <v>400000</v>
      </c>
      <c r="F28" s="8">
        <v>399.56</v>
      </c>
      <c r="G28" s="26">
        <f t="shared" si="2"/>
        <v>3.5499999999999997E-2</v>
      </c>
    </row>
    <row r="29" spans="1:7" ht="12.95" customHeight="1">
      <c r="A29" s="6"/>
      <c r="B29" s="25" t="s">
        <v>394</v>
      </c>
      <c r="C29" s="5" t="s">
        <v>395</v>
      </c>
      <c r="D29" s="5" t="s">
        <v>207</v>
      </c>
      <c r="E29" s="7">
        <v>400000</v>
      </c>
      <c r="F29" s="8">
        <v>398.6</v>
      </c>
      <c r="G29" s="26">
        <f t="shared" si="2"/>
        <v>3.5400000000000001E-2</v>
      </c>
    </row>
    <row r="30" spans="1:7" ht="12.95" customHeight="1">
      <c r="A30" s="6"/>
      <c r="B30" s="25" t="s">
        <v>208</v>
      </c>
      <c r="C30" s="5" t="s">
        <v>384</v>
      </c>
      <c r="D30" s="5" t="s">
        <v>207</v>
      </c>
      <c r="E30" s="7">
        <v>300000</v>
      </c>
      <c r="F30" s="8">
        <v>299.87</v>
      </c>
      <c r="G30" s="26">
        <f t="shared" si="2"/>
        <v>2.6599999999999999E-2</v>
      </c>
    </row>
    <row r="31" spans="1:7" ht="12.95" customHeight="1">
      <c r="A31" s="6"/>
      <c r="B31" s="25" t="s">
        <v>209</v>
      </c>
      <c r="C31" s="5" t="s">
        <v>386</v>
      </c>
      <c r="D31" s="5" t="s">
        <v>383</v>
      </c>
      <c r="E31" s="7">
        <v>250000</v>
      </c>
      <c r="F31" s="8">
        <v>248.74</v>
      </c>
      <c r="G31" s="26">
        <f t="shared" si="2"/>
        <v>2.2100000000000002E-2</v>
      </c>
    </row>
    <row r="32" spans="1:7" ht="12.95" customHeight="1">
      <c r="A32" s="1"/>
      <c r="B32" s="23" t="s">
        <v>61</v>
      </c>
      <c r="C32" s="5" t="s">
        <v>1</v>
      </c>
      <c r="D32" s="5" t="s">
        <v>1</v>
      </c>
      <c r="E32" s="5" t="s">
        <v>1</v>
      </c>
      <c r="F32" s="9">
        <f>SUM(F20:F31)</f>
        <v>8014.8799999999992</v>
      </c>
      <c r="G32" s="27">
        <f>SUM(G20:G31)</f>
        <v>0.71169999999999989</v>
      </c>
    </row>
    <row r="33" spans="1:7" ht="12.95" customHeight="1">
      <c r="A33" s="1"/>
      <c r="B33" s="23" t="s">
        <v>92</v>
      </c>
      <c r="C33" s="5" t="s">
        <v>1</v>
      </c>
      <c r="D33" s="5" t="s">
        <v>1</v>
      </c>
      <c r="E33" s="5" t="s">
        <v>1</v>
      </c>
      <c r="F33" s="1"/>
      <c r="G33" s="24" t="s">
        <v>1</v>
      </c>
    </row>
    <row r="34" spans="1:7" ht="12.95" customHeight="1">
      <c r="A34" s="6"/>
      <c r="B34" s="25" t="s">
        <v>397</v>
      </c>
      <c r="C34" s="5" t="s">
        <v>398</v>
      </c>
      <c r="D34" s="5" t="s">
        <v>235</v>
      </c>
      <c r="E34" s="7">
        <v>20000</v>
      </c>
      <c r="F34" s="8">
        <v>19.79</v>
      </c>
      <c r="G34" s="26">
        <f>+ROUND(F34/$F$42,4)</f>
        <v>1.8E-3</v>
      </c>
    </row>
    <row r="35" spans="1:7" ht="12.95" customHeight="1">
      <c r="A35" s="1"/>
      <c r="B35" s="23" t="s">
        <v>61</v>
      </c>
      <c r="C35" s="5" t="s">
        <v>1</v>
      </c>
      <c r="D35" s="5" t="s">
        <v>1</v>
      </c>
      <c r="E35" s="5" t="s">
        <v>1</v>
      </c>
      <c r="F35" s="9">
        <f>SUM(F34:F34)</f>
        <v>19.79</v>
      </c>
      <c r="G35" s="27">
        <f>SUM(G34:G34)</f>
        <v>1.8E-3</v>
      </c>
    </row>
    <row r="36" spans="1:7" ht="12.95" customHeight="1">
      <c r="A36" s="1"/>
      <c r="B36" s="28" t="s">
        <v>64</v>
      </c>
      <c r="C36" s="12" t="s">
        <v>1</v>
      </c>
      <c r="D36" s="10" t="s">
        <v>1</v>
      </c>
      <c r="E36" s="12" t="s">
        <v>1</v>
      </c>
      <c r="F36" s="9">
        <f>+F35+F32+F18</f>
        <v>9633.6699999999983</v>
      </c>
      <c r="G36" s="27">
        <f>+G35+G32+G18</f>
        <v>0.85539999999999994</v>
      </c>
    </row>
    <row r="37" spans="1:7" ht="12.95" customHeight="1">
      <c r="A37" s="1"/>
      <c r="B37" s="23" t="s">
        <v>93</v>
      </c>
      <c r="C37" s="5" t="s">
        <v>1</v>
      </c>
      <c r="D37" s="5" t="s">
        <v>1</v>
      </c>
      <c r="E37" s="5" t="s">
        <v>1</v>
      </c>
      <c r="F37" s="1"/>
      <c r="G37" s="24" t="s">
        <v>1</v>
      </c>
    </row>
    <row r="38" spans="1:7" ht="12.95" customHeight="1">
      <c r="A38" s="6"/>
      <c r="B38" s="25" t="s">
        <v>236</v>
      </c>
      <c r="C38" s="5" t="s">
        <v>1</v>
      </c>
      <c r="D38" s="5" t="s">
        <v>67</v>
      </c>
      <c r="E38" s="7"/>
      <c r="F38" s="8">
        <v>18.739999999999998</v>
      </c>
      <c r="G38" s="26">
        <f>+ROUND(F38/$F$42,4)</f>
        <v>1.6999999999999999E-3</v>
      </c>
    </row>
    <row r="39" spans="1:7" ht="12.95" customHeight="1">
      <c r="A39" s="1"/>
      <c r="B39" s="23" t="s">
        <v>61</v>
      </c>
      <c r="C39" s="5" t="s">
        <v>1</v>
      </c>
      <c r="D39" s="5" t="s">
        <v>1</v>
      </c>
      <c r="E39" s="5" t="s">
        <v>1</v>
      </c>
      <c r="F39" s="9">
        <f>+F38</f>
        <v>18.739999999999998</v>
      </c>
      <c r="G39" s="27">
        <f>+G38</f>
        <v>1.6999999999999999E-3</v>
      </c>
    </row>
    <row r="40" spans="1:7" ht="12.95" customHeight="1">
      <c r="A40" s="1"/>
      <c r="B40" s="28" t="s">
        <v>64</v>
      </c>
      <c r="C40" s="12" t="s">
        <v>1</v>
      </c>
      <c r="D40" s="10" t="s">
        <v>1</v>
      </c>
      <c r="E40" s="12" t="s">
        <v>1</v>
      </c>
      <c r="F40" s="9">
        <f>+F39</f>
        <v>18.739999999999998</v>
      </c>
      <c r="G40" s="27">
        <f>+G39</f>
        <v>1.6999999999999999E-3</v>
      </c>
    </row>
    <row r="41" spans="1:7" ht="12.95" customHeight="1">
      <c r="A41" s="1"/>
      <c r="B41" s="28" t="s">
        <v>65</v>
      </c>
      <c r="C41" s="5" t="s">
        <v>1</v>
      </c>
      <c r="D41" s="10" t="s">
        <v>1</v>
      </c>
      <c r="E41" s="5" t="s">
        <v>1</v>
      </c>
      <c r="F41" s="13">
        <f>+F42-F40-F36-F12</f>
        <v>10.110000000002628</v>
      </c>
      <c r="G41" s="27">
        <f>+G42-G40-G36-G12</f>
        <v>1.0000000000000286E-3</v>
      </c>
    </row>
    <row r="42" spans="1:7" ht="12.95" customHeight="1" thickBot="1">
      <c r="A42" s="1"/>
      <c r="B42" s="30" t="s">
        <v>66</v>
      </c>
      <c r="C42" s="31" t="s">
        <v>1</v>
      </c>
      <c r="D42" s="31" t="s">
        <v>1</v>
      </c>
      <c r="E42" s="31" t="s">
        <v>1</v>
      </c>
      <c r="F42" s="32">
        <v>11261.11</v>
      </c>
      <c r="G42" s="33">
        <v>1</v>
      </c>
    </row>
    <row r="43" spans="1:7">
      <c r="A43" s="1"/>
      <c r="B43" s="2" t="s">
        <v>83</v>
      </c>
      <c r="C43" s="1"/>
      <c r="D43" s="1"/>
      <c r="E43" s="1"/>
      <c r="F43" s="1"/>
      <c r="G43" s="1"/>
    </row>
    <row r="44" spans="1:7">
      <c r="A44" s="1"/>
      <c r="B44" s="2" t="s">
        <v>84</v>
      </c>
      <c r="C44" s="1"/>
      <c r="D44" s="1"/>
      <c r="E44" s="1"/>
      <c r="F44" s="1"/>
      <c r="G44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205</v>
      </c>
      <c r="C7" s="5" t="s">
        <v>115</v>
      </c>
      <c r="D7" s="5" t="s">
        <v>82</v>
      </c>
      <c r="E7" s="7">
        <v>51995</v>
      </c>
      <c r="F7" s="8">
        <v>194.44</v>
      </c>
      <c r="G7" s="26">
        <f t="shared" ref="G7:G51" si="0">ROUND(F7/$F$57,4)</f>
        <v>5.1299999999999998E-2</v>
      </c>
    </row>
    <row r="8" spans="1:7" ht="12.95" customHeight="1">
      <c r="A8" s="6"/>
      <c r="B8" s="25" t="s">
        <v>216</v>
      </c>
      <c r="C8" s="5" t="s">
        <v>217</v>
      </c>
      <c r="D8" s="5" t="s">
        <v>33</v>
      </c>
      <c r="E8" s="7">
        <v>37786</v>
      </c>
      <c r="F8" s="8">
        <v>158.29</v>
      </c>
      <c r="G8" s="26">
        <f t="shared" si="0"/>
        <v>4.1799999999999997E-2</v>
      </c>
    </row>
    <row r="9" spans="1:7" ht="12.95" customHeight="1">
      <c r="A9" s="6"/>
      <c r="B9" s="25" t="s">
        <v>222</v>
      </c>
      <c r="C9" s="5" t="s">
        <v>223</v>
      </c>
      <c r="D9" s="5" t="s">
        <v>26</v>
      </c>
      <c r="E9" s="7">
        <v>14350</v>
      </c>
      <c r="F9" s="8">
        <v>144.88999999999999</v>
      </c>
      <c r="G9" s="26">
        <f t="shared" si="0"/>
        <v>3.8199999999999998E-2</v>
      </c>
    </row>
    <row r="10" spans="1:7" ht="12.95" customHeight="1">
      <c r="A10" s="6"/>
      <c r="B10" s="25" t="s">
        <v>301</v>
      </c>
      <c r="C10" s="5" t="s">
        <v>302</v>
      </c>
      <c r="D10" s="5" t="s">
        <v>40</v>
      </c>
      <c r="E10" s="7">
        <v>26343</v>
      </c>
      <c r="F10" s="8">
        <v>143.11000000000001</v>
      </c>
      <c r="G10" s="26">
        <f t="shared" si="0"/>
        <v>3.78E-2</v>
      </c>
    </row>
    <row r="11" spans="1:7" ht="12.95" customHeight="1">
      <c r="A11" s="6"/>
      <c r="B11" s="25" t="s">
        <v>155</v>
      </c>
      <c r="C11" s="5" t="s">
        <v>43</v>
      </c>
      <c r="D11" s="5" t="s">
        <v>23</v>
      </c>
      <c r="E11" s="7">
        <v>11953</v>
      </c>
      <c r="F11" s="8">
        <v>141.88999999999999</v>
      </c>
      <c r="G11" s="26">
        <f t="shared" si="0"/>
        <v>3.7400000000000003E-2</v>
      </c>
    </row>
    <row r="12" spans="1:7" ht="12.95" customHeight="1">
      <c r="A12" s="6"/>
      <c r="B12" s="25" t="s">
        <v>322</v>
      </c>
      <c r="C12" s="5" t="s">
        <v>323</v>
      </c>
      <c r="D12" s="5" t="s">
        <v>73</v>
      </c>
      <c r="E12" s="7">
        <v>256</v>
      </c>
      <c r="F12" s="8">
        <v>132.29</v>
      </c>
      <c r="G12" s="26">
        <f t="shared" si="0"/>
        <v>3.49E-2</v>
      </c>
    </row>
    <row r="13" spans="1:7" ht="12.95" customHeight="1">
      <c r="A13" s="6"/>
      <c r="B13" s="25" t="s">
        <v>175</v>
      </c>
      <c r="C13" s="5" t="s">
        <v>80</v>
      </c>
      <c r="D13" s="5" t="s">
        <v>76</v>
      </c>
      <c r="E13" s="7">
        <v>18733</v>
      </c>
      <c r="F13" s="8">
        <v>131.79</v>
      </c>
      <c r="G13" s="26">
        <f t="shared" si="0"/>
        <v>3.4799999999999998E-2</v>
      </c>
    </row>
    <row r="14" spans="1:7" ht="12.95" customHeight="1">
      <c r="A14" s="6"/>
      <c r="B14" s="25" t="s">
        <v>173</v>
      </c>
      <c r="C14" s="5" t="s">
        <v>256</v>
      </c>
      <c r="D14" s="5" t="s">
        <v>15</v>
      </c>
      <c r="E14" s="7">
        <v>12520</v>
      </c>
      <c r="F14" s="8">
        <v>129.72999999999999</v>
      </c>
      <c r="G14" s="26">
        <f t="shared" si="0"/>
        <v>3.4200000000000001E-2</v>
      </c>
    </row>
    <row r="15" spans="1:7" ht="12.95" customHeight="1">
      <c r="A15" s="6"/>
      <c r="B15" s="25" t="s">
        <v>252</v>
      </c>
      <c r="C15" s="5" t="s">
        <v>253</v>
      </c>
      <c r="D15" s="5" t="s">
        <v>15</v>
      </c>
      <c r="E15" s="7">
        <v>91343</v>
      </c>
      <c r="F15" s="8">
        <v>118.84</v>
      </c>
      <c r="G15" s="26">
        <f t="shared" si="0"/>
        <v>3.1399999999999997E-2</v>
      </c>
    </row>
    <row r="16" spans="1:7" ht="12.95" customHeight="1">
      <c r="A16" s="6"/>
      <c r="B16" s="25" t="s">
        <v>257</v>
      </c>
      <c r="C16" s="5" t="s">
        <v>224</v>
      </c>
      <c r="D16" s="5" t="s">
        <v>15</v>
      </c>
      <c r="E16" s="7">
        <v>119520</v>
      </c>
      <c r="F16" s="8">
        <v>116.59</v>
      </c>
      <c r="G16" s="26">
        <f t="shared" si="0"/>
        <v>3.0800000000000001E-2</v>
      </c>
    </row>
    <row r="17" spans="1:7" ht="12.95" customHeight="1">
      <c r="A17" s="6"/>
      <c r="B17" s="25" t="s">
        <v>328</v>
      </c>
      <c r="C17" s="5" t="s">
        <v>329</v>
      </c>
      <c r="D17" s="5" t="s">
        <v>123</v>
      </c>
      <c r="E17" s="7">
        <v>15641</v>
      </c>
      <c r="F17" s="8">
        <v>115.4</v>
      </c>
      <c r="G17" s="26">
        <f t="shared" si="0"/>
        <v>3.04E-2</v>
      </c>
    </row>
    <row r="18" spans="1:7" ht="12.95" customHeight="1">
      <c r="A18" s="6"/>
      <c r="B18" s="25" t="s">
        <v>298</v>
      </c>
      <c r="C18" s="5" t="s">
        <v>299</v>
      </c>
      <c r="D18" s="5" t="s">
        <v>28</v>
      </c>
      <c r="E18" s="7">
        <v>75921</v>
      </c>
      <c r="F18" s="8">
        <v>109.17</v>
      </c>
      <c r="G18" s="26">
        <f t="shared" si="0"/>
        <v>2.8799999999999999E-2</v>
      </c>
    </row>
    <row r="19" spans="1:7" ht="12.95" customHeight="1">
      <c r="A19" s="6"/>
      <c r="B19" s="25" t="s">
        <v>254</v>
      </c>
      <c r="C19" s="5" t="s">
        <v>255</v>
      </c>
      <c r="D19" s="5" t="s">
        <v>15</v>
      </c>
      <c r="E19" s="7">
        <v>76259</v>
      </c>
      <c r="F19" s="8">
        <v>108.33</v>
      </c>
      <c r="G19" s="26">
        <f t="shared" si="0"/>
        <v>2.86E-2</v>
      </c>
    </row>
    <row r="20" spans="1:7" ht="12.95" customHeight="1">
      <c r="A20" s="6"/>
      <c r="B20" s="25" t="s">
        <v>162</v>
      </c>
      <c r="C20" s="5" t="s">
        <v>35</v>
      </c>
      <c r="D20" s="5" t="s">
        <v>36</v>
      </c>
      <c r="E20" s="7">
        <v>9109</v>
      </c>
      <c r="F20" s="8">
        <v>104.65</v>
      </c>
      <c r="G20" s="26">
        <f t="shared" si="0"/>
        <v>2.76E-2</v>
      </c>
    </row>
    <row r="21" spans="1:7" ht="12.95" customHeight="1">
      <c r="A21" s="6"/>
      <c r="B21" s="25" t="s">
        <v>161</v>
      </c>
      <c r="C21" s="5" t="s">
        <v>25</v>
      </c>
      <c r="D21" s="5" t="s">
        <v>26</v>
      </c>
      <c r="E21" s="7">
        <v>5715</v>
      </c>
      <c r="F21" s="8">
        <v>96.6</v>
      </c>
      <c r="G21" s="26">
        <f t="shared" si="0"/>
        <v>2.5499999999999998E-2</v>
      </c>
    </row>
    <row r="22" spans="1:7" ht="12.95" customHeight="1">
      <c r="A22" s="6"/>
      <c r="B22" s="25" t="s">
        <v>153</v>
      </c>
      <c r="C22" s="5" t="s">
        <v>39</v>
      </c>
      <c r="D22" s="5" t="s">
        <v>36</v>
      </c>
      <c r="E22" s="7">
        <v>6085</v>
      </c>
      <c r="F22" s="8">
        <v>93.71</v>
      </c>
      <c r="G22" s="26">
        <f t="shared" si="0"/>
        <v>2.47E-2</v>
      </c>
    </row>
    <row r="23" spans="1:7" ht="12.95" customHeight="1">
      <c r="A23" s="6"/>
      <c r="B23" s="25" t="s">
        <v>214</v>
      </c>
      <c r="C23" s="5" t="s">
        <v>41</v>
      </c>
      <c r="D23" s="5" t="s">
        <v>15</v>
      </c>
      <c r="E23" s="7">
        <v>15803</v>
      </c>
      <c r="F23" s="8">
        <v>89.14</v>
      </c>
      <c r="G23" s="26">
        <f t="shared" si="0"/>
        <v>2.35E-2</v>
      </c>
    </row>
    <row r="24" spans="1:7" ht="12.95" customHeight="1">
      <c r="A24" s="6"/>
      <c r="B24" s="25" t="s">
        <v>268</v>
      </c>
      <c r="C24" s="5" t="s">
        <v>269</v>
      </c>
      <c r="D24" s="5" t="s">
        <v>52</v>
      </c>
      <c r="E24" s="7">
        <v>11912</v>
      </c>
      <c r="F24" s="8">
        <v>84.35</v>
      </c>
      <c r="G24" s="26">
        <f t="shared" si="0"/>
        <v>2.23E-2</v>
      </c>
    </row>
    <row r="25" spans="1:7" ht="12.95" customHeight="1">
      <c r="A25" s="6"/>
      <c r="B25" s="25" t="s">
        <v>170</v>
      </c>
      <c r="C25" s="5" t="s">
        <v>72</v>
      </c>
      <c r="D25" s="5" t="s">
        <v>73</v>
      </c>
      <c r="E25" s="7">
        <v>24718</v>
      </c>
      <c r="F25" s="8">
        <v>81.94</v>
      </c>
      <c r="G25" s="26">
        <f t="shared" si="0"/>
        <v>2.1600000000000001E-2</v>
      </c>
    </row>
    <row r="26" spans="1:7" ht="12.95" customHeight="1">
      <c r="A26" s="6"/>
      <c r="B26" s="25" t="s">
        <v>258</v>
      </c>
      <c r="C26" s="5" t="s">
        <v>259</v>
      </c>
      <c r="D26" s="5" t="s">
        <v>46</v>
      </c>
      <c r="E26" s="7">
        <v>24774</v>
      </c>
      <c r="F26" s="8">
        <v>81.75</v>
      </c>
      <c r="G26" s="26">
        <f t="shared" si="0"/>
        <v>2.1600000000000001E-2</v>
      </c>
    </row>
    <row r="27" spans="1:7" ht="12.95" customHeight="1">
      <c r="A27" s="6"/>
      <c r="B27" s="25" t="s">
        <v>240</v>
      </c>
      <c r="C27" s="5" t="s">
        <v>241</v>
      </c>
      <c r="D27" s="5" t="s">
        <v>133</v>
      </c>
      <c r="E27" s="7">
        <v>27030</v>
      </c>
      <c r="F27" s="8">
        <v>80.67</v>
      </c>
      <c r="G27" s="26">
        <f t="shared" si="0"/>
        <v>2.1299999999999999E-2</v>
      </c>
    </row>
    <row r="28" spans="1:7" ht="12.95" customHeight="1">
      <c r="A28" s="6"/>
      <c r="B28" s="25" t="s">
        <v>172</v>
      </c>
      <c r="C28" s="5" t="s">
        <v>70</v>
      </c>
      <c r="D28" s="5" t="s">
        <v>13</v>
      </c>
      <c r="E28" s="7">
        <v>5623</v>
      </c>
      <c r="F28" s="8">
        <v>80.03</v>
      </c>
      <c r="G28" s="26">
        <f t="shared" si="0"/>
        <v>2.1100000000000001E-2</v>
      </c>
    </row>
    <row r="29" spans="1:7" ht="12.95" customHeight="1">
      <c r="A29" s="6"/>
      <c r="B29" s="25" t="s">
        <v>220</v>
      </c>
      <c r="C29" s="5" t="s">
        <v>221</v>
      </c>
      <c r="D29" s="5" t="s">
        <v>82</v>
      </c>
      <c r="E29" s="7">
        <v>8268</v>
      </c>
      <c r="F29" s="8">
        <v>77.650000000000006</v>
      </c>
      <c r="G29" s="26">
        <f t="shared" si="0"/>
        <v>2.0500000000000001E-2</v>
      </c>
    </row>
    <row r="30" spans="1:7" ht="12.95" customHeight="1">
      <c r="A30" s="6"/>
      <c r="B30" s="25" t="s">
        <v>326</v>
      </c>
      <c r="C30" s="5" t="s">
        <v>327</v>
      </c>
      <c r="D30" s="5" t="s">
        <v>26</v>
      </c>
      <c r="E30" s="7">
        <v>6838</v>
      </c>
      <c r="F30" s="8">
        <v>74.86</v>
      </c>
      <c r="G30" s="26">
        <f t="shared" si="0"/>
        <v>1.9699999999999999E-2</v>
      </c>
    </row>
    <row r="31" spans="1:7" ht="12.95" customHeight="1">
      <c r="A31" s="6"/>
      <c r="B31" s="25" t="s">
        <v>218</v>
      </c>
      <c r="C31" s="5" t="s">
        <v>219</v>
      </c>
      <c r="D31" s="5" t="s">
        <v>78</v>
      </c>
      <c r="E31" s="7">
        <v>4266</v>
      </c>
      <c r="F31" s="8">
        <v>73.16</v>
      </c>
      <c r="G31" s="26">
        <f t="shared" si="0"/>
        <v>1.9300000000000001E-2</v>
      </c>
    </row>
    <row r="32" spans="1:7" ht="12.95" customHeight="1">
      <c r="A32" s="6"/>
      <c r="B32" s="25" t="s">
        <v>311</v>
      </c>
      <c r="C32" s="5" t="s">
        <v>312</v>
      </c>
      <c r="D32" s="5" t="s">
        <v>82</v>
      </c>
      <c r="E32" s="7">
        <v>47567</v>
      </c>
      <c r="F32" s="8">
        <v>72.680000000000007</v>
      </c>
      <c r="G32" s="26">
        <f t="shared" si="0"/>
        <v>1.9199999999999998E-2</v>
      </c>
    </row>
    <row r="33" spans="1:7" ht="12.95" customHeight="1">
      <c r="A33" s="6"/>
      <c r="B33" s="25" t="s">
        <v>250</v>
      </c>
      <c r="C33" s="5" t="s">
        <v>251</v>
      </c>
      <c r="D33" s="5" t="s">
        <v>11</v>
      </c>
      <c r="E33" s="7">
        <v>49562</v>
      </c>
      <c r="F33" s="8">
        <v>67.38</v>
      </c>
      <c r="G33" s="26">
        <f t="shared" si="0"/>
        <v>1.78E-2</v>
      </c>
    </row>
    <row r="34" spans="1:7" ht="12.95" customHeight="1">
      <c r="A34" s="6"/>
      <c r="B34" s="25" t="s">
        <v>266</v>
      </c>
      <c r="C34" s="5" t="s">
        <v>267</v>
      </c>
      <c r="D34" s="5" t="s">
        <v>11</v>
      </c>
      <c r="E34" s="7">
        <v>23388</v>
      </c>
      <c r="F34" s="8">
        <v>66.55</v>
      </c>
      <c r="G34" s="26">
        <f t="shared" si="0"/>
        <v>1.7600000000000001E-2</v>
      </c>
    </row>
    <row r="35" spans="1:7" ht="12.95" customHeight="1">
      <c r="A35" s="6"/>
      <c r="B35" s="25" t="s">
        <v>167</v>
      </c>
      <c r="C35" s="5" t="s">
        <v>79</v>
      </c>
      <c r="D35" s="5" t="s">
        <v>11</v>
      </c>
      <c r="E35" s="7">
        <v>4760</v>
      </c>
      <c r="F35" s="8">
        <v>59.62</v>
      </c>
      <c r="G35" s="26">
        <f t="shared" si="0"/>
        <v>1.5699999999999999E-2</v>
      </c>
    </row>
    <row r="36" spans="1:7" ht="12.95" customHeight="1">
      <c r="A36" s="6"/>
      <c r="B36" s="25" t="s">
        <v>313</v>
      </c>
      <c r="C36" s="5" t="s">
        <v>314</v>
      </c>
      <c r="D36" s="5" t="s">
        <v>73</v>
      </c>
      <c r="E36" s="7">
        <v>4986</v>
      </c>
      <c r="F36" s="8">
        <v>58.23</v>
      </c>
      <c r="G36" s="26">
        <f t="shared" si="0"/>
        <v>1.54E-2</v>
      </c>
    </row>
    <row r="37" spans="1:7" ht="12.95" customHeight="1">
      <c r="A37" s="6"/>
      <c r="B37" s="25" t="s">
        <v>182</v>
      </c>
      <c r="C37" s="5" t="s">
        <v>108</v>
      </c>
      <c r="D37" s="5" t="s">
        <v>26</v>
      </c>
      <c r="E37" s="7">
        <v>1383</v>
      </c>
      <c r="F37" s="8">
        <v>56.78</v>
      </c>
      <c r="G37" s="26">
        <f t="shared" si="0"/>
        <v>1.4999999999999999E-2</v>
      </c>
    </row>
    <row r="38" spans="1:7" ht="12.95" customHeight="1">
      <c r="A38" s="6"/>
      <c r="B38" s="25" t="s">
        <v>168</v>
      </c>
      <c r="C38" s="5" t="s">
        <v>69</v>
      </c>
      <c r="D38" s="5" t="s">
        <v>42</v>
      </c>
      <c r="E38" s="7">
        <v>13028</v>
      </c>
      <c r="F38" s="8">
        <v>55.88</v>
      </c>
      <c r="G38" s="26">
        <f t="shared" si="0"/>
        <v>1.47E-2</v>
      </c>
    </row>
    <row r="39" spans="1:7" ht="12.95" customHeight="1">
      <c r="A39" s="6"/>
      <c r="B39" s="25" t="s">
        <v>225</v>
      </c>
      <c r="C39" s="5" t="s">
        <v>226</v>
      </c>
      <c r="D39" s="5" t="s">
        <v>123</v>
      </c>
      <c r="E39" s="7">
        <v>62265</v>
      </c>
      <c r="F39" s="8">
        <v>52.46</v>
      </c>
      <c r="G39" s="26">
        <f t="shared" si="0"/>
        <v>1.38E-2</v>
      </c>
    </row>
    <row r="40" spans="1:7" ht="12.95" customHeight="1">
      <c r="A40" s="6"/>
      <c r="B40" s="25" t="s">
        <v>324</v>
      </c>
      <c r="C40" s="5" t="s">
        <v>325</v>
      </c>
      <c r="D40" s="5" t="s">
        <v>31</v>
      </c>
      <c r="E40" s="7">
        <v>13166</v>
      </c>
      <c r="F40" s="8">
        <v>50.74</v>
      </c>
      <c r="G40" s="26">
        <f t="shared" si="0"/>
        <v>1.34E-2</v>
      </c>
    </row>
    <row r="41" spans="1:7" ht="12.95" customHeight="1">
      <c r="A41" s="6"/>
      <c r="B41" s="25" t="s">
        <v>339</v>
      </c>
      <c r="C41" s="5" t="s">
        <v>340</v>
      </c>
      <c r="D41" s="5" t="s">
        <v>341</v>
      </c>
      <c r="E41" s="7">
        <v>3700</v>
      </c>
      <c r="F41" s="8">
        <v>50.18</v>
      </c>
      <c r="G41" s="26">
        <f t="shared" si="0"/>
        <v>1.32E-2</v>
      </c>
    </row>
    <row r="42" spans="1:7" ht="12.95" customHeight="1">
      <c r="A42" s="6"/>
      <c r="B42" s="25" t="s">
        <v>270</v>
      </c>
      <c r="C42" s="5" t="s">
        <v>271</v>
      </c>
      <c r="D42" s="5" t="s">
        <v>26</v>
      </c>
      <c r="E42" s="7">
        <v>8329</v>
      </c>
      <c r="F42" s="8">
        <v>46.65</v>
      </c>
      <c r="G42" s="26">
        <f t="shared" si="0"/>
        <v>1.23E-2</v>
      </c>
    </row>
    <row r="43" spans="1:7" ht="12.95" customHeight="1">
      <c r="A43" s="6"/>
      <c r="B43" s="25" t="s">
        <v>202</v>
      </c>
      <c r="C43" s="5" t="s">
        <v>117</v>
      </c>
      <c r="D43" s="5" t="s">
        <v>17</v>
      </c>
      <c r="E43" s="7">
        <v>10963</v>
      </c>
      <c r="F43" s="8">
        <v>40.130000000000003</v>
      </c>
      <c r="G43" s="26">
        <f t="shared" si="0"/>
        <v>1.06E-2</v>
      </c>
    </row>
    <row r="44" spans="1:7" ht="12.95" customHeight="1">
      <c r="A44" s="6"/>
      <c r="B44" s="25" t="s">
        <v>157</v>
      </c>
      <c r="C44" s="5" t="s">
        <v>29</v>
      </c>
      <c r="D44" s="5" t="s">
        <v>17</v>
      </c>
      <c r="E44" s="7">
        <v>7666</v>
      </c>
      <c r="F44" s="8">
        <v>39.99</v>
      </c>
      <c r="G44" s="26">
        <f t="shared" si="0"/>
        <v>1.0500000000000001E-2</v>
      </c>
    </row>
    <row r="45" spans="1:7" ht="12.95" customHeight="1">
      <c r="A45" s="6"/>
      <c r="B45" s="25" t="s">
        <v>246</v>
      </c>
      <c r="C45" s="5" t="s">
        <v>247</v>
      </c>
      <c r="D45" s="5" t="s">
        <v>15</v>
      </c>
      <c r="E45" s="7">
        <v>1174</v>
      </c>
      <c r="F45" s="8">
        <v>38.04</v>
      </c>
      <c r="G45" s="26">
        <f t="shared" si="0"/>
        <v>0.01</v>
      </c>
    </row>
    <row r="46" spans="1:7" ht="12.95" customHeight="1">
      <c r="A46" s="6"/>
      <c r="B46" s="25" t="s">
        <v>275</v>
      </c>
      <c r="C46" s="5" t="s">
        <v>276</v>
      </c>
      <c r="D46" s="5" t="s">
        <v>15</v>
      </c>
      <c r="E46" s="7">
        <v>7944</v>
      </c>
      <c r="F46" s="8">
        <v>35.729999999999997</v>
      </c>
      <c r="G46" s="26">
        <f t="shared" si="0"/>
        <v>9.4000000000000004E-3</v>
      </c>
    </row>
    <row r="47" spans="1:7" ht="12.95" customHeight="1">
      <c r="A47" s="6"/>
      <c r="B47" s="25" t="s">
        <v>262</v>
      </c>
      <c r="C47" s="5" t="s">
        <v>263</v>
      </c>
      <c r="D47" s="5" t="s">
        <v>23</v>
      </c>
      <c r="E47" s="7">
        <v>8629</v>
      </c>
      <c r="F47" s="8">
        <v>33.700000000000003</v>
      </c>
      <c r="G47" s="26">
        <f t="shared" si="0"/>
        <v>8.8999999999999999E-3</v>
      </c>
    </row>
    <row r="48" spans="1:7" ht="12.95" customHeight="1">
      <c r="A48" s="6"/>
      <c r="B48" s="25" t="s">
        <v>272</v>
      </c>
      <c r="C48" s="5" t="s">
        <v>57</v>
      </c>
      <c r="D48" s="5" t="s">
        <v>11</v>
      </c>
      <c r="E48" s="7">
        <v>19832</v>
      </c>
      <c r="F48" s="8">
        <v>28.5</v>
      </c>
      <c r="G48" s="26">
        <f t="shared" si="0"/>
        <v>7.4999999999999997E-3</v>
      </c>
    </row>
    <row r="49" spans="1:7" ht="12.95" customHeight="1">
      <c r="A49" s="6"/>
      <c r="B49" s="25" t="s">
        <v>342</v>
      </c>
      <c r="C49" s="5" t="s">
        <v>343</v>
      </c>
      <c r="D49" s="5" t="s">
        <v>203</v>
      </c>
      <c r="E49" s="7">
        <v>16692</v>
      </c>
      <c r="F49" s="8">
        <v>26.79</v>
      </c>
      <c r="G49" s="26">
        <f t="shared" si="0"/>
        <v>7.1000000000000004E-3</v>
      </c>
    </row>
    <row r="50" spans="1:7" ht="12.95" customHeight="1">
      <c r="A50" s="6"/>
      <c r="B50" s="25" t="s">
        <v>344</v>
      </c>
      <c r="C50" s="5" t="s">
        <v>345</v>
      </c>
      <c r="D50" s="5" t="s">
        <v>346</v>
      </c>
      <c r="E50" s="7">
        <v>28502</v>
      </c>
      <c r="F50" s="8">
        <v>23</v>
      </c>
      <c r="G50" s="26">
        <f t="shared" si="0"/>
        <v>6.1000000000000004E-3</v>
      </c>
    </row>
    <row r="51" spans="1:7" ht="12.95" customHeight="1">
      <c r="A51" s="6"/>
      <c r="B51" s="25" t="s">
        <v>201</v>
      </c>
      <c r="C51" s="5" t="s">
        <v>132</v>
      </c>
      <c r="D51" s="5" t="s">
        <v>123</v>
      </c>
      <c r="E51" s="7">
        <v>23898</v>
      </c>
      <c r="F51" s="8">
        <v>19.09</v>
      </c>
      <c r="G51" s="26">
        <f t="shared" si="0"/>
        <v>5.0000000000000001E-3</v>
      </c>
    </row>
    <row r="52" spans="1:7" ht="12.95" customHeight="1">
      <c r="A52" s="1"/>
      <c r="B52" s="35" t="s">
        <v>61</v>
      </c>
      <c r="C52" s="34" t="s">
        <v>1</v>
      </c>
      <c r="D52" s="34" t="s">
        <v>1</v>
      </c>
      <c r="E52" s="34" t="s">
        <v>1</v>
      </c>
      <c r="F52" s="9">
        <f>SUM(F7:F51)</f>
        <v>3685.3900000000003</v>
      </c>
      <c r="G52" s="27">
        <f>SUM(G7:G51)</f>
        <v>0.97229999999999983</v>
      </c>
    </row>
    <row r="53" spans="1:7" ht="12.95" customHeight="1">
      <c r="A53" s="1"/>
      <c r="B53" s="28" t="s">
        <v>62</v>
      </c>
      <c r="C53" s="12" t="s">
        <v>1</v>
      </c>
      <c r="D53" s="12" t="s">
        <v>1</v>
      </c>
      <c r="E53" s="12" t="s">
        <v>1</v>
      </c>
      <c r="F53" s="11" t="s">
        <v>63</v>
      </c>
      <c r="G53" s="29" t="s">
        <v>63</v>
      </c>
    </row>
    <row r="54" spans="1:7" ht="12.95" customHeight="1">
      <c r="A54" s="1"/>
      <c r="B54" s="28" t="s">
        <v>61</v>
      </c>
      <c r="C54" s="12" t="s">
        <v>1</v>
      </c>
      <c r="D54" s="12" t="s">
        <v>1</v>
      </c>
      <c r="E54" s="12" t="s">
        <v>1</v>
      </c>
      <c r="F54" s="11" t="s">
        <v>63</v>
      </c>
      <c r="G54" s="29" t="s">
        <v>63</v>
      </c>
    </row>
    <row r="55" spans="1:7" ht="12.95" customHeight="1">
      <c r="A55" s="1"/>
      <c r="B55" s="28" t="s">
        <v>64</v>
      </c>
      <c r="C55" s="12" t="s">
        <v>1</v>
      </c>
      <c r="D55" s="10" t="s">
        <v>1</v>
      </c>
      <c r="E55" s="12" t="s">
        <v>1</v>
      </c>
      <c r="F55" s="9">
        <f>+F52</f>
        <v>3685.3900000000003</v>
      </c>
      <c r="G55" s="27">
        <f>+G52</f>
        <v>0.97229999999999983</v>
      </c>
    </row>
    <row r="56" spans="1:7" ht="12.95" customHeight="1">
      <c r="A56" s="1"/>
      <c r="B56" s="28" t="s">
        <v>65</v>
      </c>
      <c r="C56" s="12" t="s">
        <v>1</v>
      </c>
      <c r="D56" s="10" t="s">
        <v>1</v>
      </c>
      <c r="E56" s="12" t="s">
        <v>1</v>
      </c>
      <c r="F56" s="13">
        <f>+F57-F55</f>
        <v>105.27999999999975</v>
      </c>
      <c r="G56" s="27">
        <f>+G57-G55</f>
        <v>2.7700000000000169E-2</v>
      </c>
    </row>
    <row r="57" spans="1:7" ht="12.95" customHeight="1" thickBot="1">
      <c r="A57" s="1"/>
      <c r="B57" s="30" t="s">
        <v>66</v>
      </c>
      <c r="C57" s="31" t="s">
        <v>1</v>
      </c>
      <c r="D57" s="31" t="s">
        <v>1</v>
      </c>
      <c r="E57" s="31" t="s">
        <v>1</v>
      </c>
      <c r="F57" s="32">
        <v>3790.67</v>
      </c>
      <c r="G57" s="33">
        <v>1</v>
      </c>
    </row>
    <row r="58" spans="1:7">
      <c r="A58" s="1"/>
      <c r="B58" s="2"/>
      <c r="C58" s="1"/>
      <c r="D58" s="1"/>
      <c r="E58" s="1"/>
      <c r="F58" s="1"/>
      <c r="G58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94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144</v>
      </c>
      <c r="C7" s="5" t="s">
        <v>10</v>
      </c>
      <c r="D7" s="5" t="s">
        <v>11</v>
      </c>
      <c r="E7" s="7">
        <v>26816</v>
      </c>
      <c r="F7" s="8">
        <v>345.11</v>
      </c>
      <c r="G7" s="26">
        <f t="shared" ref="G7:G38" si="0">+ROUND(F7/$F$62,4)</f>
        <v>6.3200000000000006E-2</v>
      </c>
      <c r="I7" s="15"/>
    </row>
    <row r="8" spans="1:9" ht="12.95" customHeight="1">
      <c r="A8" s="6"/>
      <c r="B8" s="25" t="s">
        <v>148</v>
      </c>
      <c r="C8" s="5" t="s">
        <v>49</v>
      </c>
      <c r="D8" s="5" t="s">
        <v>42</v>
      </c>
      <c r="E8" s="7">
        <v>108601</v>
      </c>
      <c r="F8" s="8">
        <v>280.24</v>
      </c>
      <c r="G8" s="26">
        <f t="shared" si="0"/>
        <v>5.1299999999999998E-2</v>
      </c>
      <c r="I8" s="15"/>
    </row>
    <row r="9" spans="1:9" ht="12.95" customHeight="1">
      <c r="A9" s="6"/>
      <c r="B9" s="25" t="s">
        <v>140</v>
      </c>
      <c r="C9" s="5" t="s">
        <v>14</v>
      </c>
      <c r="D9" s="5" t="s">
        <v>15</v>
      </c>
      <c r="E9" s="7">
        <v>20000</v>
      </c>
      <c r="F9" s="8">
        <v>273.27</v>
      </c>
      <c r="G9" s="26">
        <f t="shared" si="0"/>
        <v>0.05</v>
      </c>
      <c r="I9" s="15"/>
    </row>
    <row r="10" spans="1:9" ht="12.95" customHeight="1">
      <c r="A10" s="6"/>
      <c r="B10" s="25" t="s">
        <v>141</v>
      </c>
      <c r="C10" s="5" t="s">
        <v>16</v>
      </c>
      <c r="D10" s="5" t="s">
        <v>17</v>
      </c>
      <c r="E10" s="7">
        <v>22577</v>
      </c>
      <c r="F10" s="8">
        <v>235.57</v>
      </c>
      <c r="G10" s="26">
        <f t="shared" si="0"/>
        <v>4.3099999999999999E-2</v>
      </c>
      <c r="I10" s="15"/>
    </row>
    <row r="11" spans="1:9" ht="12.95" customHeight="1">
      <c r="A11" s="6"/>
      <c r="B11" s="25" t="s">
        <v>159</v>
      </c>
      <c r="C11" s="5" t="s">
        <v>30</v>
      </c>
      <c r="D11" s="5" t="s">
        <v>31</v>
      </c>
      <c r="E11" s="7">
        <v>3845</v>
      </c>
      <c r="F11" s="8">
        <v>226.72</v>
      </c>
      <c r="G11" s="26">
        <f t="shared" si="0"/>
        <v>4.1500000000000002E-2</v>
      </c>
      <c r="I11" s="15"/>
    </row>
    <row r="12" spans="1:9" ht="12.95" customHeight="1">
      <c r="A12" s="6"/>
      <c r="B12" s="25" t="s">
        <v>147</v>
      </c>
      <c r="C12" s="5" t="s">
        <v>20</v>
      </c>
      <c r="D12" s="5" t="s">
        <v>11</v>
      </c>
      <c r="E12" s="7">
        <v>79270</v>
      </c>
      <c r="F12" s="8">
        <v>213.28</v>
      </c>
      <c r="G12" s="26">
        <f t="shared" si="0"/>
        <v>3.9E-2</v>
      </c>
      <c r="I12" s="15"/>
    </row>
    <row r="13" spans="1:9" ht="12.95" customHeight="1">
      <c r="A13" s="6"/>
      <c r="B13" s="25" t="s">
        <v>142</v>
      </c>
      <c r="C13" s="5" t="s">
        <v>12</v>
      </c>
      <c r="D13" s="5" t="s">
        <v>13</v>
      </c>
      <c r="E13" s="7">
        <v>19422</v>
      </c>
      <c r="F13" s="8">
        <v>180.49</v>
      </c>
      <c r="G13" s="26">
        <f t="shared" si="0"/>
        <v>3.3000000000000002E-2</v>
      </c>
      <c r="I13" s="15"/>
    </row>
    <row r="14" spans="1:9" ht="12.95" customHeight="1">
      <c r="A14" s="6"/>
      <c r="B14" s="25" t="s">
        <v>199</v>
      </c>
      <c r="C14" s="5" t="s">
        <v>122</v>
      </c>
      <c r="D14" s="5" t="s">
        <v>123</v>
      </c>
      <c r="E14" s="7">
        <v>82812</v>
      </c>
      <c r="F14" s="8">
        <v>171.05</v>
      </c>
      <c r="G14" s="26">
        <f t="shared" si="0"/>
        <v>3.1300000000000001E-2</v>
      </c>
      <c r="I14" s="15"/>
    </row>
    <row r="15" spans="1:9" ht="12.95" customHeight="1">
      <c r="A15" s="6"/>
      <c r="B15" s="25" t="s">
        <v>175</v>
      </c>
      <c r="C15" s="5" t="s">
        <v>80</v>
      </c>
      <c r="D15" s="5" t="s">
        <v>76</v>
      </c>
      <c r="E15" s="7">
        <v>23707</v>
      </c>
      <c r="F15" s="8">
        <v>166.78</v>
      </c>
      <c r="G15" s="26">
        <f t="shared" si="0"/>
        <v>3.0499999999999999E-2</v>
      </c>
      <c r="I15" s="15"/>
    </row>
    <row r="16" spans="1:9" ht="12.95" customHeight="1">
      <c r="A16" s="6"/>
      <c r="B16" s="25" t="s">
        <v>157</v>
      </c>
      <c r="C16" s="5" t="s">
        <v>29</v>
      </c>
      <c r="D16" s="5" t="s">
        <v>17</v>
      </c>
      <c r="E16" s="7">
        <v>31295</v>
      </c>
      <c r="F16" s="8">
        <v>163.27000000000001</v>
      </c>
      <c r="G16" s="26">
        <f t="shared" si="0"/>
        <v>2.9899999999999999E-2</v>
      </c>
      <c r="I16" s="15"/>
    </row>
    <row r="17" spans="1:9" ht="12.95" customHeight="1">
      <c r="A17" s="6"/>
      <c r="B17" s="25" t="s">
        <v>143</v>
      </c>
      <c r="C17" s="5" t="s">
        <v>18</v>
      </c>
      <c r="D17" s="5" t="s">
        <v>19</v>
      </c>
      <c r="E17" s="7">
        <v>10990</v>
      </c>
      <c r="F17" s="8">
        <v>158.78</v>
      </c>
      <c r="G17" s="26">
        <f t="shared" si="0"/>
        <v>2.9100000000000001E-2</v>
      </c>
      <c r="I17" s="15"/>
    </row>
    <row r="18" spans="1:9" ht="12.95" customHeight="1">
      <c r="A18" s="6"/>
      <c r="B18" s="25" t="s">
        <v>154</v>
      </c>
      <c r="C18" s="5" t="s">
        <v>50</v>
      </c>
      <c r="D18" s="5" t="s">
        <v>17</v>
      </c>
      <c r="E18" s="7">
        <v>19409</v>
      </c>
      <c r="F18" s="8">
        <v>132.21</v>
      </c>
      <c r="G18" s="26">
        <f t="shared" si="0"/>
        <v>2.4199999999999999E-2</v>
      </c>
      <c r="I18" s="15"/>
    </row>
    <row r="19" spans="1:9" ht="12.95" customHeight="1">
      <c r="A19" s="6"/>
      <c r="B19" s="25" t="s">
        <v>328</v>
      </c>
      <c r="C19" s="5" t="s">
        <v>329</v>
      </c>
      <c r="D19" s="5" t="s">
        <v>123</v>
      </c>
      <c r="E19" s="7">
        <v>17103</v>
      </c>
      <c r="F19" s="8">
        <v>126.19</v>
      </c>
      <c r="G19" s="26">
        <f t="shared" si="0"/>
        <v>2.3099999999999999E-2</v>
      </c>
      <c r="I19" s="15"/>
    </row>
    <row r="20" spans="1:9" ht="12.95" customHeight="1">
      <c r="A20" s="6"/>
      <c r="B20" s="25" t="s">
        <v>262</v>
      </c>
      <c r="C20" s="5" t="s">
        <v>263</v>
      </c>
      <c r="D20" s="5" t="s">
        <v>23</v>
      </c>
      <c r="E20" s="7">
        <v>31825</v>
      </c>
      <c r="F20" s="8">
        <v>124.29</v>
      </c>
      <c r="G20" s="26">
        <f t="shared" si="0"/>
        <v>2.2700000000000001E-2</v>
      </c>
      <c r="I20" s="15"/>
    </row>
    <row r="21" spans="1:9" ht="12.95" customHeight="1">
      <c r="A21" s="6"/>
      <c r="B21" s="25" t="s">
        <v>257</v>
      </c>
      <c r="C21" s="5" t="s">
        <v>224</v>
      </c>
      <c r="D21" s="5" t="s">
        <v>15</v>
      </c>
      <c r="E21" s="7">
        <v>120588</v>
      </c>
      <c r="F21" s="8">
        <v>117.63</v>
      </c>
      <c r="G21" s="26">
        <f t="shared" si="0"/>
        <v>2.1499999999999998E-2</v>
      </c>
      <c r="I21" s="15"/>
    </row>
    <row r="22" spans="1:9" ht="12.95" customHeight="1">
      <c r="A22" s="6"/>
      <c r="B22" s="25" t="s">
        <v>268</v>
      </c>
      <c r="C22" s="5" t="s">
        <v>269</v>
      </c>
      <c r="D22" s="5" t="s">
        <v>52</v>
      </c>
      <c r="E22" s="7">
        <v>16552</v>
      </c>
      <c r="F22" s="8">
        <v>117.2</v>
      </c>
      <c r="G22" s="26">
        <f t="shared" si="0"/>
        <v>2.1499999999999998E-2</v>
      </c>
      <c r="I22" s="15"/>
    </row>
    <row r="23" spans="1:9" ht="12.95" customHeight="1">
      <c r="A23" s="6"/>
      <c r="B23" s="25" t="s">
        <v>21</v>
      </c>
      <c r="C23" s="5" t="s">
        <v>22</v>
      </c>
      <c r="D23" s="5" t="s">
        <v>11</v>
      </c>
      <c r="E23" s="7">
        <v>44473</v>
      </c>
      <c r="F23" s="8">
        <v>115.63</v>
      </c>
      <c r="G23" s="26">
        <f t="shared" si="0"/>
        <v>2.12E-2</v>
      </c>
      <c r="I23" s="15"/>
    </row>
    <row r="24" spans="1:9" ht="12.95" customHeight="1">
      <c r="A24" s="6"/>
      <c r="B24" s="25" t="s">
        <v>161</v>
      </c>
      <c r="C24" s="5" t="s">
        <v>25</v>
      </c>
      <c r="D24" s="5" t="s">
        <v>26</v>
      </c>
      <c r="E24" s="7">
        <v>6497</v>
      </c>
      <c r="F24" s="8">
        <v>109.82</v>
      </c>
      <c r="G24" s="26">
        <f t="shared" si="0"/>
        <v>2.01E-2</v>
      </c>
      <c r="I24" s="15"/>
    </row>
    <row r="25" spans="1:9" ht="12.95" customHeight="1">
      <c r="A25" s="6"/>
      <c r="B25" s="25" t="s">
        <v>170</v>
      </c>
      <c r="C25" s="5" t="s">
        <v>72</v>
      </c>
      <c r="D25" s="5" t="s">
        <v>73</v>
      </c>
      <c r="E25" s="7">
        <v>32649</v>
      </c>
      <c r="F25" s="8">
        <v>108.23</v>
      </c>
      <c r="G25" s="26">
        <f t="shared" si="0"/>
        <v>1.9800000000000002E-2</v>
      </c>
      <c r="I25" s="15"/>
    </row>
    <row r="26" spans="1:9" ht="12.95" customHeight="1">
      <c r="A26" s="6"/>
      <c r="B26" s="25" t="s">
        <v>218</v>
      </c>
      <c r="C26" s="5" t="s">
        <v>219</v>
      </c>
      <c r="D26" s="5" t="s">
        <v>78</v>
      </c>
      <c r="E26" s="7">
        <v>6220</v>
      </c>
      <c r="F26" s="8">
        <v>106.67</v>
      </c>
      <c r="G26" s="26">
        <f t="shared" si="0"/>
        <v>1.95E-2</v>
      </c>
      <c r="I26" s="15"/>
    </row>
    <row r="27" spans="1:9" ht="12.95" customHeight="1">
      <c r="A27" s="6"/>
      <c r="B27" s="25" t="s">
        <v>150</v>
      </c>
      <c r="C27" s="5" t="s">
        <v>32</v>
      </c>
      <c r="D27" s="5" t="s">
        <v>13</v>
      </c>
      <c r="E27" s="7">
        <v>4725</v>
      </c>
      <c r="F27" s="8">
        <v>105.36</v>
      </c>
      <c r="G27" s="26">
        <f t="shared" si="0"/>
        <v>1.9300000000000001E-2</v>
      </c>
      <c r="I27" s="15"/>
    </row>
    <row r="28" spans="1:9" ht="12.95" customHeight="1">
      <c r="A28" s="6"/>
      <c r="B28" s="25" t="s">
        <v>158</v>
      </c>
      <c r="C28" s="5" t="s">
        <v>48</v>
      </c>
      <c r="D28" s="5" t="s">
        <v>11</v>
      </c>
      <c r="E28" s="7">
        <v>13376</v>
      </c>
      <c r="F28" s="8">
        <v>103.34</v>
      </c>
      <c r="G28" s="26">
        <f t="shared" si="0"/>
        <v>1.89E-2</v>
      </c>
      <c r="I28" s="15"/>
    </row>
    <row r="29" spans="1:9" ht="12.95" customHeight="1">
      <c r="A29" s="6"/>
      <c r="B29" s="25" t="s">
        <v>163</v>
      </c>
      <c r="C29" s="5" t="s">
        <v>34</v>
      </c>
      <c r="D29" s="5" t="s">
        <v>31</v>
      </c>
      <c r="E29" s="7">
        <v>18358</v>
      </c>
      <c r="F29" s="8">
        <v>96.12</v>
      </c>
      <c r="G29" s="26">
        <f t="shared" si="0"/>
        <v>1.7600000000000001E-2</v>
      </c>
      <c r="I29" s="15"/>
    </row>
    <row r="30" spans="1:9" ht="12.95" customHeight="1">
      <c r="A30" s="6"/>
      <c r="B30" s="25" t="s">
        <v>145</v>
      </c>
      <c r="C30" s="5" t="s">
        <v>58</v>
      </c>
      <c r="D30" s="5" t="s">
        <v>26</v>
      </c>
      <c r="E30" s="7">
        <v>14612</v>
      </c>
      <c r="F30" s="8">
        <v>92.28</v>
      </c>
      <c r="G30" s="26">
        <f t="shared" si="0"/>
        <v>1.6899999999999998E-2</v>
      </c>
      <c r="I30" s="15"/>
    </row>
    <row r="31" spans="1:9" ht="12.95" customHeight="1">
      <c r="A31" s="6"/>
      <c r="B31" s="25" t="s">
        <v>151</v>
      </c>
      <c r="C31" s="5" t="s">
        <v>53</v>
      </c>
      <c r="D31" s="5" t="s">
        <v>13</v>
      </c>
      <c r="E31" s="7">
        <v>11386</v>
      </c>
      <c r="F31" s="8">
        <v>92.1</v>
      </c>
      <c r="G31" s="26">
        <f t="shared" si="0"/>
        <v>1.6899999999999998E-2</v>
      </c>
      <c r="I31" s="15"/>
    </row>
    <row r="32" spans="1:9" ht="12.95" customHeight="1">
      <c r="A32" s="6"/>
      <c r="B32" s="25" t="s">
        <v>216</v>
      </c>
      <c r="C32" s="5" t="s">
        <v>217</v>
      </c>
      <c r="D32" s="5" t="s">
        <v>33</v>
      </c>
      <c r="E32" s="7">
        <v>21824</v>
      </c>
      <c r="F32" s="8">
        <v>91.42</v>
      </c>
      <c r="G32" s="26">
        <f t="shared" si="0"/>
        <v>1.67E-2</v>
      </c>
      <c r="I32" s="15"/>
    </row>
    <row r="33" spans="1:9" ht="12.95" customHeight="1">
      <c r="A33" s="6"/>
      <c r="B33" s="25" t="s">
        <v>246</v>
      </c>
      <c r="C33" s="5" t="s">
        <v>247</v>
      </c>
      <c r="D33" s="5" t="s">
        <v>15</v>
      </c>
      <c r="E33" s="7">
        <v>2764</v>
      </c>
      <c r="F33" s="8">
        <v>89.56</v>
      </c>
      <c r="G33" s="26">
        <f t="shared" si="0"/>
        <v>1.6400000000000001E-2</v>
      </c>
      <c r="I33" s="15"/>
    </row>
    <row r="34" spans="1:9" ht="12.95" customHeight="1">
      <c r="A34" s="6"/>
      <c r="B34" s="25" t="s">
        <v>193</v>
      </c>
      <c r="C34" s="5" t="s">
        <v>130</v>
      </c>
      <c r="D34" s="5" t="s">
        <v>82</v>
      </c>
      <c r="E34" s="7">
        <v>18751</v>
      </c>
      <c r="F34" s="8">
        <v>87.6</v>
      </c>
      <c r="G34" s="26">
        <f t="shared" si="0"/>
        <v>1.6E-2</v>
      </c>
      <c r="I34" s="15"/>
    </row>
    <row r="35" spans="1:9" ht="12.95" customHeight="1">
      <c r="A35" s="6"/>
      <c r="B35" s="25" t="s">
        <v>174</v>
      </c>
      <c r="C35" s="5" t="s">
        <v>74</v>
      </c>
      <c r="D35" s="5" t="s">
        <v>42</v>
      </c>
      <c r="E35" s="7">
        <v>2493</v>
      </c>
      <c r="F35" s="8">
        <v>77.959999999999994</v>
      </c>
      <c r="G35" s="26">
        <f t="shared" si="0"/>
        <v>1.43E-2</v>
      </c>
      <c r="I35" s="15"/>
    </row>
    <row r="36" spans="1:9" ht="12.95" customHeight="1">
      <c r="A36" s="6"/>
      <c r="B36" s="25" t="s">
        <v>187</v>
      </c>
      <c r="C36" s="5" t="s">
        <v>45</v>
      </c>
      <c r="D36" s="5" t="s">
        <v>46</v>
      </c>
      <c r="E36" s="7">
        <v>35596</v>
      </c>
      <c r="F36" s="8">
        <v>71.959999999999994</v>
      </c>
      <c r="G36" s="26">
        <f t="shared" si="0"/>
        <v>1.32E-2</v>
      </c>
      <c r="I36" s="15"/>
    </row>
    <row r="37" spans="1:9" ht="12.95" customHeight="1">
      <c r="A37" s="6"/>
      <c r="B37" s="25" t="s">
        <v>179</v>
      </c>
      <c r="C37" s="5" t="s">
        <v>96</v>
      </c>
      <c r="D37" s="5" t="s">
        <v>76</v>
      </c>
      <c r="E37" s="7">
        <v>1876</v>
      </c>
      <c r="F37" s="8">
        <v>69.290000000000006</v>
      </c>
      <c r="G37" s="26">
        <f t="shared" si="0"/>
        <v>1.2699999999999999E-2</v>
      </c>
      <c r="I37" s="15"/>
    </row>
    <row r="38" spans="1:9" ht="12.95" customHeight="1">
      <c r="A38" s="6"/>
      <c r="B38" s="25" t="s">
        <v>180</v>
      </c>
      <c r="C38" s="5" t="s">
        <v>95</v>
      </c>
      <c r="D38" s="5" t="s">
        <v>40</v>
      </c>
      <c r="E38" s="7">
        <v>3014</v>
      </c>
      <c r="F38" s="8">
        <v>68.42</v>
      </c>
      <c r="G38" s="26">
        <f t="shared" si="0"/>
        <v>1.2500000000000001E-2</v>
      </c>
      <c r="I38" s="15"/>
    </row>
    <row r="39" spans="1:9" ht="12.95" customHeight="1">
      <c r="A39" s="6"/>
      <c r="B39" s="25" t="s">
        <v>270</v>
      </c>
      <c r="C39" s="5" t="s">
        <v>271</v>
      </c>
      <c r="D39" s="5" t="s">
        <v>26</v>
      </c>
      <c r="E39" s="7">
        <v>11768</v>
      </c>
      <c r="F39" s="8">
        <v>65.91</v>
      </c>
      <c r="G39" s="26">
        <f t="shared" ref="G39:G56" si="1">+ROUND(F39/$F$62,4)</f>
        <v>1.21E-2</v>
      </c>
      <c r="I39" s="15"/>
    </row>
    <row r="40" spans="1:9" ht="12.95" customHeight="1">
      <c r="A40" s="6"/>
      <c r="B40" s="25" t="s">
        <v>185</v>
      </c>
      <c r="C40" s="5" t="s">
        <v>51</v>
      </c>
      <c r="D40" s="5" t="s">
        <v>52</v>
      </c>
      <c r="E40" s="7">
        <v>18485</v>
      </c>
      <c r="F40" s="8">
        <v>64.31</v>
      </c>
      <c r="G40" s="26">
        <f t="shared" si="1"/>
        <v>1.18E-2</v>
      </c>
      <c r="I40" s="15"/>
    </row>
    <row r="41" spans="1:9" ht="12.95" customHeight="1">
      <c r="A41" s="6"/>
      <c r="B41" s="25" t="s">
        <v>149</v>
      </c>
      <c r="C41" s="5" t="s">
        <v>24</v>
      </c>
      <c r="D41" s="5" t="s">
        <v>11</v>
      </c>
      <c r="E41" s="7">
        <v>13720</v>
      </c>
      <c r="F41" s="8">
        <v>63.92</v>
      </c>
      <c r="G41" s="26">
        <f t="shared" si="1"/>
        <v>1.17E-2</v>
      </c>
      <c r="I41" s="15"/>
    </row>
    <row r="42" spans="1:9" ht="12.95" customHeight="1">
      <c r="A42" s="6"/>
      <c r="B42" s="25" t="s">
        <v>252</v>
      </c>
      <c r="C42" s="5" t="s">
        <v>253</v>
      </c>
      <c r="D42" s="5" t="s">
        <v>15</v>
      </c>
      <c r="E42" s="7">
        <v>42965</v>
      </c>
      <c r="F42" s="8">
        <v>55.9</v>
      </c>
      <c r="G42" s="26">
        <f t="shared" si="1"/>
        <v>1.0200000000000001E-2</v>
      </c>
      <c r="I42" s="15"/>
    </row>
    <row r="43" spans="1:9" ht="12.95" customHeight="1">
      <c r="A43" s="6"/>
      <c r="B43" s="25" t="s">
        <v>177</v>
      </c>
      <c r="C43" s="5" t="s">
        <v>98</v>
      </c>
      <c r="D43" s="5" t="s">
        <v>31</v>
      </c>
      <c r="E43" s="7">
        <v>4505</v>
      </c>
      <c r="F43" s="8">
        <v>55.83</v>
      </c>
      <c r="G43" s="26">
        <f t="shared" si="1"/>
        <v>1.0200000000000001E-2</v>
      </c>
      <c r="I43" s="15"/>
    </row>
    <row r="44" spans="1:9" ht="12.95" customHeight="1">
      <c r="A44" s="6"/>
      <c r="B44" s="25" t="s">
        <v>205</v>
      </c>
      <c r="C44" s="5" t="s">
        <v>115</v>
      </c>
      <c r="D44" s="5" t="s">
        <v>82</v>
      </c>
      <c r="E44" s="7">
        <v>14181</v>
      </c>
      <c r="F44" s="8">
        <v>53.03</v>
      </c>
      <c r="G44" s="26">
        <f t="shared" si="1"/>
        <v>9.7000000000000003E-3</v>
      </c>
      <c r="I44" s="15"/>
    </row>
    <row r="45" spans="1:9" ht="12.95" customHeight="1">
      <c r="A45" s="6"/>
      <c r="B45" s="25" t="s">
        <v>300</v>
      </c>
      <c r="C45" s="5" t="s">
        <v>215</v>
      </c>
      <c r="D45" s="5" t="s">
        <v>31</v>
      </c>
      <c r="E45" s="7">
        <v>13260</v>
      </c>
      <c r="F45" s="8">
        <v>44.04</v>
      </c>
      <c r="G45" s="26">
        <f t="shared" si="1"/>
        <v>8.0999999999999996E-3</v>
      </c>
      <c r="I45" s="15"/>
    </row>
    <row r="46" spans="1:9" ht="12.95" customHeight="1">
      <c r="A46" s="6"/>
      <c r="B46" s="25" t="s">
        <v>344</v>
      </c>
      <c r="C46" s="5" t="s">
        <v>345</v>
      </c>
      <c r="D46" s="5" t="s">
        <v>346</v>
      </c>
      <c r="E46" s="7">
        <v>54242</v>
      </c>
      <c r="F46" s="8">
        <v>43.77</v>
      </c>
      <c r="G46" s="26">
        <f t="shared" si="1"/>
        <v>8.0000000000000002E-3</v>
      </c>
      <c r="I46" s="15"/>
    </row>
    <row r="47" spans="1:9" ht="12.95" customHeight="1">
      <c r="A47" s="6"/>
      <c r="B47" s="25" t="s">
        <v>326</v>
      </c>
      <c r="C47" s="5" t="s">
        <v>327</v>
      </c>
      <c r="D47" s="5" t="s">
        <v>26</v>
      </c>
      <c r="E47" s="7">
        <v>3944</v>
      </c>
      <c r="F47" s="8">
        <v>43.18</v>
      </c>
      <c r="G47" s="26">
        <f t="shared" si="1"/>
        <v>7.9000000000000008E-3</v>
      </c>
      <c r="I47" s="15"/>
    </row>
    <row r="48" spans="1:9" ht="12.95" customHeight="1">
      <c r="A48" s="6"/>
      <c r="B48" s="25" t="s">
        <v>188</v>
      </c>
      <c r="C48" s="5" t="s">
        <v>102</v>
      </c>
      <c r="D48" s="5" t="s">
        <v>11</v>
      </c>
      <c r="E48" s="7">
        <v>3066</v>
      </c>
      <c r="F48" s="8">
        <v>42.79</v>
      </c>
      <c r="G48" s="26">
        <f t="shared" si="1"/>
        <v>7.7999999999999996E-3</v>
      </c>
      <c r="I48" s="15"/>
    </row>
    <row r="49" spans="1:9" ht="12.95" customHeight="1">
      <c r="A49" s="6"/>
      <c r="B49" s="25" t="s">
        <v>322</v>
      </c>
      <c r="C49" s="5" t="s">
        <v>323</v>
      </c>
      <c r="D49" s="5" t="s">
        <v>73</v>
      </c>
      <c r="E49" s="7">
        <v>80</v>
      </c>
      <c r="F49" s="8">
        <v>41.34</v>
      </c>
      <c r="G49" s="26">
        <f t="shared" si="1"/>
        <v>7.6E-3</v>
      </c>
      <c r="I49" s="15"/>
    </row>
    <row r="50" spans="1:9" ht="12.95" customHeight="1">
      <c r="A50" s="6"/>
      <c r="B50" s="25" t="s">
        <v>200</v>
      </c>
      <c r="C50" s="5" t="s">
        <v>128</v>
      </c>
      <c r="D50" s="5" t="s">
        <v>129</v>
      </c>
      <c r="E50" s="7">
        <v>8695</v>
      </c>
      <c r="F50" s="8">
        <v>40.21</v>
      </c>
      <c r="G50" s="26">
        <f t="shared" si="1"/>
        <v>7.4000000000000003E-3</v>
      </c>
      <c r="I50" s="15"/>
    </row>
    <row r="51" spans="1:9" ht="12.95" customHeight="1">
      <c r="A51" s="6"/>
      <c r="B51" s="25" t="s">
        <v>339</v>
      </c>
      <c r="C51" s="5" t="s">
        <v>340</v>
      </c>
      <c r="D51" s="5" t="s">
        <v>341</v>
      </c>
      <c r="E51" s="7">
        <v>2856</v>
      </c>
      <c r="F51" s="8">
        <v>38.729999999999997</v>
      </c>
      <c r="G51" s="26">
        <f t="shared" si="1"/>
        <v>7.1000000000000004E-3</v>
      </c>
      <c r="I51" s="15"/>
    </row>
    <row r="52" spans="1:9" ht="12.95" customHeight="1">
      <c r="A52" s="6"/>
      <c r="B52" s="25" t="s">
        <v>197</v>
      </c>
      <c r="C52" s="5" t="s">
        <v>134</v>
      </c>
      <c r="D52" s="5" t="s">
        <v>133</v>
      </c>
      <c r="E52" s="7">
        <v>18502</v>
      </c>
      <c r="F52" s="8">
        <v>35.14</v>
      </c>
      <c r="G52" s="26">
        <f t="shared" si="1"/>
        <v>6.4000000000000003E-3</v>
      </c>
      <c r="I52" s="15"/>
    </row>
    <row r="53" spans="1:9" ht="12.95" customHeight="1">
      <c r="A53" s="6"/>
      <c r="B53" s="25" t="s">
        <v>347</v>
      </c>
      <c r="C53" s="5" t="s">
        <v>348</v>
      </c>
      <c r="D53" s="5" t="s">
        <v>76</v>
      </c>
      <c r="E53" s="7">
        <v>8000</v>
      </c>
      <c r="F53" s="8">
        <v>29.83</v>
      </c>
      <c r="G53" s="26">
        <f t="shared" si="1"/>
        <v>5.4999999999999997E-3</v>
      </c>
      <c r="I53" s="15"/>
    </row>
    <row r="54" spans="1:9" ht="12.95" customHeight="1">
      <c r="A54" s="6"/>
      <c r="B54" s="25" t="s">
        <v>54</v>
      </c>
      <c r="C54" s="5" t="s">
        <v>55</v>
      </c>
      <c r="D54" s="5" t="s">
        <v>11</v>
      </c>
      <c r="E54" s="7">
        <v>17359</v>
      </c>
      <c r="F54" s="8">
        <v>28.66</v>
      </c>
      <c r="G54" s="26">
        <f t="shared" si="1"/>
        <v>5.1999999999999998E-3</v>
      </c>
      <c r="I54" s="15"/>
    </row>
    <row r="55" spans="1:9" ht="12.95" customHeight="1">
      <c r="A55" s="6"/>
      <c r="B55" s="25" t="s">
        <v>213</v>
      </c>
      <c r="C55" s="5" t="s">
        <v>338</v>
      </c>
      <c r="D55" s="5" t="s">
        <v>129</v>
      </c>
      <c r="E55" s="7">
        <v>13330</v>
      </c>
      <c r="F55" s="8">
        <v>26.45</v>
      </c>
      <c r="G55" s="26">
        <f t="shared" si="1"/>
        <v>4.7999999999999996E-3</v>
      </c>
      <c r="I55" s="15"/>
    </row>
    <row r="56" spans="1:9" ht="12.95" customHeight="1">
      <c r="A56" s="6"/>
      <c r="B56" s="25" t="s">
        <v>260</v>
      </c>
      <c r="C56" s="5" t="s">
        <v>261</v>
      </c>
      <c r="D56" s="5" t="s">
        <v>26</v>
      </c>
      <c r="E56" s="7">
        <v>4238</v>
      </c>
      <c r="F56" s="8">
        <v>14.8</v>
      </c>
      <c r="G56" s="26">
        <f t="shared" si="1"/>
        <v>2.7000000000000001E-3</v>
      </c>
      <c r="I56" s="15"/>
    </row>
    <row r="57" spans="1:9" ht="12.95" customHeight="1">
      <c r="A57" s="1"/>
      <c r="B57" s="23" t="s">
        <v>61</v>
      </c>
      <c r="C57" s="5" t="s">
        <v>1</v>
      </c>
      <c r="D57" s="5" t="s">
        <v>1</v>
      </c>
      <c r="E57" s="5" t="s">
        <v>1</v>
      </c>
      <c r="F57" s="9">
        <f>SUM(F7:F56)</f>
        <v>5305.6800000000021</v>
      </c>
      <c r="G57" s="27">
        <f>SUM(G7:G56)</f>
        <v>0.97110000000000007</v>
      </c>
    </row>
    <row r="58" spans="1:9" ht="12.95" customHeight="1">
      <c r="A58" s="1"/>
      <c r="B58" s="28" t="s">
        <v>62</v>
      </c>
      <c r="C58" s="10" t="s">
        <v>1</v>
      </c>
      <c r="D58" s="10" t="s">
        <v>1</v>
      </c>
      <c r="E58" s="10" t="s">
        <v>1</v>
      </c>
      <c r="F58" s="11" t="s">
        <v>63</v>
      </c>
      <c r="G58" s="29" t="s">
        <v>63</v>
      </c>
    </row>
    <row r="59" spans="1:9" ht="12.95" customHeight="1">
      <c r="A59" s="1"/>
      <c r="B59" s="28" t="s">
        <v>61</v>
      </c>
      <c r="C59" s="10" t="s">
        <v>1</v>
      </c>
      <c r="D59" s="10" t="s">
        <v>1</v>
      </c>
      <c r="E59" s="10" t="s">
        <v>1</v>
      </c>
      <c r="F59" s="11" t="s">
        <v>63</v>
      </c>
      <c r="G59" s="29" t="s">
        <v>63</v>
      </c>
    </row>
    <row r="60" spans="1:9" ht="12.95" customHeight="1">
      <c r="A60" s="1"/>
      <c r="B60" s="28" t="s">
        <v>64</v>
      </c>
      <c r="C60" s="12" t="s">
        <v>1</v>
      </c>
      <c r="D60" s="10" t="s">
        <v>1</v>
      </c>
      <c r="E60" s="12" t="s">
        <v>1</v>
      </c>
      <c r="F60" s="9">
        <f>+F57</f>
        <v>5305.6800000000021</v>
      </c>
      <c r="G60" s="27">
        <f>+G57</f>
        <v>0.97110000000000007</v>
      </c>
    </row>
    <row r="61" spans="1:9" ht="12.95" customHeight="1">
      <c r="A61" s="1"/>
      <c r="B61" s="28" t="s">
        <v>65</v>
      </c>
      <c r="C61" s="5" t="s">
        <v>1</v>
      </c>
      <c r="D61" s="10" t="s">
        <v>1</v>
      </c>
      <c r="E61" s="5" t="s">
        <v>1</v>
      </c>
      <c r="F61" s="13">
        <f>+F62-F60</f>
        <v>157.66999999999825</v>
      </c>
      <c r="G61" s="27">
        <f>+G62-G60</f>
        <v>2.8899999999999926E-2</v>
      </c>
    </row>
    <row r="62" spans="1:9" ht="12.95" customHeight="1" thickBot="1">
      <c r="A62" s="1"/>
      <c r="B62" s="30" t="s">
        <v>66</v>
      </c>
      <c r="C62" s="31" t="s">
        <v>1</v>
      </c>
      <c r="D62" s="31" t="s">
        <v>1</v>
      </c>
      <c r="E62" s="31" t="s">
        <v>1</v>
      </c>
      <c r="F62" s="32">
        <v>5463.35</v>
      </c>
      <c r="G62" s="33">
        <v>1</v>
      </c>
    </row>
    <row r="63" spans="1:9">
      <c r="A63" s="1"/>
      <c r="B63" s="4" t="s">
        <v>1</v>
      </c>
      <c r="C63" s="1"/>
      <c r="D63" s="1"/>
      <c r="E63" s="1"/>
      <c r="F63" s="1"/>
      <c r="G63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144</v>
      </c>
      <c r="C7" s="5" t="s">
        <v>10</v>
      </c>
      <c r="D7" s="5" t="s">
        <v>11</v>
      </c>
      <c r="E7" s="7">
        <v>182</v>
      </c>
      <c r="F7" s="8">
        <v>2.34</v>
      </c>
      <c r="G7" s="26">
        <f t="shared" ref="G7:G52" si="0">+ROUND(F7/$F$63,4)</f>
        <v>7.5700000000000003E-2</v>
      </c>
    </row>
    <row r="8" spans="1:7" ht="12.95" customHeight="1">
      <c r="A8" s="6"/>
      <c r="B8" s="25" t="s">
        <v>148</v>
      </c>
      <c r="C8" s="5" t="s">
        <v>49</v>
      </c>
      <c r="D8" s="5" t="s">
        <v>42</v>
      </c>
      <c r="E8" s="7">
        <v>843</v>
      </c>
      <c r="F8" s="8">
        <v>2.1800000000000002</v>
      </c>
      <c r="G8" s="26">
        <f t="shared" si="0"/>
        <v>7.0499999999999993E-2</v>
      </c>
    </row>
    <row r="9" spans="1:7" ht="12.95" customHeight="1">
      <c r="A9" s="6"/>
      <c r="B9" s="25" t="s">
        <v>140</v>
      </c>
      <c r="C9" s="5" t="s">
        <v>14</v>
      </c>
      <c r="D9" s="5" t="s">
        <v>15</v>
      </c>
      <c r="E9" s="7">
        <v>157</v>
      </c>
      <c r="F9" s="8">
        <v>2.14</v>
      </c>
      <c r="G9" s="26">
        <f t="shared" si="0"/>
        <v>6.9199999999999998E-2</v>
      </c>
    </row>
    <row r="10" spans="1:7" ht="12.95" customHeight="1">
      <c r="A10" s="6"/>
      <c r="B10" s="25" t="s">
        <v>142</v>
      </c>
      <c r="C10" s="5" t="s">
        <v>12</v>
      </c>
      <c r="D10" s="5" t="s">
        <v>13</v>
      </c>
      <c r="E10" s="7">
        <v>199</v>
      </c>
      <c r="F10" s="8">
        <v>1.85</v>
      </c>
      <c r="G10" s="26">
        <f t="shared" si="0"/>
        <v>5.9799999999999999E-2</v>
      </c>
    </row>
    <row r="11" spans="1:7" ht="12.95" customHeight="1">
      <c r="A11" s="6"/>
      <c r="B11" s="25" t="s">
        <v>141</v>
      </c>
      <c r="C11" s="5" t="s">
        <v>16</v>
      </c>
      <c r="D11" s="5" t="s">
        <v>17</v>
      </c>
      <c r="E11" s="7">
        <v>164</v>
      </c>
      <c r="F11" s="8">
        <v>1.71</v>
      </c>
      <c r="G11" s="26">
        <f t="shared" si="0"/>
        <v>5.5300000000000002E-2</v>
      </c>
    </row>
    <row r="12" spans="1:7" ht="12.95" customHeight="1">
      <c r="A12" s="6"/>
      <c r="B12" s="25" t="s">
        <v>147</v>
      </c>
      <c r="C12" s="5" t="s">
        <v>20</v>
      </c>
      <c r="D12" s="5" t="s">
        <v>11</v>
      </c>
      <c r="E12" s="7">
        <v>578</v>
      </c>
      <c r="F12" s="8">
        <v>1.55</v>
      </c>
      <c r="G12" s="26">
        <f t="shared" si="0"/>
        <v>5.0099999999999999E-2</v>
      </c>
    </row>
    <row r="13" spans="1:7" ht="12.95" customHeight="1">
      <c r="A13" s="6"/>
      <c r="B13" s="25" t="s">
        <v>143</v>
      </c>
      <c r="C13" s="5" t="s">
        <v>18</v>
      </c>
      <c r="D13" s="5" t="s">
        <v>19</v>
      </c>
      <c r="E13" s="7">
        <v>82</v>
      </c>
      <c r="F13" s="8">
        <v>1.19</v>
      </c>
      <c r="G13" s="26">
        <f t="shared" si="0"/>
        <v>3.85E-2</v>
      </c>
    </row>
    <row r="14" spans="1:7" ht="12.95" customHeight="1">
      <c r="A14" s="6"/>
      <c r="B14" s="25" t="s">
        <v>150</v>
      </c>
      <c r="C14" s="5" t="s">
        <v>32</v>
      </c>
      <c r="D14" s="5" t="s">
        <v>13</v>
      </c>
      <c r="E14" s="7">
        <v>53</v>
      </c>
      <c r="F14" s="8">
        <v>1.18</v>
      </c>
      <c r="G14" s="26">
        <f t="shared" si="0"/>
        <v>3.8199999999999998E-2</v>
      </c>
    </row>
    <row r="15" spans="1:7" ht="12.95" customHeight="1">
      <c r="A15" s="6"/>
      <c r="B15" s="25" t="s">
        <v>163</v>
      </c>
      <c r="C15" s="5" t="s">
        <v>34</v>
      </c>
      <c r="D15" s="5" t="s">
        <v>31</v>
      </c>
      <c r="E15" s="7">
        <v>192</v>
      </c>
      <c r="F15" s="8">
        <v>1.01</v>
      </c>
      <c r="G15" s="26">
        <f t="shared" si="0"/>
        <v>3.27E-2</v>
      </c>
    </row>
    <row r="16" spans="1:7" ht="12.95" customHeight="1">
      <c r="A16" s="6"/>
      <c r="B16" s="25" t="s">
        <v>158</v>
      </c>
      <c r="C16" s="5" t="s">
        <v>48</v>
      </c>
      <c r="D16" s="5" t="s">
        <v>11</v>
      </c>
      <c r="E16" s="7">
        <v>119</v>
      </c>
      <c r="F16" s="8">
        <v>0.92</v>
      </c>
      <c r="G16" s="26">
        <f t="shared" si="0"/>
        <v>2.9700000000000001E-2</v>
      </c>
    </row>
    <row r="17" spans="1:7" ht="12.95" customHeight="1">
      <c r="A17" s="6"/>
      <c r="B17" s="25" t="s">
        <v>21</v>
      </c>
      <c r="C17" s="5" t="s">
        <v>22</v>
      </c>
      <c r="D17" s="5" t="s">
        <v>11</v>
      </c>
      <c r="E17" s="7">
        <v>309</v>
      </c>
      <c r="F17" s="8">
        <v>0.8</v>
      </c>
      <c r="G17" s="26">
        <f t="shared" si="0"/>
        <v>2.5899999999999999E-2</v>
      </c>
    </row>
    <row r="18" spans="1:7" ht="12.95" customHeight="1">
      <c r="A18" s="6"/>
      <c r="B18" s="25" t="s">
        <v>149</v>
      </c>
      <c r="C18" s="5" t="s">
        <v>24</v>
      </c>
      <c r="D18" s="5" t="s">
        <v>11</v>
      </c>
      <c r="E18" s="7">
        <v>169</v>
      </c>
      <c r="F18" s="8">
        <v>0.79</v>
      </c>
      <c r="G18" s="26">
        <f t="shared" si="0"/>
        <v>2.5499999999999998E-2</v>
      </c>
    </row>
    <row r="19" spans="1:7" ht="12.95" customHeight="1">
      <c r="A19" s="6"/>
      <c r="B19" s="25" t="s">
        <v>159</v>
      </c>
      <c r="C19" s="5" t="s">
        <v>30</v>
      </c>
      <c r="D19" s="5" t="s">
        <v>31</v>
      </c>
      <c r="E19" s="7">
        <v>13</v>
      </c>
      <c r="F19" s="8">
        <v>0.77</v>
      </c>
      <c r="G19" s="26">
        <f t="shared" si="0"/>
        <v>2.4899999999999999E-2</v>
      </c>
    </row>
    <row r="20" spans="1:7" ht="12.95" customHeight="1">
      <c r="A20" s="6"/>
      <c r="B20" s="25" t="s">
        <v>145</v>
      </c>
      <c r="C20" s="5" t="s">
        <v>58</v>
      </c>
      <c r="D20" s="5" t="s">
        <v>26</v>
      </c>
      <c r="E20" s="7">
        <v>108</v>
      </c>
      <c r="F20" s="8">
        <v>0.68</v>
      </c>
      <c r="G20" s="26">
        <f t="shared" si="0"/>
        <v>2.1999999999999999E-2</v>
      </c>
    </row>
    <row r="21" spans="1:7" ht="12.95" customHeight="1">
      <c r="A21" s="6"/>
      <c r="B21" s="25" t="s">
        <v>167</v>
      </c>
      <c r="C21" s="5" t="s">
        <v>79</v>
      </c>
      <c r="D21" s="5" t="s">
        <v>11</v>
      </c>
      <c r="E21" s="7">
        <v>50</v>
      </c>
      <c r="F21" s="8">
        <v>0.63</v>
      </c>
      <c r="G21" s="26">
        <f t="shared" si="0"/>
        <v>2.0400000000000001E-2</v>
      </c>
    </row>
    <row r="22" spans="1:7" ht="12.95" customHeight="1">
      <c r="A22" s="6"/>
      <c r="B22" s="25" t="s">
        <v>186</v>
      </c>
      <c r="C22" s="5" t="s">
        <v>113</v>
      </c>
      <c r="D22" s="5" t="s">
        <v>42</v>
      </c>
      <c r="E22" s="7">
        <v>71</v>
      </c>
      <c r="F22" s="8">
        <v>0.61</v>
      </c>
      <c r="G22" s="26">
        <f t="shared" si="0"/>
        <v>1.9699999999999999E-2</v>
      </c>
    </row>
    <row r="23" spans="1:7" ht="12.95" customHeight="1">
      <c r="A23" s="6"/>
      <c r="B23" s="25" t="s">
        <v>177</v>
      </c>
      <c r="C23" s="5" t="s">
        <v>98</v>
      </c>
      <c r="D23" s="5" t="s">
        <v>31</v>
      </c>
      <c r="E23" s="7">
        <v>46</v>
      </c>
      <c r="F23" s="8">
        <v>0.56999999999999995</v>
      </c>
      <c r="G23" s="26">
        <f t="shared" si="0"/>
        <v>1.84E-2</v>
      </c>
    </row>
    <row r="24" spans="1:7" ht="12.95" customHeight="1">
      <c r="A24" s="6"/>
      <c r="B24" s="25" t="s">
        <v>187</v>
      </c>
      <c r="C24" s="5" t="s">
        <v>45</v>
      </c>
      <c r="D24" s="5" t="s">
        <v>46</v>
      </c>
      <c r="E24" s="7">
        <v>268</v>
      </c>
      <c r="F24" s="8">
        <v>0.54</v>
      </c>
      <c r="G24" s="26">
        <f t="shared" si="0"/>
        <v>1.7500000000000002E-2</v>
      </c>
    </row>
    <row r="25" spans="1:7" ht="12.95" customHeight="1">
      <c r="A25" s="6"/>
      <c r="B25" s="25" t="s">
        <v>185</v>
      </c>
      <c r="C25" s="5" t="s">
        <v>51</v>
      </c>
      <c r="D25" s="5" t="s">
        <v>52</v>
      </c>
      <c r="E25" s="7">
        <v>131</v>
      </c>
      <c r="F25" s="8">
        <v>0.46</v>
      </c>
      <c r="G25" s="26">
        <f t="shared" si="0"/>
        <v>1.49E-2</v>
      </c>
    </row>
    <row r="26" spans="1:7" ht="12.95" customHeight="1">
      <c r="A26" s="6"/>
      <c r="B26" s="25" t="s">
        <v>188</v>
      </c>
      <c r="C26" s="5" t="s">
        <v>102</v>
      </c>
      <c r="D26" s="5" t="s">
        <v>11</v>
      </c>
      <c r="E26" s="7">
        <v>33</v>
      </c>
      <c r="F26" s="8">
        <v>0.46</v>
      </c>
      <c r="G26" s="26">
        <f t="shared" si="0"/>
        <v>1.49E-2</v>
      </c>
    </row>
    <row r="27" spans="1:7" ht="12.95" customHeight="1">
      <c r="A27" s="6"/>
      <c r="B27" s="25" t="s">
        <v>199</v>
      </c>
      <c r="C27" s="5" t="s">
        <v>122</v>
      </c>
      <c r="D27" s="5" t="s">
        <v>123</v>
      </c>
      <c r="E27" s="7">
        <v>218</v>
      </c>
      <c r="F27" s="8">
        <v>0.45</v>
      </c>
      <c r="G27" s="26">
        <f t="shared" si="0"/>
        <v>1.4500000000000001E-2</v>
      </c>
    </row>
    <row r="28" spans="1:7" ht="12.95" customHeight="1">
      <c r="A28" s="6"/>
      <c r="B28" s="25" t="s">
        <v>151</v>
      </c>
      <c r="C28" s="5" t="s">
        <v>53</v>
      </c>
      <c r="D28" s="5" t="s">
        <v>13</v>
      </c>
      <c r="E28" s="7">
        <v>56</v>
      </c>
      <c r="F28" s="8">
        <v>0.45</v>
      </c>
      <c r="G28" s="26">
        <f t="shared" si="0"/>
        <v>1.4500000000000001E-2</v>
      </c>
    </row>
    <row r="29" spans="1:7" ht="12.95" customHeight="1">
      <c r="A29" s="6"/>
      <c r="B29" s="25" t="s">
        <v>191</v>
      </c>
      <c r="C29" s="5" t="s">
        <v>121</v>
      </c>
      <c r="D29" s="5" t="s">
        <v>42</v>
      </c>
      <c r="E29" s="7">
        <v>45</v>
      </c>
      <c r="F29" s="8">
        <v>0.44</v>
      </c>
      <c r="G29" s="26">
        <f t="shared" si="0"/>
        <v>1.4200000000000001E-2</v>
      </c>
    </row>
    <row r="30" spans="1:7" ht="12.95" customHeight="1">
      <c r="A30" s="6"/>
      <c r="B30" s="25" t="s">
        <v>198</v>
      </c>
      <c r="C30" s="5" t="s">
        <v>125</v>
      </c>
      <c r="D30" s="5" t="s">
        <v>123</v>
      </c>
      <c r="E30" s="7">
        <v>246</v>
      </c>
      <c r="F30" s="8">
        <v>0.42</v>
      </c>
      <c r="G30" s="26">
        <f t="shared" si="0"/>
        <v>1.3599999999999999E-2</v>
      </c>
    </row>
    <row r="31" spans="1:7" ht="12.95" customHeight="1">
      <c r="A31" s="6"/>
      <c r="B31" s="25" t="s">
        <v>183</v>
      </c>
      <c r="C31" s="5" t="s">
        <v>112</v>
      </c>
      <c r="D31" s="5" t="s">
        <v>31</v>
      </c>
      <c r="E31" s="7">
        <v>14</v>
      </c>
      <c r="F31" s="8">
        <v>0.4</v>
      </c>
      <c r="G31" s="26">
        <f t="shared" si="0"/>
        <v>1.29E-2</v>
      </c>
    </row>
    <row r="32" spans="1:7" ht="12.95" customHeight="1">
      <c r="A32" s="6"/>
      <c r="B32" s="25" t="s">
        <v>156</v>
      </c>
      <c r="C32" s="5" t="s">
        <v>27</v>
      </c>
      <c r="D32" s="5" t="s">
        <v>28</v>
      </c>
      <c r="E32" s="7">
        <v>126</v>
      </c>
      <c r="F32" s="8">
        <v>0.39</v>
      </c>
      <c r="G32" s="26">
        <f t="shared" si="0"/>
        <v>1.26E-2</v>
      </c>
    </row>
    <row r="33" spans="1:7" ht="12.95" customHeight="1">
      <c r="A33" s="6"/>
      <c r="B33" s="25" t="s">
        <v>196</v>
      </c>
      <c r="C33" s="5" t="s">
        <v>124</v>
      </c>
      <c r="D33" s="5" t="s">
        <v>31</v>
      </c>
      <c r="E33" s="7">
        <v>12</v>
      </c>
      <c r="F33" s="8">
        <v>0.38</v>
      </c>
      <c r="G33" s="26">
        <f t="shared" si="0"/>
        <v>1.23E-2</v>
      </c>
    </row>
    <row r="34" spans="1:7" ht="12.95" customHeight="1">
      <c r="A34" s="6"/>
      <c r="B34" s="25" t="s">
        <v>152</v>
      </c>
      <c r="C34" s="5" t="s">
        <v>60</v>
      </c>
      <c r="D34" s="5" t="s">
        <v>26</v>
      </c>
      <c r="E34" s="7">
        <v>12</v>
      </c>
      <c r="F34" s="8">
        <v>0.36</v>
      </c>
      <c r="G34" s="26">
        <f t="shared" si="0"/>
        <v>1.1599999999999999E-2</v>
      </c>
    </row>
    <row r="35" spans="1:7" ht="12.95" customHeight="1">
      <c r="A35" s="6"/>
      <c r="B35" s="25" t="s">
        <v>154</v>
      </c>
      <c r="C35" s="5" t="s">
        <v>50</v>
      </c>
      <c r="D35" s="5" t="s">
        <v>17</v>
      </c>
      <c r="E35" s="7">
        <v>52</v>
      </c>
      <c r="F35" s="8">
        <v>0.35</v>
      </c>
      <c r="G35" s="26">
        <f t="shared" si="0"/>
        <v>1.1299999999999999E-2</v>
      </c>
    </row>
    <row r="36" spans="1:7" ht="12.95" customHeight="1">
      <c r="A36" s="6"/>
      <c r="B36" s="25" t="s">
        <v>178</v>
      </c>
      <c r="C36" s="5" t="s">
        <v>99</v>
      </c>
      <c r="D36" s="5" t="s">
        <v>26</v>
      </c>
      <c r="E36" s="7">
        <v>23</v>
      </c>
      <c r="F36" s="8">
        <v>0.34</v>
      </c>
      <c r="G36" s="26">
        <f t="shared" si="0"/>
        <v>1.0999999999999999E-2</v>
      </c>
    </row>
    <row r="37" spans="1:7" ht="12.95" customHeight="1">
      <c r="A37" s="6"/>
      <c r="B37" s="25" t="s">
        <v>179</v>
      </c>
      <c r="C37" s="5" t="s">
        <v>96</v>
      </c>
      <c r="D37" s="5" t="s">
        <v>76</v>
      </c>
      <c r="E37" s="7">
        <v>9</v>
      </c>
      <c r="F37" s="8">
        <v>0.33</v>
      </c>
      <c r="G37" s="26">
        <f t="shared" si="0"/>
        <v>1.0699999999999999E-2</v>
      </c>
    </row>
    <row r="38" spans="1:7" ht="12.95" customHeight="1">
      <c r="A38" s="6"/>
      <c r="B38" s="25" t="s">
        <v>200</v>
      </c>
      <c r="C38" s="5" t="s">
        <v>128</v>
      </c>
      <c r="D38" s="5" t="s">
        <v>129</v>
      </c>
      <c r="E38" s="7">
        <v>67</v>
      </c>
      <c r="F38" s="8">
        <v>0.31</v>
      </c>
      <c r="G38" s="26">
        <f t="shared" si="0"/>
        <v>0.01</v>
      </c>
    </row>
    <row r="39" spans="1:7" ht="12.95" customHeight="1">
      <c r="A39" s="6"/>
      <c r="B39" s="25" t="s">
        <v>164</v>
      </c>
      <c r="C39" s="5" t="s">
        <v>114</v>
      </c>
      <c r="D39" s="5" t="s">
        <v>26</v>
      </c>
      <c r="E39" s="7">
        <v>50</v>
      </c>
      <c r="F39" s="8">
        <v>0.28999999999999998</v>
      </c>
      <c r="G39" s="26">
        <f t="shared" si="0"/>
        <v>9.4000000000000004E-3</v>
      </c>
    </row>
    <row r="40" spans="1:7" ht="12.95" customHeight="1">
      <c r="A40" s="6"/>
      <c r="B40" s="25" t="s">
        <v>146</v>
      </c>
      <c r="C40" s="5" t="s">
        <v>47</v>
      </c>
      <c r="D40" s="5" t="s">
        <v>13</v>
      </c>
      <c r="E40" s="7">
        <v>64</v>
      </c>
      <c r="F40" s="8">
        <v>0.28999999999999998</v>
      </c>
      <c r="G40" s="26">
        <f t="shared" si="0"/>
        <v>9.4000000000000004E-3</v>
      </c>
    </row>
    <row r="41" spans="1:7" ht="12.95" customHeight="1">
      <c r="A41" s="6"/>
      <c r="B41" s="25" t="s">
        <v>181</v>
      </c>
      <c r="C41" s="5" t="s">
        <v>97</v>
      </c>
      <c r="D41" s="5" t="s">
        <v>13</v>
      </c>
      <c r="E41" s="7">
        <v>62</v>
      </c>
      <c r="F41" s="8">
        <v>0.28000000000000003</v>
      </c>
      <c r="G41" s="26">
        <f t="shared" si="0"/>
        <v>9.1000000000000004E-3</v>
      </c>
    </row>
    <row r="42" spans="1:7" ht="12.95" customHeight="1">
      <c r="A42" s="6"/>
      <c r="B42" s="25" t="s">
        <v>194</v>
      </c>
      <c r="C42" s="5" t="s">
        <v>297</v>
      </c>
      <c r="D42" s="5" t="s">
        <v>76</v>
      </c>
      <c r="E42" s="7">
        <v>30</v>
      </c>
      <c r="F42" s="8">
        <v>0.27</v>
      </c>
      <c r="G42" s="26">
        <f t="shared" si="0"/>
        <v>8.6999999999999994E-3</v>
      </c>
    </row>
    <row r="43" spans="1:7" ht="12.95" customHeight="1">
      <c r="A43" s="6"/>
      <c r="B43" s="25" t="s">
        <v>166</v>
      </c>
      <c r="C43" s="5" t="s">
        <v>37</v>
      </c>
      <c r="D43" s="5" t="s">
        <v>38</v>
      </c>
      <c r="E43" s="7">
        <v>54</v>
      </c>
      <c r="F43" s="8">
        <v>0.26</v>
      </c>
      <c r="G43" s="26">
        <f t="shared" si="0"/>
        <v>8.3999999999999995E-3</v>
      </c>
    </row>
    <row r="44" spans="1:7" ht="12.95" customHeight="1">
      <c r="A44" s="6"/>
      <c r="B44" s="25" t="s">
        <v>160</v>
      </c>
      <c r="C44" s="5" t="s">
        <v>56</v>
      </c>
      <c r="D44" s="5" t="s">
        <v>23</v>
      </c>
      <c r="E44" s="7">
        <v>84</v>
      </c>
      <c r="F44" s="8">
        <v>0.25</v>
      </c>
      <c r="G44" s="26">
        <f t="shared" si="0"/>
        <v>8.0999999999999996E-3</v>
      </c>
    </row>
    <row r="45" spans="1:7" ht="12.95" customHeight="1">
      <c r="A45" s="6"/>
      <c r="B45" s="25" t="s">
        <v>197</v>
      </c>
      <c r="C45" s="5" t="s">
        <v>134</v>
      </c>
      <c r="D45" s="5" t="s">
        <v>133</v>
      </c>
      <c r="E45" s="7">
        <v>127</v>
      </c>
      <c r="F45" s="8">
        <v>0.24</v>
      </c>
      <c r="G45" s="26">
        <f t="shared" si="0"/>
        <v>7.7999999999999996E-3</v>
      </c>
    </row>
    <row r="46" spans="1:7" ht="12.95" customHeight="1">
      <c r="A46" s="6"/>
      <c r="B46" s="25" t="s">
        <v>349</v>
      </c>
      <c r="C46" s="5" t="s">
        <v>350</v>
      </c>
      <c r="D46" s="5" t="s">
        <v>31</v>
      </c>
      <c r="E46" s="7">
        <v>1</v>
      </c>
      <c r="F46" s="8">
        <v>0.23</v>
      </c>
      <c r="G46" s="26">
        <f t="shared" si="0"/>
        <v>7.4000000000000003E-3</v>
      </c>
    </row>
    <row r="47" spans="1:7" ht="12.95" customHeight="1">
      <c r="A47" s="6"/>
      <c r="B47" s="25" t="s">
        <v>193</v>
      </c>
      <c r="C47" s="5" t="s">
        <v>130</v>
      </c>
      <c r="D47" s="5" t="s">
        <v>82</v>
      </c>
      <c r="E47" s="7">
        <v>47</v>
      </c>
      <c r="F47" s="8">
        <v>0.22</v>
      </c>
      <c r="G47" s="26">
        <f t="shared" si="0"/>
        <v>7.1000000000000004E-3</v>
      </c>
    </row>
    <row r="48" spans="1:7" ht="12.95" customHeight="1">
      <c r="A48" s="6"/>
      <c r="B48" s="25" t="s">
        <v>189</v>
      </c>
      <c r="C48" s="5" t="s">
        <v>111</v>
      </c>
      <c r="D48" s="5" t="s">
        <v>73</v>
      </c>
      <c r="E48" s="7">
        <v>1</v>
      </c>
      <c r="F48" s="8">
        <v>0.22</v>
      </c>
      <c r="G48" s="26">
        <f t="shared" si="0"/>
        <v>7.1000000000000004E-3</v>
      </c>
    </row>
    <row r="49" spans="1:7" ht="12.95" customHeight="1">
      <c r="A49" s="6"/>
      <c r="B49" s="25" t="s">
        <v>195</v>
      </c>
      <c r="C49" s="5" t="s">
        <v>127</v>
      </c>
      <c r="D49" s="5" t="s">
        <v>76</v>
      </c>
      <c r="E49" s="7">
        <v>77</v>
      </c>
      <c r="F49" s="8">
        <v>0.18</v>
      </c>
      <c r="G49" s="26">
        <f t="shared" si="0"/>
        <v>5.7999999999999996E-3</v>
      </c>
    </row>
    <row r="50" spans="1:7" ht="12.95" customHeight="1">
      <c r="A50" s="6"/>
      <c r="B50" s="25" t="s">
        <v>244</v>
      </c>
      <c r="C50" s="5" t="s">
        <v>245</v>
      </c>
      <c r="D50" s="5" t="s">
        <v>26</v>
      </c>
      <c r="E50" s="7">
        <v>25</v>
      </c>
      <c r="F50" s="8">
        <v>0.17</v>
      </c>
      <c r="G50" s="26">
        <f t="shared" si="0"/>
        <v>5.4999999999999997E-3</v>
      </c>
    </row>
    <row r="51" spans="1:7" ht="12.95" customHeight="1">
      <c r="A51" s="6"/>
      <c r="B51" s="25" t="s">
        <v>300</v>
      </c>
      <c r="C51" s="5" t="s">
        <v>215</v>
      </c>
      <c r="D51" s="5" t="s">
        <v>31</v>
      </c>
      <c r="E51" s="7">
        <v>51</v>
      </c>
      <c r="F51" s="8">
        <v>0.17</v>
      </c>
      <c r="G51" s="26">
        <f t="shared" si="0"/>
        <v>5.4999999999999997E-3</v>
      </c>
    </row>
    <row r="52" spans="1:7" ht="12.95" customHeight="1">
      <c r="A52" s="6"/>
      <c r="B52" s="25" t="s">
        <v>54</v>
      </c>
      <c r="C52" s="5" t="s">
        <v>55</v>
      </c>
      <c r="D52" s="5" t="s">
        <v>11</v>
      </c>
      <c r="E52" s="7">
        <v>94</v>
      </c>
      <c r="F52" s="8">
        <v>0.16</v>
      </c>
      <c r="G52" s="26">
        <f t="shared" si="0"/>
        <v>5.1999999999999998E-3</v>
      </c>
    </row>
    <row r="53" spans="1:7" ht="12.95" customHeight="1">
      <c r="A53" s="6"/>
      <c r="B53" s="25" t="s">
        <v>277</v>
      </c>
      <c r="C53" s="5" t="s">
        <v>278</v>
      </c>
      <c r="D53" s="5" t="s">
        <v>279</v>
      </c>
      <c r="E53" s="7">
        <v>53</v>
      </c>
      <c r="F53" s="8">
        <v>0.16</v>
      </c>
      <c r="G53" s="26">
        <f t="shared" ref="G53:G55" si="1">+ROUND(F53/$F$63,4)</f>
        <v>5.1999999999999998E-3</v>
      </c>
    </row>
    <row r="54" spans="1:7" ht="12.95" customHeight="1">
      <c r="A54" s="6"/>
      <c r="B54" s="25" t="s">
        <v>201</v>
      </c>
      <c r="C54" s="5" t="s">
        <v>132</v>
      </c>
      <c r="D54" s="5" t="s">
        <v>123</v>
      </c>
      <c r="E54" s="7">
        <v>180</v>
      </c>
      <c r="F54" s="8">
        <v>0.14000000000000001</v>
      </c>
      <c r="G54" s="26">
        <f t="shared" si="1"/>
        <v>4.4999999999999997E-3</v>
      </c>
    </row>
    <row r="55" spans="1:7" ht="12.95" customHeight="1">
      <c r="A55" s="6"/>
      <c r="B55" s="25" t="s">
        <v>192</v>
      </c>
      <c r="C55" s="5" t="s">
        <v>126</v>
      </c>
      <c r="D55" s="5" t="s">
        <v>52</v>
      </c>
      <c r="E55" s="7">
        <v>125</v>
      </c>
      <c r="F55" s="8">
        <v>0.14000000000000001</v>
      </c>
      <c r="G55" s="26">
        <f t="shared" si="1"/>
        <v>4.4999999999999997E-3</v>
      </c>
    </row>
    <row r="56" spans="1:7" ht="12.95" customHeight="1">
      <c r="A56" s="6"/>
      <c r="B56" s="25" t="s">
        <v>184</v>
      </c>
      <c r="C56" s="5" t="s">
        <v>100</v>
      </c>
      <c r="D56" s="5" t="s">
        <v>36</v>
      </c>
      <c r="E56" s="7">
        <v>90</v>
      </c>
      <c r="F56" s="8">
        <v>0.12</v>
      </c>
      <c r="G56" s="26">
        <f t="shared" ref="G56:G57" si="2">+ROUND(F56/$F$63,4)</f>
        <v>3.8999999999999998E-3</v>
      </c>
    </row>
    <row r="57" spans="1:7" ht="12.95" customHeight="1">
      <c r="A57" s="6"/>
      <c r="B57" s="25" t="s">
        <v>190</v>
      </c>
      <c r="C57" s="5" t="s">
        <v>131</v>
      </c>
      <c r="D57" s="5" t="s">
        <v>76</v>
      </c>
      <c r="E57" s="7">
        <v>8</v>
      </c>
      <c r="F57" s="8">
        <v>0.11</v>
      </c>
      <c r="G57" s="26">
        <f t="shared" si="2"/>
        <v>3.5999999999999999E-3</v>
      </c>
    </row>
    <row r="58" spans="1:7" ht="12.95" customHeight="1">
      <c r="A58" s="1"/>
      <c r="B58" s="23" t="s">
        <v>61</v>
      </c>
      <c r="C58" s="5" t="s">
        <v>1</v>
      </c>
      <c r="D58" s="5" t="s">
        <v>1</v>
      </c>
      <c r="E58" s="5" t="s">
        <v>1</v>
      </c>
      <c r="F58" s="9">
        <f>SUM(F7:F57)</f>
        <v>30.9</v>
      </c>
      <c r="G58" s="27">
        <f>SUM(G7:G57)</f>
        <v>0.99919999999999964</v>
      </c>
    </row>
    <row r="59" spans="1:7" ht="12.95" customHeight="1">
      <c r="A59" s="1"/>
      <c r="B59" s="28" t="s">
        <v>62</v>
      </c>
      <c r="C59" s="10" t="s">
        <v>1</v>
      </c>
      <c r="D59" s="10" t="s">
        <v>1</v>
      </c>
      <c r="E59" s="10" t="s">
        <v>1</v>
      </c>
      <c r="F59" s="11" t="s">
        <v>63</v>
      </c>
      <c r="G59" s="29" t="s">
        <v>63</v>
      </c>
    </row>
    <row r="60" spans="1:7" ht="12.95" customHeight="1">
      <c r="A60" s="1"/>
      <c r="B60" s="28" t="s">
        <v>61</v>
      </c>
      <c r="C60" s="10" t="s">
        <v>1</v>
      </c>
      <c r="D60" s="10" t="s">
        <v>1</v>
      </c>
      <c r="E60" s="10" t="s">
        <v>1</v>
      </c>
      <c r="F60" s="11" t="s">
        <v>63</v>
      </c>
      <c r="G60" s="29" t="s">
        <v>63</v>
      </c>
    </row>
    <row r="61" spans="1:7" ht="12.95" customHeight="1">
      <c r="A61" s="1"/>
      <c r="B61" s="28" t="s">
        <v>64</v>
      </c>
      <c r="C61" s="12" t="s">
        <v>1</v>
      </c>
      <c r="D61" s="10" t="s">
        <v>1</v>
      </c>
      <c r="E61" s="12" t="s">
        <v>1</v>
      </c>
      <c r="F61" s="9">
        <f>+F58</f>
        <v>30.9</v>
      </c>
      <c r="G61" s="27">
        <f>+G58</f>
        <v>0.99919999999999964</v>
      </c>
    </row>
    <row r="62" spans="1:7" ht="12.95" customHeight="1">
      <c r="A62" s="1"/>
      <c r="B62" s="28" t="s">
        <v>65</v>
      </c>
      <c r="C62" s="5" t="s">
        <v>1</v>
      </c>
      <c r="D62" s="10" t="s">
        <v>1</v>
      </c>
      <c r="E62" s="5" t="s">
        <v>1</v>
      </c>
      <c r="F62" s="13">
        <f>+F63-F61</f>
        <v>3.0000000000001137E-2</v>
      </c>
      <c r="G62" s="27">
        <f>+G63-G61</f>
        <v>8.0000000000035598E-4</v>
      </c>
    </row>
    <row r="63" spans="1:7" ht="12.95" customHeight="1" thickBot="1">
      <c r="A63" s="1"/>
      <c r="B63" s="30" t="s">
        <v>66</v>
      </c>
      <c r="C63" s="31" t="s">
        <v>1</v>
      </c>
      <c r="D63" s="31" t="s">
        <v>1</v>
      </c>
      <c r="E63" s="31" t="s">
        <v>1</v>
      </c>
      <c r="F63" s="32">
        <v>30.93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135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144</v>
      </c>
      <c r="C7" s="5" t="s">
        <v>10</v>
      </c>
      <c r="D7" s="5" t="s">
        <v>11</v>
      </c>
      <c r="E7" s="7">
        <v>91007</v>
      </c>
      <c r="F7" s="8">
        <v>1171.21</v>
      </c>
      <c r="G7" s="26">
        <f t="shared" ref="G7:G38" si="0">+ROUND(F7/$F$66,4)</f>
        <v>6.0900000000000003E-2</v>
      </c>
    </row>
    <row r="8" spans="1:7" ht="12.95" customHeight="1">
      <c r="A8" s="6"/>
      <c r="B8" s="25" t="s">
        <v>148</v>
      </c>
      <c r="C8" s="5" t="s">
        <v>49</v>
      </c>
      <c r="D8" s="5" t="s">
        <v>42</v>
      </c>
      <c r="E8" s="7">
        <v>391675</v>
      </c>
      <c r="F8" s="8">
        <v>1010.72</v>
      </c>
      <c r="G8" s="26">
        <f t="shared" si="0"/>
        <v>5.2499999999999998E-2</v>
      </c>
    </row>
    <row r="9" spans="1:7" ht="12.95" customHeight="1">
      <c r="A9" s="6"/>
      <c r="B9" s="25" t="s">
        <v>140</v>
      </c>
      <c r="C9" s="5" t="s">
        <v>14</v>
      </c>
      <c r="D9" s="5" t="s">
        <v>15</v>
      </c>
      <c r="E9" s="7">
        <v>73719</v>
      </c>
      <c r="F9" s="8">
        <v>1007.26</v>
      </c>
      <c r="G9" s="26">
        <f t="shared" si="0"/>
        <v>5.2400000000000002E-2</v>
      </c>
    </row>
    <row r="10" spans="1:7" ht="12.95" customHeight="1">
      <c r="A10" s="6"/>
      <c r="B10" s="25" t="s">
        <v>147</v>
      </c>
      <c r="C10" s="5" t="s">
        <v>20</v>
      </c>
      <c r="D10" s="5" t="s">
        <v>11</v>
      </c>
      <c r="E10" s="7">
        <v>283163</v>
      </c>
      <c r="F10" s="8">
        <v>761.85</v>
      </c>
      <c r="G10" s="26">
        <f t="shared" si="0"/>
        <v>3.9600000000000003E-2</v>
      </c>
    </row>
    <row r="11" spans="1:7" ht="12.95" customHeight="1">
      <c r="A11" s="6"/>
      <c r="B11" s="25" t="s">
        <v>142</v>
      </c>
      <c r="C11" s="5" t="s">
        <v>12</v>
      </c>
      <c r="D11" s="5" t="s">
        <v>13</v>
      </c>
      <c r="E11" s="7">
        <v>80238</v>
      </c>
      <c r="F11" s="8">
        <v>745.65</v>
      </c>
      <c r="G11" s="26">
        <f t="shared" si="0"/>
        <v>3.8800000000000001E-2</v>
      </c>
    </row>
    <row r="12" spans="1:7" ht="12.95" customHeight="1">
      <c r="A12" s="6"/>
      <c r="B12" s="25" t="s">
        <v>141</v>
      </c>
      <c r="C12" s="5" t="s">
        <v>16</v>
      </c>
      <c r="D12" s="5" t="s">
        <v>17</v>
      </c>
      <c r="E12" s="7">
        <v>68269</v>
      </c>
      <c r="F12" s="8">
        <v>712.32</v>
      </c>
      <c r="G12" s="26">
        <f t="shared" si="0"/>
        <v>3.6999999999999998E-2</v>
      </c>
    </row>
    <row r="13" spans="1:7" ht="12.95" customHeight="1">
      <c r="A13" s="6"/>
      <c r="B13" s="25" t="s">
        <v>157</v>
      </c>
      <c r="C13" s="5" t="s">
        <v>29</v>
      </c>
      <c r="D13" s="5" t="s">
        <v>17</v>
      </c>
      <c r="E13" s="7">
        <v>107643</v>
      </c>
      <c r="F13" s="8">
        <v>561.57000000000005</v>
      </c>
      <c r="G13" s="26">
        <f t="shared" si="0"/>
        <v>2.92E-2</v>
      </c>
    </row>
    <row r="14" spans="1:7" ht="12.95" customHeight="1">
      <c r="A14" s="6"/>
      <c r="B14" s="25" t="s">
        <v>159</v>
      </c>
      <c r="C14" s="5" t="s">
        <v>30</v>
      </c>
      <c r="D14" s="5" t="s">
        <v>31</v>
      </c>
      <c r="E14" s="7">
        <v>9461</v>
      </c>
      <c r="F14" s="8">
        <v>557.87</v>
      </c>
      <c r="G14" s="26">
        <f t="shared" si="0"/>
        <v>2.9000000000000001E-2</v>
      </c>
    </row>
    <row r="15" spans="1:7" ht="12.95" customHeight="1">
      <c r="A15" s="6"/>
      <c r="B15" s="25" t="s">
        <v>143</v>
      </c>
      <c r="C15" s="5" t="s">
        <v>18</v>
      </c>
      <c r="D15" s="5" t="s">
        <v>19</v>
      </c>
      <c r="E15" s="7">
        <v>37891</v>
      </c>
      <c r="F15" s="8">
        <v>547.42999999999995</v>
      </c>
      <c r="G15" s="26">
        <f t="shared" si="0"/>
        <v>2.8500000000000001E-2</v>
      </c>
    </row>
    <row r="16" spans="1:7" ht="12.95" customHeight="1">
      <c r="A16" s="6"/>
      <c r="B16" s="25" t="s">
        <v>173</v>
      </c>
      <c r="C16" s="5" t="s">
        <v>256</v>
      </c>
      <c r="D16" s="5" t="s">
        <v>15</v>
      </c>
      <c r="E16" s="7">
        <v>47985</v>
      </c>
      <c r="F16" s="8">
        <v>497.22</v>
      </c>
      <c r="G16" s="26">
        <f t="shared" si="0"/>
        <v>2.58E-2</v>
      </c>
    </row>
    <row r="17" spans="1:7" ht="12.95" customHeight="1">
      <c r="A17" s="6"/>
      <c r="B17" s="25" t="s">
        <v>167</v>
      </c>
      <c r="C17" s="5" t="s">
        <v>79</v>
      </c>
      <c r="D17" s="5" t="s">
        <v>11</v>
      </c>
      <c r="E17" s="7">
        <v>38636</v>
      </c>
      <c r="F17" s="8">
        <v>483.94</v>
      </c>
      <c r="G17" s="26">
        <f t="shared" si="0"/>
        <v>2.52E-2</v>
      </c>
    </row>
    <row r="18" spans="1:7" ht="12.95" customHeight="1">
      <c r="A18" s="6"/>
      <c r="B18" s="25" t="s">
        <v>179</v>
      </c>
      <c r="C18" s="5" t="s">
        <v>96</v>
      </c>
      <c r="D18" s="5" t="s">
        <v>76</v>
      </c>
      <c r="E18" s="7">
        <v>13042</v>
      </c>
      <c r="F18" s="8">
        <v>481.74</v>
      </c>
      <c r="G18" s="26">
        <f t="shared" si="0"/>
        <v>2.5000000000000001E-2</v>
      </c>
    </row>
    <row r="19" spans="1:7" ht="12.95" customHeight="1">
      <c r="A19" s="6"/>
      <c r="B19" s="25" t="s">
        <v>201</v>
      </c>
      <c r="C19" s="5" t="s">
        <v>132</v>
      </c>
      <c r="D19" s="5" t="s">
        <v>123</v>
      </c>
      <c r="E19" s="7">
        <v>599928</v>
      </c>
      <c r="F19" s="8">
        <v>479.34</v>
      </c>
      <c r="G19" s="26">
        <f t="shared" si="0"/>
        <v>2.4899999999999999E-2</v>
      </c>
    </row>
    <row r="20" spans="1:7" ht="12.95" customHeight="1">
      <c r="A20" s="6"/>
      <c r="B20" s="25" t="s">
        <v>163</v>
      </c>
      <c r="C20" s="5" t="s">
        <v>34</v>
      </c>
      <c r="D20" s="5" t="s">
        <v>31</v>
      </c>
      <c r="E20" s="7">
        <v>89580</v>
      </c>
      <c r="F20" s="8">
        <v>469.04</v>
      </c>
      <c r="G20" s="26">
        <f t="shared" si="0"/>
        <v>2.4400000000000002E-2</v>
      </c>
    </row>
    <row r="21" spans="1:7" ht="12.95" customHeight="1">
      <c r="A21" s="6"/>
      <c r="B21" s="25" t="s">
        <v>222</v>
      </c>
      <c r="C21" s="5" t="s">
        <v>223</v>
      </c>
      <c r="D21" s="5" t="s">
        <v>26</v>
      </c>
      <c r="E21" s="7">
        <v>45132</v>
      </c>
      <c r="F21" s="8">
        <v>455.7</v>
      </c>
      <c r="G21" s="26">
        <f t="shared" si="0"/>
        <v>2.3699999999999999E-2</v>
      </c>
    </row>
    <row r="22" spans="1:7" ht="12.95" customHeight="1">
      <c r="A22" s="6"/>
      <c r="B22" s="25" t="s">
        <v>150</v>
      </c>
      <c r="C22" s="5" t="s">
        <v>32</v>
      </c>
      <c r="D22" s="5" t="s">
        <v>13</v>
      </c>
      <c r="E22" s="7">
        <v>20064</v>
      </c>
      <c r="F22" s="8">
        <v>447.41</v>
      </c>
      <c r="G22" s="26">
        <f t="shared" si="0"/>
        <v>2.3300000000000001E-2</v>
      </c>
    </row>
    <row r="23" spans="1:7" ht="12.95" customHeight="1">
      <c r="A23" s="6"/>
      <c r="B23" s="25" t="s">
        <v>21</v>
      </c>
      <c r="C23" s="5" t="s">
        <v>22</v>
      </c>
      <c r="D23" s="5" t="s">
        <v>11</v>
      </c>
      <c r="E23" s="7">
        <v>165990</v>
      </c>
      <c r="F23" s="8">
        <v>431.57</v>
      </c>
      <c r="G23" s="26">
        <f t="shared" si="0"/>
        <v>2.24E-2</v>
      </c>
    </row>
    <row r="24" spans="1:7" ht="12.95" customHeight="1">
      <c r="A24" s="6"/>
      <c r="B24" s="25" t="s">
        <v>155</v>
      </c>
      <c r="C24" s="5" t="s">
        <v>43</v>
      </c>
      <c r="D24" s="5" t="s">
        <v>23</v>
      </c>
      <c r="E24" s="7">
        <v>35748</v>
      </c>
      <c r="F24" s="8">
        <v>424.35</v>
      </c>
      <c r="G24" s="26">
        <f t="shared" si="0"/>
        <v>2.2100000000000002E-2</v>
      </c>
    </row>
    <row r="25" spans="1:7" ht="12.95" customHeight="1">
      <c r="A25" s="6"/>
      <c r="B25" s="25" t="s">
        <v>170</v>
      </c>
      <c r="C25" s="5" t="s">
        <v>72</v>
      </c>
      <c r="D25" s="5" t="s">
        <v>73</v>
      </c>
      <c r="E25" s="7">
        <v>124123</v>
      </c>
      <c r="F25" s="8">
        <v>411.47</v>
      </c>
      <c r="G25" s="26">
        <f t="shared" si="0"/>
        <v>2.1399999999999999E-2</v>
      </c>
    </row>
    <row r="26" spans="1:7" ht="12.95" customHeight="1">
      <c r="A26" s="6"/>
      <c r="B26" s="25" t="s">
        <v>220</v>
      </c>
      <c r="C26" s="5" t="s">
        <v>221</v>
      </c>
      <c r="D26" s="5" t="s">
        <v>82</v>
      </c>
      <c r="E26" s="7">
        <v>39812</v>
      </c>
      <c r="F26" s="8">
        <v>373.89</v>
      </c>
      <c r="G26" s="26">
        <f t="shared" si="0"/>
        <v>1.9400000000000001E-2</v>
      </c>
    </row>
    <row r="27" spans="1:7" ht="12.95" customHeight="1">
      <c r="A27" s="6"/>
      <c r="B27" s="25" t="s">
        <v>154</v>
      </c>
      <c r="C27" s="5" t="s">
        <v>50</v>
      </c>
      <c r="D27" s="5" t="s">
        <v>17</v>
      </c>
      <c r="E27" s="7">
        <v>54340</v>
      </c>
      <c r="F27" s="8">
        <v>370.16</v>
      </c>
      <c r="G27" s="26">
        <f t="shared" si="0"/>
        <v>1.9199999999999998E-2</v>
      </c>
    </row>
    <row r="28" spans="1:7" ht="12.95" customHeight="1">
      <c r="A28" s="6"/>
      <c r="B28" s="25" t="s">
        <v>205</v>
      </c>
      <c r="C28" s="5" t="s">
        <v>115</v>
      </c>
      <c r="D28" s="5" t="s">
        <v>82</v>
      </c>
      <c r="E28" s="7">
        <v>97374</v>
      </c>
      <c r="F28" s="8">
        <v>364.13</v>
      </c>
      <c r="G28" s="26">
        <f t="shared" si="0"/>
        <v>1.89E-2</v>
      </c>
    </row>
    <row r="29" spans="1:7" ht="12.95" customHeight="1">
      <c r="A29" s="6"/>
      <c r="B29" s="25" t="s">
        <v>202</v>
      </c>
      <c r="C29" s="5" t="s">
        <v>117</v>
      </c>
      <c r="D29" s="5" t="s">
        <v>17</v>
      </c>
      <c r="E29" s="7">
        <v>83475</v>
      </c>
      <c r="F29" s="8">
        <v>305.56</v>
      </c>
      <c r="G29" s="26">
        <f t="shared" si="0"/>
        <v>1.5900000000000001E-2</v>
      </c>
    </row>
    <row r="30" spans="1:7" ht="12.95" customHeight="1">
      <c r="A30" s="6"/>
      <c r="B30" s="25" t="s">
        <v>166</v>
      </c>
      <c r="C30" s="5" t="s">
        <v>37</v>
      </c>
      <c r="D30" s="5" t="s">
        <v>38</v>
      </c>
      <c r="E30" s="7">
        <v>62025</v>
      </c>
      <c r="F30" s="8">
        <v>303.83</v>
      </c>
      <c r="G30" s="26">
        <f t="shared" si="0"/>
        <v>1.5800000000000002E-2</v>
      </c>
    </row>
    <row r="31" spans="1:7" ht="12.95" customHeight="1">
      <c r="A31" s="6"/>
      <c r="B31" s="25" t="s">
        <v>145</v>
      </c>
      <c r="C31" s="5" t="s">
        <v>58</v>
      </c>
      <c r="D31" s="5" t="s">
        <v>26</v>
      </c>
      <c r="E31" s="7">
        <v>47692</v>
      </c>
      <c r="F31" s="8">
        <v>301.2</v>
      </c>
      <c r="G31" s="26">
        <f t="shared" si="0"/>
        <v>1.5699999999999999E-2</v>
      </c>
    </row>
    <row r="32" spans="1:7" ht="12.95" customHeight="1">
      <c r="A32" s="6"/>
      <c r="B32" s="25" t="s">
        <v>153</v>
      </c>
      <c r="C32" s="5" t="s">
        <v>39</v>
      </c>
      <c r="D32" s="5" t="s">
        <v>36</v>
      </c>
      <c r="E32" s="7">
        <v>19456</v>
      </c>
      <c r="F32" s="8">
        <v>299.63</v>
      </c>
      <c r="G32" s="26">
        <f t="shared" si="0"/>
        <v>1.5599999999999999E-2</v>
      </c>
    </row>
    <row r="33" spans="1:7" ht="12.95" customHeight="1">
      <c r="A33" s="6"/>
      <c r="B33" s="25" t="s">
        <v>301</v>
      </c>
      <c r="C33" s="5" t="s">
        <v>302</v>
      </c>
      <c r="D33" s="5" t="s">
        <v>40</v>
      </c>
      <c r="E33" s="7">
        <v>52098</v>
      </c>
      <c r="F33" s="8">
        <v>283.02</v>
      </c>
      <c r="G33" s="26">
        <f t="shared" si="0"/>
        <v>1.47E-2</v>
      </c>
    </row>
    <row r="34" spans="1:7" ht="12.95" customHeight="1">
      <c r="A34" s="6"/>
      <c r="B34" s="25" t="s">
        <v>225</v>
      </c>
      <c r="C34" s="5" t="s">
        <v>226</v>
      </c>
      <c r="D34" s="5" t="s">
        <v>123</v>
      </c>
      <c r="E34" s="7">
        <v>318988</v>
      </c>
      <c r="F34" s="8">
        <v>268.75</v>
      </c>
      <c r="G34" s="26">
        <f t="shared" si="0"/>
        <v>1.4E-2</v>
      </c>
    </row>
    <row r="35" spans="1:7" ht="12.95" customHeight="1">
      <c r="A35" s="6"/>
      <c r="B35" s="25" t="s">
        <v>254</v>
      </c>
      <c r="C35" s="5" t="s">
        <v>255</v>
      </c>
      <c r="D35" s="5" t="s">
        <v>15</v>
      </c>
      <c r="E35" s="7">
        <v>184423</v>
      </c>
      <c r="F35" s="8">
        <v>261.97000000000003</v>
      </c>
      <c r="G35" s="26">
        <f t="shared" si="0"/>
        <v>1.3599999999999999E-2</v>
      </c>
    </row>
    <row r="36" spans="1:7" ht="12.95" customHeight="1">
      <c r="A36" s="6"/>
      <c r="B36" s="25" t="s">
        <v>164</v>
      </c>
      <c r="C36" s="5" t="s">
        <v>114</v>
      </c>
      <c r="D36" s="5" t="s">
        <v>26</v>
      </c>
      <c r="E36" s="7">
        <v>42686</v>
      </c>
      <c r="F36" s="8">
        <v>245.12</v>
      </c>
      <c r="G36" s="26">
        <f t="shared" si="0"/>
        <v>1.2699999999999999E-2</v>
      </c>
    </row>
    <row r="37" spans="1:7" ht="12.95" customHeight="1">
      <c r="A37" s="6"/>
      <c r="B37" s="25" t="s">
        <v>213</v>
      </c>
      <c r="C37" s="5" t="s">
        <v>338</v>
      </c>
      <c r="D37" s="5" t="s">
        <v>129</v>
      </c>
      <c r="E37" s="7">
        <v>122997</v>
      </c>
      <c r="F37" s="8">
        <v>244.03</v>
      </c>
      <c r="G37" s="26">
        <f t="shared" si="0"/>
        <v>1.2699999999999999E-2</v>
      </c>
    </row>
    <row r="38" spans="1:7" ht="12.95" customHeight="1">
      <c r="A38" s="6"/>
      <c r="B38" s="25" t="s">
        <v>185</v>
      </c>
      <c r="C38" s="5" t="s">
        <v>51</v>
      </c>
      <c r="D38" s="5" t="s">
        <v>52</v>
      </c>
      <c r="E38" s="7">
        <v>67664</v>
      </c>
      <c r="F38" s="8">
        <v>235.4</v>
      </c>
      <c r="G38" s="26">
        <f t="shared" si="0"/>
        <v>1.2200000000000001E-2</v>
      </c>
    </row>
    <row r="39" spans="1:7" ht="12.95" customHeight="1">
      <c r="A39" s="6"/>
      <c r="B39" s="25" t="s">
        <v>149</v>
      </c>
      <c r="C39" s="5" t="s">
        <v>24</v>
      </c>
      <c r="D39" s="5" t="s">
        <v>11</v>
      </c>
      <c r="E39" s="7">
        <v>50384</v>
      </c>
      <c r="F39" s="8">
        <v>234.74</v>
      </c>
      <c r="G39" s="26">
        <f t="shared" ref="G39:G59" si="1">+ROUND(F39/$F$66,4)</f>
        <v>1.2200000000000001E-2</v>
      </c>
    </row>
    <row r="40" spans="1:7" ht="12.95" customHeight="1">
      <c r="A40" s="6"/>
      <c r="B40" s="25" t="s">
        <v>168</v>
      </c>
      <c r="C40" s="5" t="s">
        <v>69</v>
      </c>
      <c r="D40" s="5" t="s">
        <v>42</v>
      </c>
      <c r="E40" s="7">
        <v>52505</v>
      </c>
      <c r="F40" s="8">
        <v>225.19</v>
      </c>
      <c r="G40" s="26">
        <f t="shared" si="1"/>
        <v>1.17E-2</v>
      </c>
    </row>
    <row r="41" spans="1:7" ht="12.95" customHeight="1">
      <c r="A41" s="6"/>
      <c r="B41" s="25" t="s">
        <v>200</v>
      </c>
      <c r="C41" s="5" t="s">
        <v>128</v>
      </c>
      <c r="D41" s="5" t="s">
        <v>129</v>
      </c>
      <c r="E41" s="7">
        <v>47960</v>
      </c>
      <c r="F41" s="8">
        <v>221.77</v>
      </c>
      <c r="G41" s="26">
        <f t="shared" si="1"/>
        <v>1.15E-2</v>
      </c>
    </row>
    <row r="42" spans="1:7" ht="12.95" customHeight="1">
      <c r="A42" s="6"/>
      <c r="B42" s="25" t="s">
        <v>176</v>
      </c>
      <c r="C42" s="5" t="s">
        <v>75</v>
      </c>
      <c r="D42" s="5" t="s">
        <v>76</v>
      </c>
      <c r="E42" s="7">
        <v>1415</v>
      </c>
      <c r="F42" s="8">
        <v>219.03</v>
      </c>
      <c r="G42" s="26">
        <f t="shared" si="1"/>
        <v>1.14E-2</v>
      </c>
    </row>
    <row r="43" spans="1:7" ht="12.95" customHeight="1">
      <c r="A43" s="6"/>
      <c r="B43" s="25" t="s">
        <v>242</v>
      </c>
      <c r="C43" s="5" t="s">
        <v>243</v>
      </c>
      <c r="D43" s="5" t="s">
        <v>42</v>
      </c>
      <c r="E43" s="7">
        <v>23562</v>
      </c>
      <c r="F43" s="8">
        <v>209.04</v>
      </c>
      <c r="G43" s="26">
        <f t="shared" si="1"/>
        <v>1.09E-2</v>
      </c>
    </row>
    <row r="44" spans="1:7" ht="12.95" customHeight="1">
      <c r="A44" s="6"/>
      <c r="B44" s="25" t="s">
        <v>282</v>
      </c>
      <c r="C44" s="5" t="s">
        <v>283</v>
      </c>
      <c r="D44" s="5" t="s">
        <v>31</v>
      </c>
      <c r="E44" s="7">
        <v>10776</v>
      </c>
      <c r="F44" s="8">
        <v>201.23</v>
      </c>
      <c r="G44" s="26">
        <f t="shared" si="1"/>
        <v>1.0500000000000001E-2</v>
      </c>
    </row>
    <row r="45" spans="1:7" ht="12.95" customHeight="1">
      <c r="A45" s="6"/>
      <c r="B45" s="25" t="s">
        <v>177</v>
      </c>
      <c r="C45" s="5" t="s">
        <v>98</v>
      </c>
      <c r="D45" s="5" t="s">
        <v>31</v>
      </c>
      <c r="E45" s="7">
        <v>15707</v>
      </c>
      <c r="F45" s="8">
        <v>194.66</v>
      </c>
      <c r="G45" s="26">
        <f t="shared" si="1"/>
        <v>1.01E-2</v>
      </c>
    </row>
    <row r="46" spans="1:7" ht="12.95" customHeight="1">
      <c r="A46" s="6"/>
      <c r="B46" s="25" t="s">
        <v>178</v>
      </c>
      <c r="C46" s="5" t="s">
        <v>99</v>
      </c>
      <c r="D46" s="5" t="s">
        <v>26</v>
      </c>
      <c r="E46" s="7">
        <v>12682</v>
      </c>
      <c r="F46" s="8">
        <v>186.96</v>
      </c>
      <c r="G46" s="26">
        <f t="shared" si="1"/>
        <v>9.7000000000000003E-3</v>
      </c>
    </row>
    <row r="47" spans="1:7" ht="12.95" customHeight="1">
      <c r="A47" s="6"/>
      <c r="B47" s="25" t="s">
        <v>280</v>
      </c>
      <c r="C47" s="5" t="s">
        <v>281</v>
      </c>
      <c r="D47" s="5" t="s">
        <v>26</v>
      </c>
      <c r="E47" s="7">
        <v>64758</v>
      </c>
      <c r="F47" s="8">
        <v>175.07</v>
      </c>
      <c r="G47" s="26">
        <f t="shared" si="1"/>
        <v>9.1000000000000004E-3</v>
      </c>
    </row>
    <row r="48" spans="1:7" ht="12.95" customHeight="1">
      <c r="A48" s="6"/>
      <c r="B48" s="25" t="s">
        <v>211</v>
      </c>
      <c r="C48" s="5" t="s">
        <v>212</v>
      </c>
      <c r="D48" s="5" t="s">
        <v>123</v>
      </c>
      <c r="E48" s="7">
        <v>75000</v>
      </c>
      <c r="F48" s="8">
        <v>145.46</v>
      </c>
      <c r="G48" s="26">
        <f t="shared" si="1"/>
        <v>7.6E-3</v>
      </c>
    </row>
    <row r="49" spans="1:7" ht="12.95" customHeight="1">
      <c r="A49" s="6"/>
      <c r="B49" s="25" t="s">
        <v>351</v>
      </c>
      <c r="C49" s="5" t="s">
        <v>352</v>
      </c>
      <c r="D49" s="5" t="s">
        <v>40</v>
      </c>
      <c r="E49" s="7">
        <v>5340</v>
      </c>
      <c r="F49" s="8">
        <v>141.77000000000001</v>
      </c>
      <c r="G49" s="26">
        <f t="shared" si="1"/>
        <v>7.4000000000000003E-3</v>
      </c>
    </row>
    <row r="50" spans="1:7" ht="12.95" customHeight="1">
      <c r="A50" s="6"/>
      <c r="B50" s="25" t="s">
        <v>353</v>
      </c>
      <c r="C50" s="5" t="s">
        <v>354</v>
      </c>
      <c r="D50" s="5" t="s">
        <v>78</v>
      </c>
      <c r="E50" s="7">
        <v>39100</v>
      </c>
      <c r="F50" s="8">
        <v>130.88999999999999</v>
      </c>
      <c r="G50" s="26">
        <f t="shared" si="1"/>
        <v>6.7999999999999996E-3</v>
      </c>
    </row>
    <row r="51" spans="1:7" ht="12.95" customHeight="1">
      <c r="A51" s="6"/>
      <c r="B51" s="25" t="s">
        <v>287</v>
      </c>
      <c r="C51" s="5" t="s">
        <v>288</v>
      </c>
      <c r="D51" s="5" t="s">
        <v>15</v>
      </c>
      <c r="E51" s="7">
        <v>7014</v>
      </c>
      <c r="F51" s="8">
        <v>130.13999999999999</v>
      </c>
      <c r="G51" s="26">
        <f t="shared" si="1"/>
        <v>6.7999999999999996E-3</v>
      </c>
    </row>
    <row r="52" spans="1:7" ht="12.95" customHeight="1">
      <c r="A52" s="6"/>
      <c r="B52" s="25" t="s">
        <v>342</v>
      </c>
      <c r="C52" s="5" t="s">
        <v>343</v>
      </c>
      <c r="D52" s="5" t="s">
        <v>203</v>
      </c>
      <c r="E52" s="7">
        <v>75630</v>
      </c>
      <c r="F52" s="8">
        <v>121.39</v>
      </c>
      <c r="G52" s="26">
        <f t="shared" si="1"/>
        <v>6.3E-3</v>
      </c>
    </row>
    <row r="53" spans="1:7" ht="12.95" customHeight="1">
      <c r="A53" s="6"/>
      <c r="B53" s="25" t="s">
        <v>284</v>
      </c>
      <c r="C53" s="5" t="s">
        <v>285</v>
      </c>
      <c r="D53" s="5" t="s">
        <v>286</v>
      </c>
      <c r="E53" s="7">
        <v>2010</v>
      </c>
      <c r="F53" s="8">
        <v>117.43</v>
      </c>
      <c r="G53" s="26">
        <f t="shared" si="1"/>
        <v>6.1000000000000004E-3</v>
      </c>
    </row>
    <row r="54" spans="1:7" ht="12.95" customHeight="1">
      <c r="A54" s="6"/>
      <c r="B54" s="25" t="s">
        <v>165</v>
      </c>
      <c r="C54" s="5" t="s">
        <v>81</v>
      </c>
      <c r="D54" s="5" t="s">
        <v>42</v>
      </c>
      <c r="E54" s="7">
        <v>7184</v>
      </c>
      <c r="F54" s="8">
        <v>113.57</v>
      </c>
      <c r="G54" s="26">
        <f t="shared" si="1"/>
        <v>5.8999999999999999E-3</v>
      </c>
    </row>
    <row r="55" spans="1:7" ht="12.95" customHeight="1">
      <c r="A55" s="6"/>
      <c r="B55" s="25" t="s">
        <v>197</v>
      </c>
      <c r="C55" s="5" t="s">
        <v>134</v>
      </c>
      <c r="D55" s="5" t="s">
        <v>133</v>
      </c>
      <c r="E55" s="7">
        <v>59238</v>
      </c>
      <c r="F55" s="8">
        <v>112.49</v>
      </c>
      <c r="G55" s="26">
        <f t="shared" si="1"/>
        <v>5.7999999999999996E-3</v>
      </c>
    </row>
    <row r="56" spans="1:7" ht="12.95" customHeight="1">
      <c r="A56" s="6"/>
      <c r="B56" s="25" t="s">
        <v>344</v>
      </c>
      <c r="C56" s="5" t="s">
        <v>345</v>
      </c>
      <c r="D56" s="5" t="s">
        <v>346</v>
      </c>
      <c r="E56" s="7">
        <v>124972</v>
      </c>
      <c r="F56" s="8">
        <v>100.85</v>
      </c>
      <c r="G56" s="26">
        <f t="shared" si="1"/>
        <v>5.1999999999999998E-3</v>
      </c>
    </row>
    <row r="57" spans="1:7" ht="12.95" customHeight="1">
      <c r="A57" s="6"/>
      <c r="B57" s="25" t="s">
        <v>193</v>
      </c>
      <c r="C57" s="5" t="s">
        <v>130</v>
      </c>
      <c r="D57" s="5" t="s">
        <v>82</v>
      </c>
      <c r="E57" s="7">
        <v>21469</v>
      </c>
      <c r="F57" s="8">
        <v>100.3</v>
      </c>
      <c r="G57" s="26">
        <f t="shared" si="1"/>
        <v>5.1999999999999998E-3</v>
      </c>
    </row>
    <row r="58" spans="1:7" ht="12.95" customHeight="1">
      <c r="A58" s="6"/>
      <c r="B58" s="25" t="s">
        <v>54</v>
      </c>
      <c r="C58" s="5" t="s">
        <v>55</v>
      </c>
      <c r="D58" s="5" t="s">
        <v>11</v>
      </c>
      <c r="E58" s="7">
        <v>55194</v>
      </c>
      <c r="F58" s="8">
        <v>91.13</v>
      </c>
      <c r="G58" s="26">
        <f t="shared" si="1"/>
        <v>4.7000000000000002E-3</v>
      </c>
    </row>
    <row r="59" spans="1:7" ht="12.95" customHeight="1">
      <c r="A59" s="6"/>
      <c r="B59" s="25" t="s">
        <v>300</v>
      </c>
      <c r="C59" s="5" t="s">
        <v>215</v>
      </c>
      <c r="D59" s="5" t="s">
        <v>31</v>
      </c>
      <c r="E59" s="7">
        <v>26458</v>
      </c>
      <c r="F59" s="8">
        <v>87.87</v>
      </c>
      <c r="G59" s="26">
        <f t="shared" si="1"/>
        <v>4.5999999999999999E-3</v>
      </c>
    </row>
    <row r="60" spans="1:7" ht="12.95" customHeight="1">
      <c r="A60" s="1"/>
      <c r="B60" s="23" t="s">
        <v>61</v>
      </c>
      <c r="C60" s="5" t="s">
        <v>1</v>
      </c>
      <c r="D60" s="5" t="s">
        <v>1</v>
      </c>
      <c r="E60" s="5" t="s">
        <v>1</v>
      </c>
      <c r="F60" s="9">
        <f>SUM(F7:F59)</f>
        <v>18775.329999999998</v>
      </c>
      <c r="G60" s="27">
        <f>SUM(G7:G59)</f>
        <v>0.9760000000000002</v>
      </c>
    </row>
    <row r="61" spans="1:7" ht="12.95" customHeight="1">
      <c r="A61" s="1"/>
      <c r="B61" s="23" t="s">
        <v>62</v>
      </c>
      <c r="C61" s="5" t="s">
        <v>1</v>
      </c>
      <c r="D61" s="5" t="s">
        <v>1</v>
      </c>
      <c r="E61" s="5" t="s">
        <v>1</v>
      </c>
      <c r="F61" s="1"/>
      <c r="G61" s="24" t="s">
        <v>1</v>
      </c>
    </row>
    <row r="62" spans="1:7" ht="12.95" customHeight="1">
      <c r="A62" s="6"/>
      <c r="B62" s="25" t="s">
        <v>227</v>
      </c>
      <c r="C62" s="5" t="s">
        <v>136</v>
      </c>
      <c r="D62" s="5" t="s">
        <v>36</v>
      </c>
      <c r="E62" s="7">
        <v>189983</v>
      </c>
      <c r="F62" s="14" t="s">
        <v>137</v>
      </c>
      <c r="G62" s="36" t="s">
        <v>138</v>
      </c>
    </row>
    <row r="63" spans="1:7" ht="12.95" customHeight="1">
      <c r="A63" s="1"/>
      <c r="B63" s="23" t="s">
        <v>61</v>
      </c>
      <c r="C63" s="5" t="s">
        <v>1</v>
      </c>
      <c r="D63" s="5" t="s">
        <v>1</v>
      </c>
      <c r="E63" s="5" t="s">
        <v>1</v>
      </c>
      <c r="F63" s="9">
        <f>SUM(F62)</f>
        <v>0</v>
      </c>
      <c r="G63" s="27">
        <f>SUM(G62)</f>
        <v>0</v>
      </c>
    </row>
    <row r="64" spans="1:7" ht="12.95" customHeight="1">
      <c r="A64" s="1"/>
      <c r="B64" s="28" t="s">
        <v>64</v>
      </c>
      <c r="C64" s="12" t="s">
        <v>1</v>
      </c>
      <c r="D64" s="10" t="s">
        <v>1</v>
      </c>
      <c r="E64" s="12" t="s">
        <v>1</v>
      </c>
      <c r="F64" s="9">
        <f>+F63+F60</f>
        <v>18775.329999999998</v>
      </c>
      <c r="G64" s="27">
        <f>+G63+G60</f>
        <v>0.9760000000000002</v>
      </c>
    </row>
    <row r="65" spans="1:7" ht="12.95" customHeight="1">
      <c r="A65" s="1"/>
      <c r="B65" s="28" t="s">
        <v>65</v>
      </c>
      <c r="C65" s="5" t="s">
        <v>1</v>
      </c>
      <c r="D65" s="10" t="s">
        <v>1</v>
      </c>
      <c r="E65" s="5" t="s">
        <v>1</v>
      </c>
      <c r="F65" s="13">
        <f>+F66-F64</f>
        <v>464.64000000000306</v>
      </c>
      <c r="G65" s="27">
        <f>+G66-G64</f>
        <v>2.3999999999999799E-2</v>
      </c>
    </row>
    <row r="66" spans="1:7" ht="12.95" customHeight="1" thickBot="1">
      <c r="A66" s="1"/>
      <c r="B66" s="30" t="s">
        <v>66</v>
      </c>
      <c r="C66" s="31" t="s">
        <v>1</v>
      </c>
      <c r="D66" s="31" t="s">
        <v>1</v>
      </c>
      <c r="E66" s="31" t="s">
        <v>1</v>
      </c>
      <c r="F66" s="32">
        <v>19239.97</v>
      </c>
      <c r="G66" s="33">
        <v>1</v>
      </c>
    </row>
    <row r="67" spans="1:7">
      <c r="A67" s="1"/>
      <c r="B67" s="2" t="s">
        <v>84</v>
      </c>
      <c r="C67" s="1"/>
      <c r="D67" s="1"/>
      <c r="E67" s="1"/>
      <c r="F67" s="1"/>
      <c r="G67" s="1"/>
    </row>
    <row r="68" spans="1:7">
      <c r="A68" s="1"/>
      <c r="B68" s="2" t="s">
        <v>139</v>
      </c>
      <c r="C68" s="1"/>
      <c r="D68" s="1"/>
      <c r="E68" s="1"/>
      <c r="F68" s="1"/>
      <c r="G68" s="1"/>
    </row>
    <row r="69" spans="1:7">
      <c r="A69" s="1"/>
      <c r="B69" s="2" t="s">
        <v>83</v>
      </c>
      <c r="C69" s="1"/>
      <c r="D69" s="1"/>
      <c r="E69" s="1"/>
      <c r="F69" s="1"/>
      <c r="G69" s="18"/>
    </row>
    <row r="70" spans="1:7">
      <c r="A70" s="1"/>
      <c r="B70" s="2" t="s">
        <v>1</v>
      </c>
      <c r="C70" s="1"/>
      <c r="D70" s="1"/>
      <c r="E70" s="1"/>
      <c r="F70" s="17"/>
      <c r="G70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220</v>
      </c>
      <c r="C7" s="5" t="s">
        <v>221</v>
      </c>
      <c r="D7" s="5" t="s">
        <v>82</v>
      </c>
      <c r="E7" s="7">
        <v>3214</v>
      </c>
      <c r="F7" s="8">
        <v>30.18</v>
      </c>
      <c r="G7" s="26">
        <f t="shared" ref="G7:G44" si="0">+ROUND(F7/$F$50,4)</f>
        <v>6.0600000000000001E-2</v>
      </c>
    </row>
    <row r="8" spans="1:7" ht="12.95" customHeight="1">
      <c r="A8" s="6"/>
      <c r="B8" s="25" t="s">
        <v>205</v>
      </c>
      <c r="C8" s="5" t="s">
        <v>115</v>
      </c>
      <c r="D8" s="5" t="s">
        <v>82</v>
      </c>
      <c r="E8" s="7">
        <v>6210</v>
      </c>
      <c r="F8" s="8">
        <v>23.22</v>
      </c>
      <c r="G8" s="26">
        <f t="shared" si="0"/>
        <v>4.6600000000000003E-2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8874</v>
      </c>
      <c r="F9" s="8">
        <v>23.07</v>
      </c>
      <c r="G9" s="26">
        <f t="shared" si="0"/>
        <v>4.6300000000000001E-2</v>
      </c>
    </row>
    <row r="10" spans="1:7" ht="12.95" customHeight="1">
      <c r="A10" s="6"/>
      <c r="B10" s="25" t="s">
        <v>144</v>
      </c>
      <c r="C10" s="5" t="s">
        <v>10</v>
      </c>
      <c r="D10" s="5" t="s">
        <v>11</v>
      </c>
      <c r="E10" s="7">
        <v>1746</v>
      </c>
      <c r="F10" s="8">
        <v>22.47</v>
      </c>
      <c r="G10" s="26">
        <f t="shared" si="0"/>
        <v>4.5100000000000001E-2</v>
      </c>
    </row>
    <row r="11" spans="1:7" ht="12.95" customHeight="1">
      <c r="A11" s="6"/>
      <c r="B11" s="25" t="s">
        <v>155</v>
      </c>
      <c r="C11" s="5" t="s">
        <v>43</v>
      </c>
      <c r="D11" s="5" t="s">
        <v>23</v>
      </c>
      <c r="E11" s="7">
        <v>1789</v>
      </c>
      <c r="F11" s="8">
        <v>21.24</v>
      </c>
      <c r="G11" s="26">
        <f t="shared" si="0"/>
        <v>4.2599999999999999E-2</v>
      </c>
    </row>
    <row r="12" spans="1:7" ht="12.95" customHeight="1">
      <c r="A12" s="6"/>
      <c r="B12" s="25" t="s">
        <v>143</v>
      </c>
      <c r="C12" s="5" t="s">
        <v>18</v>
      </c>
      <c r="D12" s="5" t="s">
        <v>19</v>
      </c>
      <c r="E12" s="7">
        <v>1428</v>
      </c>
      <c r="F12" s="8">
        <v>20.63</v>
      </c>
      <c r="G12" s="26">
        <f t="shared" si="0"/>
        <v>4.1399999999999999E-2</v>
      </c>
    </row>
    <row r="13" spans="1:7" ht="12.95" customHeight="1">
      <c r="A13" s="6"/>
      <c r="B13" s="25" t="s">
        <v>228</v>
      </c>
      <c r="C13" s="5" t="s">
        <v>229</v>
      </c>
      <c r="D13" s="5" t="s">
        <v>59</v>
      </c>
      <c r="E13" s="7">
        <v>1484</v>
      </c>
      <c r="F13" s="8">
        <v>20.059999999999999</v>
      </c>
      <c r="G13" s="26">
        <f t="shared" si="0"/>
        <v>4.0300000000000002E-2</v>
      </c>
    </row>
    <row r="14" spans="1:7" ht="12.95" customHeight="1">
      <c r="A14" s="6"/>
      <c r="B14" s="25" t="s">
        <v>147</v>
      </c>
      <c r="C14" s="5" t="s">
        <v>20</v>
      </c>
      <c r="D14" s="5" t="s">
        <v>11</v>
      </c>
      <c r="E14" s="7">
        <v>7241</v>
      </c>
      <c r="F14" s="8">
        <v>19.48</v>
      </c>
      <c r="G14" s="26">
        <f t="shared" si="0"/>
        <v>3.9100000000000003E-2</v>
      </c>
    </row>
    <row r="15" spans="1:7" ht="12.95" customHeight="1">
      <c r="A15" s="6"/>
      <c r="B15" s="25" t="s">
        <v>185</v>
      </c>
      <c r="C15" s="5" t="s">
        <v>51</v>
      </c>
      <c r="D15" s="5" t="s">
        <v>52</v>
      </c>
      <c r="E15" s="7">
        <v>5593</v>
      </c>
      <c r="F15" s="8">
        <v>19.46</v>
      </c>
      <c r="G15" s="26">
        <f t="shared" si="0"/>
        <v>3.9100000000000003E-2</v>
      </c>
    </row>
    <row r="16" spans="1:7" ht="12.95" customHeight="1">
      <c r="A16" s="6"/>
      <c r="B16" s="25" t="s">
        <v>240</v>
      </c>
      <c r="C16" s="5" t="s">
        <v>241</v>
      </c>
      <c r="D16" s="5" t="s">
        <v>133</v>
      </c>
      <c r="E16" s="7">
        <v>6342</v>
      </c>
      <c r="F16" s="8">
        <v>18.93</v>
      </c>
      <c r="G16" s="26">
        <f t="shared" si="0"/>
        <v>3.7999999999999999E-2</v>
      </c>
    </row>
    <row r="17" spans="1:7" ht="12.95" customHeight="1">
      <c r="A17" s="6"/>
      <c r="B17" s="25" t="s">
        <v>328</v>
      </c>
      <c r="C17" s="5" t="s">
        <v>329</v>
      </c>
      <c r="D17" s="5" t="s">
        <v>123</v>
      </c>
      <c r="E17" s="7">
        <v>2161</v>
      </c>
      <c r="F17" s="8">
        <v>15.94</v>
      </c>
      <c r="G17" s="26">
        <f t="shared" si="0"/>
        <v>3.2000000000000001E-2</v>
      </c>
    </row>
    <row r="18" spans="1:7" ht="12.95" customHeight="1">
      <c r="A18" s="6"/>
      <c r="B18" s="25" t="s">
        <v>268</v>
      </c>
      <c r="C18" s="5" t="s">
        <v>269</v>
      </c>
      <c r="D18" s="5" t="s">
        <v>52</v>
      </c>
      <c r="E18" s="7">
        <v>2233</v>
      </c>
      <c r="F18" s="8">
        <v>15.81</v>
      </c>
      <c r="G18" s="26">
        <f t="shared" si="0"/>
        <v>3.1699999999999999E-2</v>
      </c>
    </row>
    <row r="19" spans="1:7" ht="12.95" customHeight="1">
      <c r="A19" s="6"/>
      <c r="B19" s="25" t="s">
        <v>175</v>
      </c>
      <c r="C19" s="5" t="s">
        <v>80</v>
      </c>
      <c r="D19" s="5" t="s">
        <v>76</v>
      </c>
      <c r="E19" s="7">
        <v>2234</v>
      </c>
      <c r="F19" s="8">
        <v>15.72</v>
      </c>
      <c r="G19" s="26">
        <f t="shared" si="0"/>
        <v>3.1600000000000003E-2</v>
      </c>
    </row>
    <row r="20" spans="1:7" ht="12.95" customHeight="1">
      <c r="A20" s="6"/>
      <c r="B20" s="25" t="s">
        <v>141</v>
      </c>
      <c r="C20" s="5" t="s">
        <v>16</v>
      </c>
      <c r="D20" s="5" t="s">
        <v>17</v>
      </c>
      <c r="E20" s="7">
        <v>1503</v>
      </c>
      <c r="F20" s="8">
        <v>15.68</v>
      </c>
      <c r="G20" s="26">
        <f t="shared" si="0"/>
        <v>3.15E-2</v>
      </c>
    </row>
    <row r="21" spans="1:7" ht="12.95" customHeight="1">
      <c r="A21" s="6"/>
      <c r="B21" s="25" t="s">
        <v>201</v>
      </c>
      <c r="C21" s="5" t="s">
        <v>132</v>
      </c>
      <c r="D21" s="5" t="s">
        <v>123</v>
      </c>
      <c r="E21" s="7">
        <v>19145</v>
      </c>
      <c r="F21" s="8">
        <v>15.3</v>
      </c>
      <c r="G21" s="26">
        <f t="shared" si="0"/>
        <v>3.0700000000000002E-2</v>
      </c>
    </row>
    <row r="22" spans="1:7" ht="12.95" customHeight="1">
      <c r="A22" s="6"/>
      <c r="B22" s="25" t="s">
        <v>199</v>
      </c>
      <c r="C22" s="5" t="s">
        <v>122</v>
      </c>
      <c r="D22" s="5" t="s">
        <v>123</v>
      </c>
      <c r="E22" s="7">
        <v>7246</v>
      </c>
      <c r="F22" s="8">
        <v>14.97</v>
      </c>
      <c r="G22" s="26">
        <f t="shared" si="0"/>
        <v>3.0099999999999998E-2</v>
      </c>
    </row>
    <row r="23" spans="1:7" ht="12.95" customHeight="1">
      <c r="A23" s="6"/>
      <c r="B23" s="25" t="s">
        <v>298</v>
      </c>
      <c r="C23" s="5" t="s">
        <v>299</v>
      </c>
      <c r="D23" s="5" t="s">
        <v>28</v>
      </c>
      <c r="E23" s="7">
        <v>10069</v>
      </c>
      <c r="F23" s="8">
        <v>14.48</v>
      </c>
      <c r="G23" s="26">
        <f t="shared" si="0"/>
        <v>2.9100000000000001E-2</v>
      </c>
    </row>
    <row r="24" spans="1:7" ht="12.95" customHeight="1">
      <c r="A24" s="6"/>
      <c r="B24" s="25" t="s">
        <v>213</v>
      </c>
      <c r="C24" s="5" t="s">
        <v>338</v>
      </c>
      <c r="D24" s="5" t="s">
        <v>129</v>
      </c>
      <c r="E24" s="7">
        <v>7257</v>
      </c>
      <c r="F24" s="8">
        <v>14.4</v>
      </c>
      <c r="G24" s="26">
        <f t="shared" si="0"/>
        <v>2.8899999999999999E-2</v>
      </c>
    </row>
    <row r="25" spans="1:7" ht="12.95" customHeight="1">
      <c r="A25" s="6"/>
      <c r="B25" s="25" t="s">
        <v>200</v>
      </c>
      <c r="C25" s="5" t="s">
        <v>128</v>
      </c>
      <c r="D25" s="5" t="s">
        <v>129</v>
      </c>
      <c r="E25" s="7">
        <v>2880</v>
      </c>
      <c r="F25" s="8">
        <v>13.32</v>
      </c>
      <c r="G25" s="26">
        <f t="shared" si="0"/>
        <v>2.6700000000000002E-2</v>
      </c>
    </row>
    <row r="26" spans="1:7" ht="12.95" customHeight="1">
      <c r="A26" s="6"/>
      <c r="B26" s="25" t="s">
        <v>153</v>
      </c>
      <c r="C26" s="5" t="s">
        <v>39</v>
      </c>
      <c r="D26" s="5" t="s">
        <v>36</v>
      </c>
      <c r="E26" s="7">
        <v>797</v>
      </c>
      <c r="F26" s="8">
        <v>12.27</v>
      </c>
      <c r="G26" s="26">
        <f t="shared" si="0"/>
        <v>2.46E-2</v>
      </c>
    </row>
    <row r="27" spans="1:7" ht="12.95" customHeight="1">
      <c r="A27" s="6"/>
      <c r="B27" s="25" t="s">
        <v>179</v>
      </c>
      <c r="C27" s="5" t="s">
        <v>96</v>
      </c>
      <c r="D27" s="5" t="s">
        <v>76</v>
      </c>
      <c r="E27" s="7">
        <v>319</v>
      </c>
      <c r="F27" s="8">
        <v>11.78</v>
      </c>
      <c r="G27" s="26">
        <f t="shared" si="0"/>
        <v>2.3599999999999999E-2</v>
      </c>
    </row>
    <row r="28" spans="1:7" ht="12.95" customHeight="1">
      <c r="A28" s="6"/>
      <c r="B28" s="25" t="s">
        <v>202</v>
      </c>
      <c r="C28" s="5" t="s">
        <v>117</v>
      </c>
      <c r="D28" s="5" t="s">
        <v>17</v>
      </c>
      <c r="E28" s="7">
        <v>3124</v>
      </c>
      <c r="F28" s="8">
        <v>11.44</v>
      </c>
      <c r="G28" s="26">
        <f t="shared" si="0"/>
        <v>2.3E-2</v>
      </c>
    </row>
    <row r="29" spans="1:7" ht="12.95" customHeight="1">
      <c r="A29" s="6"/>
      <c r="B29" s="25" t="s">
        <v>154</v>
      </c>
      <c r="C29" s="5" t="s">
        <v>50</v>
      </c>
      <c r="D29" s="5" t="s">
        <v>17</v>
      </c>
      <c r="E29" s="7">
        <v>1551</v>
      </c>
      <c r="F29" s="8">
        <v>10.57</v>
      </c>
      <c r="G29" s="26">
        <f t="shared" si="0"/>
        <v>2.12E-2</v>
      </c>
    </row>
    <row r="30" spans="1:7" ht="12.95" customHeight="1">
      <c r="A30" s="6"/>
      <c r="B30" s="25" t="s">
        <v>193</v>
      </c>
      <c r="C30" s="5" t="s">
        <v>130</v>
      </c>
      <c r="D30" s="5" t="s">
        <v>82</v>
      </c>
      <c r="E30" s="7">
        <v>2146</v>
      </c>
      <c r="F30" s="8">
        <v>10.029999999999999</v>
      </c>
      <c r="G30" s="26">
        <f t="shared" si="0"/>
        <v>2.01E-2</v>
      </c>
    </row>
    <row r="31" spans="1:7" ht="12.95" customHeight="1">
      <c r="A31" s="6"/>
      <c r="B31" s="25" t="s">
        <v>230</v>
      </c>
      <c r="C31" s="5" t="s">
        <v>231</v>
      </c>
      <c r="D31" s="5" t="s">
        <v>59</v>
      </c>
      <c r="E31" s="7">
        <v>3899</v>
      </c>
      <c r="F31" s="8">
        <v>9.93</v>
      </c>
      <c r="G31" s="26">
        <f t="shared" si="0"/>
        <v>1.9900000000000001E-2</v>
      </c>
    </row>
    <row r="32" spans="1:7" ht="12.95" customHeight="1">
      <c r="A32" s="6"/>
      <c r="B32" s="25" t="s">
        <v>258</v>
      </c>
      <c r="C32" s="5" t="s">
        <v>259</v>
      </c>
      <c r="D32" s="5" t="s">
        <v>46</v>
      </c>
      <c r="E32" s="7">
        <v>2606</v>
      </c>
      <c r="F32" s="8">
        <v>8.6</v>
      </c>
      <c r="G32" s="26">
        <f t="shared" si="0"/>
        <v>1.7299999999999999E-2</v>
      </c>
    </row>
    <row r="33" spans="1:7" ht="12.95" customHeight="1">
      <c r="A33" s="6"/>
      <c r="B33" s="25" t="s">
        <v>225</v>
      </c>
      <c r="C33" s="5" t="s">
        <v>226</v>
      </c>
      <c r="D33" s="5" t="s">
        <v>123</v>
      </c>
      <c r="E33" s="7">
        <v>9781</v>
      </c>
      <c r="F33" s="8">
        <v>8.24</v>
      </c>
      <c r="G33" s="26">
        <f t="shared" si="0"/>
        <v>1.6500000000000001E-2</v>
      </c>
    </row>
    <row r="34" spans="1:7" ht="12.95" customHeight="1">
      <c r="A34" s="6"/>
      <c r="B34" s="25" t="s">
        <v>303</v>
      </c>
      <c r="C34" s="5" t="s">
        <v>304</v>
      </c>
      <c r="D34" s="5" t="s">
        <v>203</v>
      </c>
      <c r="E34" s="7">
        <v>3031</v>
      </c>
      <c r="F34" s="8">
        <v>8.2100000000000009</v>
      </c>
      <c r="G34" s="26">
        <f t="shared" si="0"/>
        <v>1.6500000000000001E-2</v>
      </c>
    </row>
    <row r="35" spans="1:7" ht="12.95" customHeight="1">
      <c r="A35" s="6"/>
      <c r="B35" s="25" t="s">
        <v>157</v>
      </c>
      <c r="C35" s="5" t="s">
        <v>29</v>
      </c>
      <c r="D35" s="5" t="s">
        <v>17</v>
      </c>
      <c r="E35" s="7">
        <v>1459</v>
      </c>
      <c r="F35" s="8">
        <v>7.61</v>
      </c>
      <c r="G35" s="26">
        <f t="shared" si="0"/>
        <v>1.5299999999999999E-2</v>
      </c>
    </row>
    <row r="36" spans="1:7" ht="12.95" customHeight="1">
      <c r="A36" s="6"/>
      <c r="B36" s="25" t="s">
        <v>197</v>
      </c>
      <c r="C36" s="5" t="s">
        <v>134</v>
      </c>
      <c r="D36" s="5" t="s">
        <v>133</v>
      </c>
      <c r="E36" s="7">
        <v>3813</v>
      </c>
      <c r="F36" s="8">
        <v>7.24</v>
      </c>
      <c r="G36" s="26">
        <f t="shared" si="0"/>
        <v>1.4500000000000001E-2</v>
      </c>
    </row>
    <row r="37" spans="1:7" ht="12.95" customHeight="1">
      <c r="A37" s="6"/>
      <c r="B37" s="25" t="s">
        <v>262</v>
      </c>
      <c r="C37" s="5" t="s">
        <v>263</v>
      </c>
      <c r="D37" s="5" t="s">
        <v>23</v>
      </c>
      <c r="E37" s="7">
        <v>1712</v>
      </c>
      <c r="F37" s="8">
        <v>6.69</v>
      </c>
      <c r="G37" s="26">
        <f t="shared" si="0"/>
        <v>1.34E-2</v>
      </c>
    </row>
    <row r="38" spans="1:7" ht="12.95" customHeight="1">
      <c r="A38" s="6"/>
      <c r="B38" s="25" t="s">
        <v>161</v>
      </c>
      <c r="C38" s="5" t="s">
        <v>25</v>
      </c>
      <c r="D38" s="5" t="s">
        <v>26</v>
      </c>
      <c r="E38" s="7">
        <v>312</v>
      </c>
      <c r="F38" s="8">
        <v>5.27</v>
      </c>
      <c r="G38" s="26">
        <f t="shared" si="0"/>
        <v>1.06E-2</v>
      </c>
    </row>
    <row r="39" spans="1:7" ht="12.95" customHeight="1">
      <c r="A39" s="6"/>
      <c r="B39" s="25" t="s">
        <v>289</v>
      </c>
      <c r="C39" s="5" t="s">
        <v>290</v>
      </c>
      <c r="D39" s="5" t="s">
        <v>129</v>
      </c>
      <c r="E39" s="7">
        <v>834</v>
      </c>
      <c r="F39" s="8">
        <v>4.95</v>
      </c>
      <c r="G39" s="26">
        <f t="shared" si="0"/>
        <v>9.9000000000000008E-3</v>
      </c>
    </row>
    <row r="40" spans="1:7" ht="12.95" customHeight="1">
      <c r="A40" s="6"/>
      <c r="B40" s="25" t="s">
        <v>162</v>
      </c>
      <c r="C40" s="5" t="s">
        <v>35</v>
      </c>
      <c r="D40" s="5" t="s">
        <v>36</v>
      </c>
      <c r="E40" s="7">
        <v>413</v>
      </c>
      <c r="F40" s="8">
        <v>4.74</v>
      </c>
      <c r="G40" s="26">
        <f t="shared" si="0"/>
        <v>9.4999999999999998E-3</v>
      </c>
    </row>
    <row r="41" spans="1:7" ht="12.95" customHeight="1">
      <c r="A41" s="6"/>
      <c r="B41" s="25" t="s">
        <v>315</v>
      </c>
      <c r="C41" s="5" t="s">
        <v>316</v>
      </c>
      <c r="D41" s="5" t="s">
        <v>19</v>
      </c>
      <c r="E41" s="7">
        <v>3092</v>
      </c>
      <c r="F41" s="8">
        <v>4.5599999999999996</v>
      </c>
      <c r="G41" s="26">
        <f t="shared" si="0"/>
        <v>9.1999999999999998E-3</v>
      </c>
    </row>
    <row r="42" spans="1:7" ht="12.95" customHeight="1">
      <c r="A42" s="6"/>
      <c r="B42" s="25" t="s">
        <v>311</v>
      </c>
      <c r="C42" s="5" t="s">
        <v>312</v>
      </c>
      <c r="D42" s="5" t="s">
        <v>82</v>
      </c>
      <c r="E42" s="7">
        <v>2469</v>
      </c>
      <c r="F42" s="8">
        <v>3.77</v>
      </c>
      <c r="G42" s="26">
        <f t="shared" si="0"/>
        <v>7.6E-3</v>
      </c>
    </row>
    <row r="43" spans="1:7" ht="12.95" customHeight="1">
      <c r="A43" s="6"/>
      <c r="B43" s="25" t="s">
        <v>342</v>
      </c>
      <c r="C43" s="5" t="s">
        <v>343</v>
      </c>
      <c r="D43" s="5" t="s">
        <v>203</v>
      </c>
      <c r="E43" s="7">
        <v>2000</v>
      </c>
      <c r="F43" s="8">
        <v>3.21</v>
      </c>
      <c r="G43" s="26">
        <f t="shared" si="0"/>
        <v>6.4000000000000003E-3</v>
      </c>
    </row>
    <row r="44" spans="1:7" ht="12.95" customHeight="1">
      <c r="A44" s="6"/>
      <c r="B44" s="25" t="s">
        <v>355</v>
      </c>
      <c r="C44" s="5" t="s">
        <v>356</v>
      </c>
      <c r="D44" s="5" t="s">
        <v>33</v>
      </c>
      <c r="E44" s="7">
        <v>1000</v>
      </c>
      <c r="F44" s="8">
        <v>2.41</v>
      </c>
      <c r="G44" s="26">
        <f t="shared" si="0"/>
        <v>4.7999999999999996E-3</v>
      </c>
    </row>
    <row r="45" spans="1:7" ht="12.95" customHeight="1">
      <c r="A45" s="1"/>
      <c r="B45" s="23" t="s">
        <v>61</v>
      </c>
      <c r="C45" s="5" t="s">
        <v>1</v>
      </c>
      <c r="D45" s="5" t="s">
        <v>1</v>
      </c>
      <c r="E45" s="5" t="s">
        <v>1</v>
      </c>
      <c r="F45" s="9">
        <f>SUM(F7:F44)</f>
        <v>495.88</v>
      </c>
      <c r="G45" s="27">
        <f>SUM(G7:G44)</f>
        <v>0.99529999999999985</v>
      </c>
    </row>
    <row r="46" spans="1:7" ht="12.95" customHeight="1">
      <c r="A46" s="1"/>
      <c r="B46" s="28" t="s">
        <v>62</v>
      </c>
      <c r="C46" s="10" t="s">
        <v>1</v>
      </c>
      <c r="D46" s="10" t="s">
        <v>1</v>
      </c>
      <c r="E46" s="10" t="s">
        <v>1</v>
      </c>
      <c r="F46" s="11" t="s">
        <v>63</v>
      </c>
      <c r="G46" s="29" t="s">
        <v>63</v>
      </c>
    </row>
    <row r="47" spans="1:7" ht="12.95" customHeight="1">
      <c r="A47" s="1"/>
      <c r="B47" s="28" t="s">
        <v>61</v>
      </c>
      <c r="C47" s="10" t="s">
        <v>1</v>
      </c>
      <c r="D47" s="10" t="s">
        <v>1</v>
      </c>
      <c r="E47" s="10" t="s">
        <v>1</v>
      </c>
      <c r="F47" s="11" t="s">
        <v>63</v>
      </c>
      <c r="G47" s="29" t="s">
        <v>63</v>
      </c>
    </row>
    <row r="48" spans="1:7" ht="12.95" customHeight="1">
      <c r="A48" s="1"/>
      <c r="B48" s="28" t="s">
        <v>64</v>
      </c>
      <c r="C48" s="12" t="s">
        <v>1</v>
      </c>
      <c r="D48" s="10" t="s">
        <v>1</v>
      </c>
      <c r="E48" s="12" t="s">
        <v>1</v>
      </c>
      <c r="F48" s="9">
        <f>+F45</f>
        <v>495.88</v>
      </c>
      <c r="G48" s="27">
        <f>+G45</f>
        <v>0.99529999999999985</v>
      </c>
    </row>
    <row r="49" spans="1:7" ht="12.95" customHeight="1">
      <c r="A49" s="1"/>
      <c r="B49" s="28" t="s">
        <v>65</v>
      </c>
      <c r="C49" s="5" t="s">
        <v>1</v>
      </c>
      <c r="D49" s="10" t="s">
        <v>1</v>
      </c>
      <c r="E49" s="5" t="s">
        <v>1</v>
      </c>
      <c r="F49" s="13">
        <f>+F50-F48</f>
        <v>2.2400000000000091</v>
      </c>
      <c r="G49" s="27">
        <f>+G50-G48</f>
        <v>4.7000000000001485E-3</v>
      </c>
    </row>
    <row r="50" spans="1:7" ht="12.95" customHeight="1" thickBot="1">
      <c r="A50" s="1"/>
      <c r="B50" s="30" t="s">
        <v>66</v>
      </c>
      <c r="C50" s="31" t="s">
        <v>1</v>
      </c>
      <c r="D50" s="31" t="s">
        <v>1</v>
      </c>
      <c r="E50" s="31" t="s">
        <v>1</v>
      </c>
      <c r="F50" s="32">
        <v>498.12</v>
      </c>
      <c r="G50" s="33">
        <v>1</v>
      </c>
    </row>
    <row r="51" spans="1:7">
      <c r="A51" s="1"/>
      <c r="B51" s="4" t="s">
        <v>1</v>
      </c>
      <c r="C51" s="1"/>
      <c r="D51" s="1"/>
      <c r="E51" s="1"/>
      <c r="F51" s="1"/>
      <c r="G51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0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147</v>
      </c>
      <c r="C7" s="5" t="s">
        <v>20</v>
      </c>
      <c r="D7" s="5" t="s">
        <v>11</v>
      </c>
      <c r="E7" s="7">
        <v>48160</v>
      </c>
      <c r="F7" s="8">
        <v>129.57</v>
      </c>
      <c r="G7" s="26">
        <f t="shared" ref="G7:G23" si="0">ROUND(F7/$F$29,4)</f>
        <v>0.2104</v>
      </c>
    </row>
    <row r="8" spans="1:7" ht="12.95" customHeight="1">
      <c r="A8" s="6"/>
      <c r="B8" s="25" t="s">
        <v>144</v>
      </c>
      <c r="C8" s="5" t="s">
        <v>10</v>
      </c>
      <c r="D8" s="5" t="s">
        <v>11</v>
      </c>
      <c r="E8" s="7">
        <v>9957</v>
      </c>
      <c r="F8" s="8">
        <v>128.13999999999999</v>
      </c>
      <c r="G8" s="26">
        <f t="shared" si="0"/>
        <v>0.20810000000000001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27663</v>
      </c>
      <c r="F9" s="8">
        <v>71.92</v>
      </c>
      <c r="G9" s="26">
        <f t="shared" si="0"/>
        <v>0.1168</v>
      </c>
    </row>
    <row r="10" spans="1:7" ht="12.95" customHeight="1">
      <c r="A10" s="6"/>
      <c r="B10" s="25" t="s">
        <v>158</v>
      </c>
      <c r="C10" s="5" t="s">
        <v>48</v>
      </c>
      <c r="D10" s="5" t="s">
        <v>11</v>
      </c>
      <c r="E10" s="7">
        <v>7962</v>
      </c>
      <c r="F10" s="8">
        <v>61.51</v>
      </c>
      <c r="G10" s="26">
        <f t="shared" si="0"/>
        <v>9.9900000000000003E-2</v>
      </c>
    </row>
    <row r="11" spans="1:7" ht="12.95" customHeight="1">
      <c r="A11" s="6"/>
      <c r="B11" s="25" t="s">
        <v>167</v>
      </c>
      <c r="C11" s="5" t="s">
        <v>79</v>
      </c>
      <c r="D11" s="5" t="s">
        <v>11</v>
      </c>
      <c r="E11" s="7">
        <v>4628</v>
      </c>
      <c r="F11" s="8">
        <v>57.97</v>
      </c>
      <c r="G11" s="26">
        <f t="shared" si="0"/>
        <v>9.4200000000000006E-2</v>
      </c>
    </row>
    <row r="12" spans="1:7" ht="12.95" customHeight="1">
      <c r="A12" s="6"/>
      <c r="B12" s="25" t="s">
        <v>149</v>
      </c>
      <c r="C12" s="5" t="s">
        <v>24</v>
      </c>
      <c r="D12" s="5" t="s">
        <v>11</v>
      </c>
      <c r="E12" s="7">
        <v>9130</v>
      </c>
      <c r="F12" s="8">
        <v>42.54</v>
      </c>
      <c r="G12" s="26">
        <f t="shared" si="0"/>
        <v>6.9099999999999995E-2</v>
      </c>
    </row>
    <row r="13" spans="1:7" ht="12.95" customHeight="1">
      <c r="A13" s="6"/>
      <c r="B13" s="25" t="s">
        <v>188</v>
      </c>
      <c r="C13" s="5" t="s">
        <v>102</v>
      </c>
      <c r="D13" s="5" t="s">
        <v>11</v>
      </c>
      <c r="E13" s="7">
        <v>1635</v>
      </c>
      <c r="F13" s="8">
        <v>22.82</v>
      </c>
      <c r="G13" s="26">
        <f t="shared" si="0"/>
        <v>3.7100000000000001E-2</v>
      </c>
    </row>
    <row r="14" spans="1:7" ht="12.95" customHeight="1">
      <c r="A14" s="6"/>
      <c r="B14" s="25" t="s">
        <v>54</v>
      </c>
      <c r="C14" s="5" t="s">
        <v>55</v>
      </c>
      <c r="D14" s="5" t="s">
        <v>11</v>
      </c>
      <c r="E14" s="7">
        <v>9820</v>
      </c>
      <c r="F14" s="8">
        <v>16.21</v>
      </c>
      <c r="G14" s="26">
        <f t="shared" si="0"/>
        <v>2.63E-2</v>
      </c>
    </row>
    <row r="15" spans="1:7" ht="12.95" customHeight="1">
      <c r="A15" s="6"/>
      <c r="B15" s="25" t="s">
        <v>291</v>
      </c>
      <c r="C15" s="5" t="s">
        <v>292</v>
      </c>
      <c r="D15" s="5" t="s">
        <v>15</v>
      </c>
      <c r="E15" s="7">
        <v>1080</v>
      </c>
      <c r="F15" s="8">
        <v>14.99</v>
      </c>
      <c r="G15" s="26">
        <f t="shared" si="0"/>
        <v>2.4299999999999999E-2</v>
      </c>
    </row>
    <row r="16" spans="1:7" ht="12.95" customHeight="1">
      <c r="A16" s="6"/>
      <c r="B16" s="25" t="s">
        <v>173</v>
      </c>
      <c r="C16" s="5" t="s">
        <v>256</v>
      </c>
      <c r="D16" s="5" t="s">
        <v>15</v>
      </c>
      <c r="E16" s="7">
        <v>1206</v>
      </c>
      <c r="F16" s="8">
        <v>12.5</v>
      </c>
      <c r="G16" s="26">
        <f t="shared" si="0"/>
        <v>2.0299999999999999E-2</v>
      </c>
    </row>
    <row r="17" spans="1:7" ht="12.95" customHeight="1">
      <c r="A17" s="6"/>
      <c r="B17" s="25" t="s">
        <v>250</v>
      </c>
      <c r="C17" s="5" t="s">
        <v>251</v>
      </c>
      <c r="D17" s="5" t="s">
        <v>11</v>
      </c>
      <c r="E17" s="7">
        <v>7154</v>
      </c>
      <c r="F17" s="8">
        <v>9.73</v>
      </c>
      <c r="G17" s="26">
        <f t="shared" si="0"/>
        <v>1.5800000000000002E-2</v>
      </c>
    </row>
    <row r="18" spans="1:7" ht="12.95" customHeight="1">
      <c r="A18" s="6"/>
      <c r="B18" s="25" t="s">
        <v>339</v>
      </c>
      <c r="C18" s="5" t="s">
        <v>340</v>
      </c>
      <c r="D18" s="5" t="s">
        <v>341</v>
      </c>
      <c r="E18" s="7">
        <v>651</v>
      </c>
      <c r="F18" s="8">
        <v>8.83</v>
      </c>
      <c r="G18" s="26">
        <f t="shared" si="0"/>
        <v>1.43E-2</v>
      </c>
    </row>
    <row r="19" spans="1:7" ht="12.95" customHeight="1">
      <c r="A19" s="6"/>
      <c r="B19" s="25" t="s">
        <v>254</v>
      </c>
      <c r="C19" s="5" t="s">
        <v>255</v>
      </c>
      <c r="D19" s="5" t="s">
        <v>15</v>
      </c>
      <c r="E19" s="7">
        <v>5576</v>
      </c>
      <c r="F19" s="8">
        <v>7.92</v>
      </c>
      <c r="G19" s="26">
        <f t="shared" si="0"/>
        <v>1.29E-2</v>
      </c>
    </row>
    <row r="20" spans="1:7" ht="12.95" customHeight="1">
      <c r="A20" s="6"/>
      <c r="B20" s="25" t="s">
        <v>257</v>
      </c>
      <c r="C20" s="5" t="s">
        <v>224</v>
      </c>
      <c r="D20" s="5" t="s">
        <v>15</v>
      </c>
      <c r="E20" s="7">
        <v>7020</v>
      </c>
      <c r="F20" s="8">
        <v>6.85</v>
      </c>
      <c r="G20" s="26">
        <f t="shared" si="0"/>
        <v>1.11E-2</v>
      </c>
    </row>
    <row r="21" spans="1:7" ht="12.95" customHeight="1">
      <c r="A21" s="6"/>
      <c r="B21" s="25" t="s">
        <v>309</v>
      </c>
      <c r="C21" s="5" t="s">
        <v>310</v>
      </c>
      <c r="D21" s="5" t="s">
        <v>15</v>
      </c>
      <c r="E21" s="7">
        <v>1066</v>
      </c>
      <c r="F21" s="8">
        <v>5.9</v>
      </c>
      <c r="G21" s="26">
        <f t="shared" si="0"/>
        <v>9.5999999999999992E-3</v>
      </c>
    </row>
    <row r="22" spans="1:7" ht="12.95" customHeight="1">
      <c r="A22" s="6"/>
      <c r="B22" s="25" t="s">
        <v>357</v>
      </c>
      <c r="C22" s="5" t="s">
        <v>358</v>
      </c>
      <c r="D22" s="5" t="s">
        <v>11</v>
      </c>
      <c r="E22" s="7">
        <v>2616</v>
      </c>
      <c r="F22" s="8">
        <v>1.99</v>
      </c>
      <c r="G22" s="26">
        <f t="shared" si="0"/>
        <v>3.2000000000000002E-3</v>
      </c>
    </row>
    <row r="23" spans="1:7" ht="12.95" customHeight="1">
      <c r="A23" s="6"/>
      <c r="B23" s="25" t="s">
        <v>264</v>
      </c>
      <c r="C23" s="5" t="s">
        <v>265</v>
      </c>
      <c r="D23" s="5" t="s">
        <v>11</v>
      </c>
      <c r="E23" s="7">
        <v>6333</v>
      </c>
      <c r="F23" s="8">
        <v>1.32</v>
      </c>
      <c r="G23" s="26">
        <f t="shared" si="0"/>
        <v>2.0999999999999999E-3</v>
      </c>
    </row>
    <row r="24" spans="1:7" ht="12.95" customHeight="1">
      <c r="A24" s="1"/>
      <c r="B24" s="23" t="s">
        <v>61</v>
      </c>
      <c r="C24" s="5" t="s">
        <v>1</v>
      </c>
      <c r="D24" s="5" t="s">
        <v>1</v>
      </c>
      <c r="E24" s="5" t="s">
        <v>1</v>
      </c>
      <c r="F24" s="9">
        <f>SUM(F7:F23)</f>
        <v>600.71000000000015</v>
      </c>
      <c r="G24" s="27">
        <f>SUM(G7:G23)</f>
        <v>0.97550000000000003</v>
      </c>
    </row>
    <row r="25" spans="1:7" ht="12.95" customHeight="1">
      <c r="A25" s="1"/>
      <c r="B25" s="28" t="s">
        <v>62</v>
      </c>
      <c r="C25" s="10" t="s">
        <v>1</v>
      </c>
      <c r="D25" s="10" t="s">
        <v>1</v>
      </c>
      <c r="E25" s="10" t="s">
        <v>1</v>
      </c>
      <c r="F25" s="11" t="s">
        <v>63</v>
      </c>
      <c r="G25" s="29" t="s">
        <v>63</v>
      </c>
    </row>
    <row r="26" spans="1:7" ht="12.95" customHeight="1">
      <c r="A26" s="1"/>
      <c r="B26" s="28" t="s">
        <v>61</v>
      </c>
      <c r="C26" s="10" t="s">
        <v>1</v>
      </c>
      <c r="D26" s="10" t="s">
        <v>1</v>
      </c>
      <c r="E26" s="10" t="s">
        <v>1</v>
      </c>
      <c r="F26" s="11" t="s">
        <v>63</v>
      </c>
      <c r="G26" s="29" t="s">
        <v>63</v>
      </c>
    </row>
    <row r="27" spans="1:7" ht="12.95" customHeight="1">
      <c r="A27" s="1"/>
      <c r="B27" s="28" t="s">
        <v>64</v>
      </c>
      <c r="C27" s="12" t="s">
        <v>1</v>
      </c>
      <c r="D27" s="10" t="s">
        <v>1</v>
      </c>
      <c r="E27" s="12" t="s">
        <v>1</v>
      </c>
      <c r="F27" s="9">
        <f>+F24</f>
        <v>600.71000000000015</v>
      </c>
      <c r="G27" s="27">
        <f>+G24</f>
        <v>0.97550000000000003</v>
      </c>
    </row>
    <row r="28" spans="1:7" ht="12.95" customHeight="1">
      <c r="A28" s="1"/>
      <c r="B28" s="28" t="s">
        <v>65</v>
      </c>
      <c r="C28" s="5" t="s">
        <v>1</v>
      </c>
      <c r="D28" s="10" t="s">
        <v>1</v>
      </c>
      <c r="E28" s="5" t="s">
        <v>1</v>
      </c>
      <c r="F28" s="13">
        <f>+F29-F27</f>
        <v>14.999999999999886</v>
      </c>
      <c r="G28" s="27">
        <f>+G29-G27</f>
        <v>2.4499999999999966E-2</v>
      </c>
    </row>
    <row r="29" spans="1:7" ht="12.95" customHeight="1" thickBot="1">
      <c r="A29" s="1"/>
      <c r="B29" s="30" t="s">
        <v>66</v>
      </c>
      <c r="C29" s="31" t="s">
        <v>1</v>
      </c>
      <c r="D29" s="31" t="s">
        <v>1</v>
      </c>
      <c r="E29" s="31" t="s">
        <v>1</v>
      </c>
      <c r="F29" s="32">
        <v>615.71</v>
      </c>
      <c r="G29" s="33">
        <v>1</v>
      </c>
    </row>
    <row r="30" spans="1:7">
      <c r="A30" s="1"/>
      <c r="B30" s="2"/>
      <c r="C30" s="1"/>
      <c r="D30" s="1"/>
      <c r="E30" s="1"/>
      <c r="F30" s="1"/>
      <c r="G30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142</v>
      </c>
      <c r="C7" s="5" t="s">
        <v>12</v>
      </c>
      <c r="D7" s="5" t="s">
        <v>13</v>
      </c>
      <c r="E7" s="7">
        <v>19787</v>
      </c>
      <c r="F7" s="8">
        <v>183.88</v>
      </c>
      <c r="G7" s="26">
        <f t="shared" ref="G7:G53" si="0">+ROUND(F7/$F$59,4)</f>
        <v>6.4500000000000002E-2</v>
      </c>
    </row>
    <row r="8" spans="1:7" ht="12.95" customHeight="1">
      <c r="A8" s="6"/>
      <c r="B8" s="25" t="s">
        <v>150</v>
      </c>
      <c r="C8" s="5" t="s">
        <v>32</v>
      </c>
      <c r="D8" s="5" t="s">
        <v>13</v>
      </c>
      <c r="E8" s="7">
        <v>6783</v>
      </c>
      <c r="F8" s="8">
        <v>151.25</v>
      </c>
      <c r="G8" s="26">
        <f t="shared" si="0"/>
        <v>5.3100000000000001E-2</v>
      </c>
    </row>
    <row r="9" spans="1:7" ht="12.95" customHeight="1">
      <c r="A9" s="6"/>
      <c r="B9" s="25" t="s">
        <v>159</v>
      </c>
      <c r="C9" s="5" t="s">
        <v>30</v>
      </c>
      <c r="D9" s="5" t="s">
        <v>31</v>
      </c>
      <c r="E9" s="7">
        <v>2503</v>
      </c>
      <c r="F9" s="8">
        <v>147.59</v>
      </c>
      <c r="G9" s="26">
        <f t="shared" si="0"/>
        <v>5.1799999999999999E-2</v>
      </c>
    </row>
    <row r="10" spans="1:7" ht="12.95" customHeight="1">
      <c r="A10" s="6"/>
      <c r="B10" s="25" t="s">
        <v>205</v>
      </c>
      <c r="C10" s="5" t="s">
        <v>115</v>
      </c>
      <c r="D10" s="5" t="s">
        <v>82</v>
      </c>
      <c r="E10" s="7">
        <v>29366</v>
      </c>
      <c r="F10" s="8">
        <v>109.81</v>
      </c>
      <c r="G10" s="26">
        <f t="shared" si="0"/>
        <v>3.85E-2</v>
      </c>
    </row>
    <row r="11" spans="1:7" ht="12.95" customHeight="1">
      <c r="A11" s="6"/>
      <c r="B11" s="25" t="s">
        <v>145</v>
      </c>
      <c r="C11" s="5" t="s">
        <v>58</v>
      </c>
      <c r="D11" s="5" t="s">
        <v>26</v>
      </c>
      <c r="E11" s="7">
        <v>16039</v>
      </c>
      <c r="F11" s="8">
        <v>101.29</v>
      </c>
      <c r="G11" s="26">
        <f t="shared" si="0"/>
        <v>3.5499999999999997E-2</v>
      </c>
    </row>
    <row r="12" spans="1:7" ht="12.95" customHeight="1">
      <c r="A12" s="6"/>
      <c r="B12" s="25" t="s">
        <v>220</v>
      </c>
      <c r="C12" s="5" t="s">
        <v>221</v>
      </c>
      <c r="D12" s="5" t="s">
        <v>82</v>
      </c>
      <c r="E12" s="7">
        <v>10292</v>
      </c>
      <c r="F12" s="8">
        <v>96.66</v>
      </c>
      <c r="G12" s="26">
        <f t="shared" si="0"/>
        <v>3.39E-2</v>
      </c>
    </row>
    <row r="13" spans="1:7" ht="12.95" customHeight="1">
      <c r="A13" s="6"/>
      <c r="B13" s="25" t="s">
        <v>187</v>
      </c>
      <c r="C13" s="5" t="s">
        <v>45</v>
      </c>
      <c r="D13" s="5" t="s">
        <v>46</v>
      </c>
      <c r="E13" s="7">
        <v>46895</v>
      </c>
      <c r="F13" s="8">
        <v>94.8</v>
      </c>
      <c r="G13" s="26">
        <f t="shared" si="0"/>
        <v>3.3300000000000003E-2</v>
      </c>
    </row>
    <row r="14" spans="1:7" ht="12.95" customHeight="1">
      <c r="A14" s="6"/>
      <c r="B14" s="25" t="s">
        <v>228</v>
      </c>
      <c r="C14" s="5" t="s">
        <v>229</v>
      </c>
      <c r="D14" s="5" t="s">
        <v>59</v>
      </c>
      <c r="E14" s="7">
        <v>6969</v>
      </c>
      <c r="F14" s="8">
        <v>94.22</v>
      </c>
      <c r="G14" s="26">
        <f t="shared" si="0"/>
        <v>3.3099999999999997E-2</v>
      </c>
    </row>
    <row r="15" spans="1:7" ht="12.95" customHeight="1">
      <c r="A15" s="6"/>
      <c r="B15" s="25" t="s">
        <v>175</v>
      </c>
      <c r="C15" s="5" t="s">
        <v>80</v>
      </c>
      <c r="D15" s="5" t="s">
        <v>76</v>
      </c>
      <c r="E15" s="7">
        <v>11551</v>
      </c>
      <c r="F15" s="8">
        <v>81.260000000000005</v>
      </c>
      <c r="G15" s="26">
        <f t="shared" si="0"/>
        <v>2.8500000000000001E-2</v>
      </c>
    </row>
    <row r="16" spans="1:7" ht="12.95" customHeight="1">
      <c r="A16" s="6"/>
      <c r="B16" s="25" t="s">
        <v>155</v>
      </c>
      <c r="C16" s="5" t="s">
        <v>43</v>
      </c>
      <c r="D16" s="5" t="s">
        <v>23</v>
      </c>
      <c r="E16" s="7">
        <v>6780</v>
      </c>
      <c r="F16" s="8">
        <v>80.48</v>
      </c>
      <c r="G16" s="26">
        <f t="shared" si="0"/>
        <v>2.8199999999999999E-2</v>
      </c>
    </row>
    <row r="17" spans="1:7" ht="12.95" customHeight="1">
      <c r="A17" s="6"/>
      <c r="B17" s="25" t="s">
        <v>179</v>
      </c>
      <c r="C17" s="5" t="s">
        <v>96</v>
      </c>
      <c r="D17" s="5" t="s">
        <v>76</v>
      </c>
      <c r="E17" s="7">
        <v>2079</v>
      </c>
      <c r="F17" s="8">
        <v>76.790000000000006</v>
      </c>
      <c r="G17" s="26">
        <f t="shared" si="0"/>
        <v>2.69E-2</v>
      </c>
    </row>
    <row r="18" spans="1:7" ht="12.95" customHeight="1">
      <c r="A18" s="6"/>
      <c r="B18" s="25" t="s">
        <v>291</v>
      </c>
      <c r="C18" s="5" t="s">
        <v>292</v>
      </c>
      <c r="D18" s="5" t="s">
        <v>15</v>
      </c>
      <c r="E18" s="7">
        <v>5428</v>
      </c>
      <c r="F18" s="8">
        <v>75.319999999999993</v>
      </c>
      <c r="G18" s="26">
        <f t="shared" si="0"/>
        <v>2.64E-2</v>
      </c>
    </row>
    <row r="19" spans="1:7" ht="12.95" customHeight="1">
      <c r="A19" s="6"/>
      <c r="B19" s="25" t="s">
        <v>191</v>
      </c>
      <c r="C19" s="5" t="s">
        <v>121</v>
      </c>
      <c r="D19" s="5" t="s">
        <v>42</v>
      </c>
      <c r="E19" s="7">
        <v>7742</v>
      </c>
      <c r="F19" s="8">
        <v>75.16</v>
      </c>
      <c r="G19" s="26">
        <f t="shared" si="0"/>
        <v>2.64E-2</v>
      </c>
    </row>
    <row r="20" spans="1:7" ht="12.95" customHeight="1">
      <c r="A20" s="6"/>
      <c r="B20" s="25" t="s">
        <v>151</v>
      </c>
      <c r="C20" s="5" t="s">
        <v>53</v>
      </c>
      <c r="D20" s="5" t="s">
        <v>13</v>
      </c>
      <c r="E20" s="7">
        <v>8902</v>
      </c>
      <c r="F20" s="8">
        <v>72</v>
      </c>
      <c r="G20" s="26">
        <f t="shared" si="0"/>
        <v>2.53E-2</v>
      </c>
    </row>
    <row r="21" spans="1:7" ht="12.95" customHeight="1">
      <c r="A21" s="6"/>
      <c r="B21" s="25" t="s">
        <v>170</v>
      </c>
      <c r="C21" s="5" t="s">
        <v>72</v>
      </c>
      <c r="D21" s="5" t="s">
        <v>73</v>
      </c>
      <c r="E21" s="7">
        <v>20756</v>
      </c>
      <c r="F21" s="8">
        <v>68.81</v>
      </c>
      <c r="G21" s="26">
        <f t="shared" si="0"/>
        <v>2.41E-2</v>
      </c>
    </row>
    <row r="22" spans="1:7" ht="12.95" customHeight="1">
      <c r="A22" s="6"/>
      <c r="B22" s="25" t="s">
        <v>178</v>
      </c>
      <c r="C22" s="5" t="s">
        <v>99</v>
      </c>
      <c r="D22" s="5" t="s">
        <v>26</v>
      </c>
      <c r="E22" s="7">
        <v>4339</v>
      </c>
      <c r="F22" s="8">
        <v>63.97</v>
      </c>
      <c r="G22" s="26">
        <f t="shared" si="0"/>
        <v>2.24E-2</v>
      </c>
    </row>
    <row r="23" spans="1:7" ht="12.95" customHeight="1">
      <c r="A23" s="6"/>
      <c r="B23" s="25" t="s">
        <v>164</v>
      </c>
      <c r="C23" s="5" t="s">
        <v>114</v>
      </c>
      <c r="D23" s="5" t="s">
        <v>26</v>
      </c>
      <c r="E23" s="7">
        <v>10779</v>
      </c>
      <c r="F23" s="8">
        <v>61.9</v>
      </c>
      <c r="G23" s="26">
        <f t="shared" si="0"/>
        <v>2.1700000000000001E-2</v>
      </c>
    </row>
    <row r="24" spans="1:7" ht="12.95" customHeight="1">
      <c r="A24" s="6"/>
      <c r="B24" s="25" t="s">
        <v>298</v>
      </c>
      <c r="C24" s="5" t="s">
        <v>299</v>
      </c>
      <c r="D24" s="5" t="s">
        <v>28</v>
      </c>
      <c r="E24" s="7">
        <v>41668</v>
      </c>
      <c r="F24" s="8">
        <v>59.92</v>
      </c>
      <c r="G24" s="26">
        <f t="shared" si="0"/>
        <v>2.1000000000000001E-2</v>
      </c>
    </row>
    <row r="25" spans="1:7" ht="12.95" customHeight="1">
      <c r="A25" s="6"/>
      <c r="B25" s="25" t="s">
        <v>303</v>
      </c>
      <c r="C25" s="5" t="s">
        <v>304</v>
      </c>
      <c r="D25" s="5" t="s">
        <v>203</v>
      </c>
      <c r="E25" s="7">
        <v>20339</v>
      </c>
      <c r="F25" s="8">
        <v>55.12</v>
      </c>
      <c r="G25" s="26">
        <f t="shared" si="0"/>
        <v>1.9300000000000001E-2</v>
      </c>
    </row>
    <row r="26" spans="1:7" ht="12.95" customHeight="1">
      <c r="A26" s="6"/>
      <c r="B26" s="25" t="s">
        <v>176</v>
      </c>
      <c r="C26" s="5" t="s">
        <v>75</v>
      </c>
      <c r="D26" s="5" t="s">
        <v>76</v>
      </c>
      <c r="E26" s="7">
        <v>345</v>
      </c>
      <c r="F26" s="8">
        <v>53.4</v>
      </c>
      <c r="G26" s="26">
        <f t="shared" si="0"/>
        <v>1.8700000000000001E-2</v>
      </c>
    </row>
    <row r="27" spans="1:7" ht="12.95" customHeight="1">
      <c r="A27" s="6"/>
      <c r="B27" s="25" t="s">
        <v>311</v>
      </c>
      <c r="C27" s="5" t="s">
        <v>312</v>
      </c>
      <c r="D27" s="5" t="s">
        <v>82</v>
      </c>
      <c r="E27" s="7">
        <v>34707</v>
      </c>
      <c r="F27" s="8">
        <v>53.03</v>
      </c>
      <c r="G27" s="26">
        <f t="shared" si="0"/>
        <v>1.8599999999999998E-2</v>
      </c>
    </row>
    <row r="28" spans="1:7" ht="12.95" customHeight="1">
      <c r="A28" s="6"/>
      <c r="B28" s="25" t="s">
        <v>172</v>
      </c>
      <c r="C28" s="5" t="s">
        <v>70</v>
      </c>
      <c r="D28" s="5" t="s">
        <v>13</v>
      </c>
      <c r="E28" s="7">
        <v>3359</v>
      </c>
      <c r="F28" s="8">
        <v>47.81</v>
      </c>
      <c r="G28" s="26">
        <f t="shared" si="0"/>
        <v>1.6799999999999999E-2</v>
      </c>
    </row>
    <row r="29" spans="1:7" ht="12.95" customHeight="1">
      <c r="A29" s="6"/>
      <c r="B29" s="25" t="s">
        <v>174</v>
      </c>
      <c r="C29" s="5" t="s">
        <v>74</v>
      </c>
      <c r="D29" s="5" t="s">
        <v>42</v>
      </c>
      <c r="E29" s="7">
        <v>1508</v>
      </c>
      <c r="F29" s="8">
        <v>47.16</v>
      </c>
      <c r="G29" s="26">
        <f t="shared" si="0"/>
        <v>1.6500000000000001E-2</v>
      </c>
    </row>
    <row r="30" spans="1:7" ht="12.95" customHeight="1">
      <c r="A30" s="6"/>
      <c r="B30" s="25" t="s">
        <v>183</v>
      </c>
      <c r="C30" s="5" t="s">
        <v>112</v>
      </c>
      <c r="D30" s="5" t="s">
        <v>31</v>
      </c>
      <c r="E30" s="7">
        <v>1644</v>
      </c>
      <c r="F30" s="8">
        <v>46.65</v>
      </c>
      <c r="G30" s="26">
        <f t="shared" si="0"/>
        <v>1.6400000000000001E-2</v>
      </c>
    </row>
    <row r="31" spans="1:7" ht="12.95" customHeight="1">
      <c r="A31" s="6"/>
      <c r="B31" s="25" t="s">
        <v>305</v>
      </c>
      <c r="C31" s="5" t="s">
        <v>306</v>
      </c>
      <c r="D31" s="5" t="s">
        <v>44</v>
      </c>
      <c r="E31" s="7">
        <v>13655</v>
      </c>
      <c r="F31" s="8">
        <v>46.61</v>
      </c>
      <c r="G31" s="26">
        <f t="shared" si="0"/>
        <v>1.6400000000000001E-2</v>
      </c>
    </row>
    <row r="32" spans="1:7" ht="12.95" customHeight="1">
      <c r="A32" s="6"/>
      <c r="B32" s="25" t="s">
        <v>181</v>
      </c>
      <c r="C32" s="5" t="s">
        <v>97</v>
      </c>
      <c r="D32" s="5" t="s">
        <v>13</v>
      </c>
      <c r="E32" s="7">
        <v>9768</v>
      </c>
      <c r="F32" s="8">
        <v>44.13</v>
      </c>
      <c r="G32" s="26">
        <f t="shared" si="0"/>
        <v>1.55E-2</v>
      </c>
    </row>
    <row r="33" spans="1:7" ht="12.95" customHeight="1">
      <c r="A33" s="6"/>
      <c r="B33" s="25" t="s">
        <v>216</v>
      </c>
      <c r="C33" s="5" t="s">
        <v>217</v>
      </c>
      <c r="D33" s="5" t="s">
        <v>33</v>
      </c>
      <c r="E33" s="7">
        <v>10303</v>
      </c>
      <c r="F33" s="8">
        <v>43.16</v>
      </c>
      <c r="G33" s="26">
        <f t="shared" si="0"/>
        <v>1.5100000000000001E-2</v>
      </c>
    </row>
    <row r="34" spans="1:7" ht="12.95" customHeight="1">
      <c r="A34" s="6"/>
      <c r="B34" s="25" t="s">
        <v>222</v>
      </c>
      <c r="C34" s="5" t="s">
        <v>223</v>
      </c>
      <c r="D34" s="5" t="s">
        <v>26</v>
      </c>
      <c r="E34" s="7">
        <v>4172</v>
      </c>
      <c r="F34" s="8">
        <v>42.12</v>
      </c>
      <c r="G34" s="26">
        <f t="shared" si="0"/>
        <v>1.4800000000000001E-2</v>
      </c>
    </row>
    <row r="35" spans="1:7" ht="12.95" customHeight="1">
      <c r="A35" s="6"/>
      <c r="B35" s="25" t="s">
        <v>196</v>
      </c>
      <c r="C35" s="5" t="s">
        <v>124</v>
      </c>
      <c r="D35" s="5" t="s">
        <v>31</v>
      </c>
      <c r="E35" s="7">
        <v>1296</v>
      </c>
      <c r="F35" s="8">
        <v>41.2</v>
      </c>
      <c r="G35" s="26">
        <f t="shared" si="0"/>
        <v>1.4500000000000001E-2</v>
      </c>
    </row>
    <row r="36" spans="1:7" ht="12.95" customHeight="1">
      <c r="A36" s="6"/>
      <c r="B36" s="25" t="s">
        <v>180</v>
      </c>
      <c r="C36" s="5" t="s">
        <v>95</v>
      </c>
      <c r="D36" s="5" t="s">
        <v>40</v>
      </c>
      <c r="E36" s="7">
        <v>1550</v>
      </c>
      <c r="F36" s="8">
        <v>35.19</v>
      </c>
      <c r="G36" s="26">
        <f t="shared" si="0"/>
        <v>1.23E-2</v>
      </c>
    </row>
    <row r="37" spans="1:7" ht="12.95" customHeight="1">
      <c r="A37" s="6"/>
      <c r="B37" s="25" t="s">
        <v>242</v>
      </c>
      <c r="C37" s="5" t="s">
        <v>243</v>
      </c>
      <c r="D37" s="5" t="s">
        <v>42</v>
      </c>
      <c r="E37" s="7">
        <v>3789</v>
      </c>
      <c r="F37" s="8">
        <v>33.619999999999997</v>
      </c>
      <c r="G37" s="26">
        <f t="shared" si="0"/>
        <v>1.18E-2</v>
      </c>
    </row>
    <row r="38" spans="1:7" ht="12.95" customHeight="1">
      <c r="A38" s="6"/>
      <c r="B38" s="25" t="s">
        <v>171</v>
      </c>
      <c r="C38" s="5" t="s">
        <v>71</v>
      </c>
      <c r="D38" s="5" t="s">
        <v>59</v>
      </c>
      <c r="E38" s="7">
        <v>3594</v>
      </c>
      <c r="F38" s="8">
        <v>33.4</v>
      </c>
      <c r="G38" s="26">
        <f t="shared" si="0"/>
        <v>1.17E-2</v>
      </c>
    </row>
    <row r="39" spans="1:7" ht="12.95" customHeight="1">
      <c r="A39" s="6"/>
      <c r="B39" s="25" t="s">
        <v>248</v>
      </c>
      <c r="C39" s="5" t="s">
        <v>249</v>
      </c>
      <c r="D39" s="5" t="s">
        <v>42</v>
      </c>
      <c r="E39" s="7">
        <v>11891</v>
      </c>
      <c r="F39" s="8">
        <v>32.85</v>
      </c>
      <c r="G39" s="26">
        <f t="shared" si="0"/>
        <v>1.15E-2</v>
      </c>
    </row>
    <row r="40" spans="1:7" ht="12.95" customHeight="1">
      <c r="A40" s="6"/>
      <c r="B40" s="25" t="s">
        <v>284</v>
      </c>
      <c r="C40" s="5" t="s">
        <v>285</v>
      </c>
      <c r="D40" s="5" t="s">
        <v>286</v>
      </c>
      <c r="E40" s="7">
        <v>556</v>
      </c>
      <c r="F40" s="8">
        <v>32.479999999999997</v>
      </c>
      <c r="G40" s="26">
        <f t="shared" si="0"/>
        <v>1.14E-2</v>
      </c>
    </row>
    <row r="41" spans="1:7" ht="12.95" customHeight="1">
      <c r="A41" s="6"/>
      <c r="B41" s="25" t="s">
        <v>162</v>
      </c>
      <c r="C41" s="5" t="s">
        <v>35</v>
      </c>
      <c r="D41" s="5" t="s">
        <v>36</v>
      </c>
      <c r="E41" s="7">
        <v>2705</v>
      </c>
      <c r="F41" s="8">
        <v>31.08</v>
      </c>
      <c r="G41" s="26">
        <f t="shared" si="0"/>
        <v>1.09E-2</v>
      </c>
    </row>
    <row r="42" spans="1:7" ht="12.95" customHeight="1">
      <c r="A42" s="6"/>
      <c r="B42" s="25" t="s">
        <v>293</v>
      </c>
      <c r="C42" s="5" t="s">
        <v>294</v>
      </c>
      <c r="D42" s="5" t="s">
        <v>82</v>
      </c>
      <c r="E42" s="7">
        <v>5204</v>
      </c>
      <c r="F42" s="8">
        <v>29.64</v>
      </c>
      <c r="G42" s="26">
        <f t="shared" si="0"/>
        <v>1.04E-2</v>
      </c>
    </row>
    <row r="43" spans="1:7" ht="12.95" customHeight="1">
      <c r="A43" s="6"/>
      <c r="B43" s="25" t="s">
        <v>165</v>
      </c>
      <c r="C43" s="5" t="s">
        <v>81</v>
      </c>
      <c r="D43" s="5" t="s">
        <v>42</v>
      </c>
      <c r="E43" s="7">
        <v>1874</v>
      </c>
      <c r="F43" s="8">
        <v>29.63</v>
      </c>
      <c r="G43" s="26">
        <f t="shared" si="0"/>
        <v>1.04E-2</v>
      </c>
    </row>
    <row r="44" spans="1:7" ht="12.95" customHeight="1">
      <c r="A44" s="6"/>
      <c r="B44" s="25" t="s">
        <v>204</v>
      </c>
      <c r="C44" s="5" t="s">
        <v>109</v>
      </c>
      <c r="D44" s="5" t="s">
        <v>110</v>
      </c>
      <c r="E44" s="7">
        <v>227</v>
      </c>
      <c r="F44" s="8">
        <v>27.19</v>
      </c>
      <c r="G44" s="26">
        <f t="shared" si="0"/>
        <v>9.4999999999999998E-3</v>
      </c>
    </row>
    <row r="45" spans="1:7" ht="12.95" customHeight="1">
      <c r="A45" s="6"/>
      <c r="B45" s="25" t="s">
        <v>244</v>
      </c>
      <c r="C45" s="5" t="s">
        <v>245</v>
      </c>
      <c r="D45" s="5" t="s">
        <v>26</v>
      </c>
      <c r="E45" s="7">
        <v>3879</v>
      </c>
      <c r="F45" s="8">
        <v>26.47</v>
      </c>
      <c r="G45" s="26">
        <f t="shared" si="0"/>
        <v>9.2999999999999992E-3</v>
      </c>
    </row>
    <row r="46" spans="1:7" ht="12.95" customHeight="1">
      <c r="A46" s="6"/>
      <c r="B46" s="25" t="s">
        <v>270</v>
      </c>
      <c r="C46" s="5" t="s">
        <v>271</v>
      </c>
      <c r="D46" s="5" t="s">
        <v>26</v>
      </c>
      <c r="E46" s="7">
        <v>4617</v>
      </c>
      <c r="F46" s="8">
        <v>25.86</v>
      </c>
      <c r="G46" s="26">
        <f t="shared" si="0"/>
        <v>9.1000000000000004E-3</v>
      </c>
    </row>
    <row r="47" spans="1:7" ht="12.95" customHeight="1">
      <c r="A47" s="6"/>
      <c r="B47" s="25" t="s">
        <v>273</v>
      </c>
      <c r="C47" s="5" t="s">
        <v>274</v>
      </c>
      <c r="D47" s="5" t="s">
        <v>73</v>
      </c>
      <c r="E47" s="7">
        <v>11088</v>
      </c>
      <c r="F47" s="8">
        <v>21.9</v>
      </c>
      <c r="G47" s="26">
        <f t="shared" si="0"/>
        <v>7.7000000000000002E-3</v>
      </c>
    </row>
    <row r="48" spans="1:7" ht="12.95" customHeight="1">
      <c r="A48" s="6"/>
      <c r="B48" s="25" t="s">
        <v>359</v>
      </c>
      <c r="C48" s="5" t="s">
        <v>360</v>
      </c>
      <c r="D48" s="5" t="s">
        <v>361</v>
      </c>
      <c r="E48" s="7">
        <v>2981</v>
      </c>
      <c r="F48" s="8">
        <v>21.64</v>
      </c>
      <c r="G48" s="26">
        <f t="shared" si="0"/>
        <v>7.6E-3</v>
      </c>
    </row>
    <row r="49" spans="1:7" ht="12.95" customHeight="1">
      <c r="A49" s="6"/>
      <c r="B49" s="25" t="s">
        <v>351</v>
      </c>
      <c r="C49" s="5" t="s">
        <v>352</v>
      </c>
      <c r="D49" s="5" t="s">
        <v>40</v>
      </c>
      <c r="E49" s="7">
        <v>700</v>
      </c>
      <c r="F49" s="8">
        <v>18.579999999999998</v>
      </c>
      <c r="G49" s="26">
        <f t="shared" si="0"/>
        <v>6.4999999999999997E-3</v>
      </c>
    </row>
    <row r="50" spans="1:7" ht="12.95" customHeight="1">
      <c r="A50" s="6"/>
      <c r="B50" s="25" t="s">
        <v>232</v>
      </c>
      <c r="C50" s="5" t="s">
        <v>233</v>
      </c>
      <c r="D50" s="5" t="s">
        <v>36</v>
      </c>
      <c r="E50" s="7">
        <v>475</v>
      </c>
      <c r="F50" s="8">
        <v>18.25</v>
      </c>
      <c r="G50" s="26">
        <f t="shared" si="0"/>
        <v>6.4000000000000003E-3</v>
      </c>
    </row>
    <row r="51" spans="1:7" ht="12.95" customHeight="1">
      <c r="A51" s="6"/>
      <c r="B51" s="25" t="s">
        <v>230</v>
      </c>
      <c r="C51" s="5" t="s">
        <v>231</v>
      </c>
      <c r="D51" s="5" t="s">
        <v>59</v>
      </c>
      <c r="E51" s="7">
        <v>6894</v>
      </c>
      <c r="F51" s="8">
        <v>17.55</v>
      </c>
      <c r="G51" s="26">
        <f t="shared" si="0"/>
        <v>6.1999999999999998E-3</v>
      </c>
    </row>
    <row r="52" spans="1:7" ht="12.95" customHeight="1">
      <c r="A52" s="6"/>
      <c r="B52" s="25" t="s">
        <v>169</v>
      </c>
      <c r="C52" s="5" t="s">
        <v>77</v>
      </c>
      <c r="D52" s="5" t="s">
        <v>42</v>
      </c>
      <c r="E52" s="7">
        <v>3904</v>
      </c>
      <c r="F52" s="8">
        <v>13.42</v>
      </c>
      <c r="G52" s="26">
        <f t="shared" si="0"/>
        <v>4.7000000000000002E-3</v>
      </c>
    </row>
    <row r="53" spans="1:7" ht="12.95" customHeight="1">
      <c r="A53" s="6"/>
      <c r="B53" s="25" t="s">
        <v>260</v>
      </c>
      <c r="C53" s="5" t="s">
        <v>261</v>
      </c>
      <c r="D53" s="5" t="s">
        <v>26</v>
      </c>
      <c r="E53" s="7">
        <v>2255</v>
      </c>
      <c r="F53" s="8">
        <v>7.88</v>
      </c>
      <c r="G53" s="26">
        <f t="shared" si="0"/>
        <v>2.8E-3</v>
      </c>
    </row>
    <row r="54" spans="1:7" ht="12.95" customHeight="1">
      <c r="A54" s="1"/>
      <c r="B54" s="23" t="s">
        <v>61</v>
      </c>
      <c r="C54" s="5" t="s">
        <v>1</v>
      </c>
      <c r="D54" s="5" t="s">
        <v>1</v>
      </c>
      <c r="E54" s="5" t="s">
        <v>1</v>
      </c>
      <c r="F54" s="9">
        <f>SUM(F7:F53)</f>
        <v>2672.1299999999997</v>
      </c>
      <c r="G54" s="27">
        <f>SUM(G7:G53)</f>
        <v>0.93739999999999979</v>
      </c>
    </row>
    <row r="55" spans="1:7" ht="12.95" customHeight="1">
      <c r="A55" s="1"/>
      <c r="B55" s="23" t="s">
        <v>62</v>
      </c>
      <c r="C55" s="5" t="s">
        <v>1</v>
      </c>
      <c r="D55" s="5" t="s">
        <v>1</v>
      </c>
      <c r="E55" s="5" t="s">
        <v>1</v>
      </c>
      <c r="F55" s="11" t="s">
        <v>63</v>
      </c>
      <c r="G55" s="29" t="s">
        <v>63</v>
      </c>
    </row>
    <row r="56" spans="1:7" ht="12.95" customHeight="1">
      <c r="A56" s="1"/>
      <c r="B56" s="23" t="s">
        <v>61</v>
      </c>
      <c r="C56" s="5" t="s">
        <v>1</v>
      </c>
      <c r="D56" s="5" t="s">
        <v>1</v>
      </c>
      <c r="E56" s="5" t="s">
        <v>1</v>
      </c>
      <c r="F56" s="11" t="s">
        <v>63</v>
      </c>
      <c r="G56" s="29" t="s">
        <v>63</v>
      </c>
    </row>
    <row r="57" spans="1:7" ht="12.95" customHeight="1">
      <c r="A57" s="1"/>
      <c r="B57" s="28" t="s">
        <v>64</v>
      </c>
      <c r="C57" s="12" t="s">
        <v>1</v>
      </c>
      <c r="D57" s="10" t="s">
        <v>1</v>
      </c>
      <c r="E57" s="12" t="s">
        <v>1</v>
      </c>
      <c r="F57" s="9">
        <f>+F54</f>
        <v>2672.1299999999997</v>
      </c>
      <c r="G57" s="27">
        <f>+G54</f>
        <v>0.93739999999999979</v>
      </c>
    </row>
    <row r="58" spans="1:7" ht="12.95" customHeight="1">
      <c r="A58" s="1"/>
      <c r="B58" s="28" t="s">
        <v>65</v>
      </c>
      <c r="C58" s="5" t="s">
        <v>1</v>
      </c>
      <c r="D58" s="10" t="s">
        <v>1</v>
      </c>
      <c r="E58" s="5" t="s">
        <v>1</v>
      </c>
      <c r="F58" s="13">
        <f>+F59-F57</f>
        <v>178.29000000000042</v>
      </c>
      <c r="G58" s="27">
        <f>+G59-G57</f>
        <v>6.2600000000000211E-2</v>
      </c>
    </row>
    <row r="59" spans="1:7" ht="12.95" customHeight="1" thickBot="1">
      <c r="A59" s="1"/>
      <c r="B59" s="30" t="s">
        <v>66</v>
      </c>
      <c r="C59" s="31" t="s">
        <v>1</v>
      </c>
      <c r="D59" s="31" t="s">
        <v>1</v>
      </c>
      <c r="E59" s="31" t="s">
        <v>1</v>
      </c>
      <c r="F59" s="32">
        <v>2850.42</v>
      </c>
      <c r="G59" s="33">
        <v>1</v>
      </c>
    </row>
    <row r="60" spans="1:7">
      <c r="A60" s="1"/>
      <c r="B60" s="2" t="s">
        <v>67</v>
      </c>
      <c r="C60" s="1"/>
      <c r="D60" s="1"/>
      <c r="E60" s="1"/>
      <c r="F60" s="1"/>
      <c r="G60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51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337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86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87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88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331</v>
      </c>
      <c r="C7" s="5" t="s">
        <v>362</v>
      </c>
      <c r="D7" s="5" t="s">
        <v>89</v>
      </c>
      <c r="E7" s="7">
        <v>12500000</v>
      </c>
      <c r="F7" s="8">
        <v>12487.45</v>
      </c>
      <c r="G7" s="26">
        <f>+ROUND(F7/$F$49,4)</f>
        <v>7.6200000000000004E-2</v>
      </c>
    </row>
    <row r="8" spans="1:7" ht="12.95" customHeight="1">
      <c r="A8" s="6"/>
      <c r="B8" s="25" t="s">
        <v>206</v>
      </c>
      <c r="C8" s="5" t="s">
        <v>363</v>
      </c>
      <c r="D8" s="5" t="s">
        <v>89</v>
      </c>
      <c r="E8" s="7">
        <v>8950000</v>
      </c>
      <c r="F8" s="8">
        <v>8942.36</v>
      </c>
      <c r="G8" s="26">
        <f>+ROUND(F8/$F$49,4)</f>
        <v>5.45E-2</v>
      </c>
    </row>
    <row r="9" spans="1:7" ht="12.95" customHeight="1">
      <c r="A9" s="6"/>
      <c r="B9" s="25" t="s">
        <v>307</v>
      </c>
      <c r="C9" s="5" t="s">
        <v>364</v>
      </c>
      <c r="D9" s="5" t="s">
        <v>207</v>
      </c>
      <c r="E9" s="7">
        <v>7000000</v>
      </c>
      <c r="F9" s="8">
        <v>6997.61</v>
      </c>
      <c r="G9" s="26">
        <f>+ROUND(F9/$F$49,4)</f>
        <v>4.2700000000000002E-2</v>
      </c>
    </row>
    <row r="10" spans="1:7" ht="12.95" customHeight="1">
      <c r="A10" s="6"/>
      <c r="B10" s="25" t="s">
        <v>206</v>
      </c>
      <c r="C10" s="5" t="s">
        <v>330</v>
      </c>
      <c r="D10" s="5" t="s">
        <v>89</v>
      </c>
      <c r="E10" s="7">
        <v>6500000</v>
      </c>
      <c r="F10" s="8">
        <v>6498.88</v>
      </c>
      <c r="G10" s="26">
        <f t="shared" ref="G10:G15" si="0">+ROUND(F10/$F$49,4)</f>
        <v>3.9600000000000003E-2</v>
      </c>
    </row>
    <row r="11" spans="1:7" ht="12.95" customHeight="1">
      <c r="A11" s="6"/>
      <c r="B11" s="25" t="s">
        <v>365</v>
      </c>
      <c r="C11" s="5" t="s">
        <v>366</v>
      </c>
      <c r="D11" s="5" t="s">
        <v>89</v>
      </c>
      <c r="E11" s="7">
        <v>6000000</v>
      </c>
      <c r="F11" s="8">
        <v>5985.63</v>
      </c>
      <c r="G11" s="26">
        <f t="shared" si="0"/>
        <v>3.6499999999999998E-2</v>
      </c>
    </row>
    <row r="12" spans="1:7" ht="12.95" customHeight="1">
      <c r="A12" s="6"/>
      <c r="B12" s="25" t="s">
        <v>331</v>
      </c>
      <c r="C12" s="5" t="s">
        <v>367</v>
      </c>
      <c r="D12" s="5" t="s">
        <v>207</v>
      </c>
      <c r="E12" s="7">
        <v>4000000</v>
      </c>
      <c r="F12" s="8">
        <v>3996.59</v>
      </c>
      <c r="G12" s="26">
        <f t="shared" si="0"/>
        <v>2.4400000000000002E-2</v>
      </c>
    </row>
    <row r="13" spans="1:7" ht="12.95" customHeight="1">
      <c r="A13" s="6"/>
      <c r="B13" s="25" t="s">
        <v>331</v>
      </c>
      <c r="C13" s="5" t="s">
        <v>332</v>
      </c>
      <c r="D13" s="5" t="s">
        <v>89</v>
      </c>
      <c r="E13" s="7">
        <v>3100000</v>
      </c>
      <c r="F13" s="8">
        <v>3096.28</v>
      </c>
      <c r="G13" s="26">
        <f t="shared" si="0"/>
        <v>1.89E-2</v>
      </c>
    </row>
    <row r="14" spans="1:7" ht="12.95" customHeight="1">
      <c r="A14" s="6"/>
      <c r="B14" s="25" t="s">
        <v>368</v>
      </c>
      <c r="C14" s="5" t="s">
        <v>369</v>
      </c>
      <c r="D14" s="5" t="s">
        <v>89</v>
      </c>
      <c r="E14" s="7">
        <v>2500000</v>
      </c>
      <c r="F14" s="8">
        <v>2496.15</v>
      </c>
      <c r="G14" s="26">
        <f t="shared" si="0"/>
        <v>1.52E-2</v>
      </c>
    </row>
    <row r="15" spans="1:7" ht="12.95" customHeight="1">
      <c r="A15" s="6"/>
      <c r="B15" s="25" t="s">
        <v>206</v>
      </c>
      <c r="C15" s="5" t="s">
        <v>370</v>
      </c>
      <c r="D15" s="5" t="s">
        <v>89</v>
      </c>
      <c r="E15" s="7">
        <v>1000000</v>
      </c>
      <c r="F15" s="8">
        <v>998.8</v>
      </c>
      <c r="G15" s="26">
        <f t="shared" si="0"/>
        <v>6.1000000000000004E-3</v>
      </c>
    </row>
    <row r="16" spans="1:7" ht="12.95" customHeight="1">
      <c r="A16" s="1"/>
      <c r="B16" s="23" t="s">
        <v>61</v>
      </c>
      <c r="C16" s="5" t="s">
        <v>1</v>
      </c>
      <c r="D16" s="5" t="s">
        <v>1</v>
      </c>
      <c r="E16" s="5" t="s">
        <v>1</v>
      </c>
      <c r="F16" s="9">
        <f>SUM(F7:F15)</f>
        <v>51499.750000000007</v>
      </c>
      <c r="G16" s="27">
        <f>SUM(G7:G15)</f>
        <v>0.31409999999999993</v>
      </c>
    </row>
    <row r="17" spans="1:7" ht="12.95" customHeight="1">
      <c r="A17" s="1"/>
      <c r="B17" s="23" t="s">
        <v>90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371</v>
      </c>
      <c r="C18" s="5" t="s">
        <v>372</v>
      </c>
      <c r="D18" s="5" t="s">
        <v>89</v>
      </c>
      <c r="E18" s="7">
        <v>10000000</v>
      </c>
      <c r="F18" s="8">
        <v>9998.2900000000009</v>
      </c>
      <c r="G18" s="26">
        <f t="shared" ref="G18:G38" si="1">+ROUND(F18/$F$49,4)</f>
        <v>6.0999999999999999E-2</v>
      </c>
    </row>
    <row r="19" spans="1:7" ht="12.95" customHeight="1">
      <c r="A19" s="6"/>
      <c r="B19" s="25" t="s">
        <v>373</v>
      </c>
      <c r="C19" s="5" t="s">
        <v>374</v>
      </c>
      <c r="D19" s="5" t="s">
        <v>89</v>
      </c>
      <c r="E19" s="7">
        <v>10000000</v>
      </c>
      <c r="F19" s="8">
        <v>9998.11</v>
      </c>
      <c r="G19" s="26">
        <f t="shared" si="1"/>
        <v>6.0999999999999999E-2</v>
      </c>
    </row>
    <row r="20" spans="1:7" ht="12.95" customHeight="1">
      <c r="A20" s="6"/>
      <c r="B20" s="25" t="s">
        <v>365</v>
      </c>
      <c r="C20" s="5" t="s">
        <v>375</v>
      </c>
      <c r="D20" s="5" t="s">
        <v>89</v>
      </c>
      <c r="E20" s="7">
        <v>10000000</v>
      </c>
      <c r="F20" s="8">
        <v>9996.6200000000008</v>
      </c>
      <c r="G20" s="26">
        <f t="shared" si="1"/>
        <v>6.0999999999999999E-2</v>
      </c>
    </row>
    <row r="21" spans="1:7" ht="12.95" customHeight="1">
      <c r="A21" s="6"/>
      <c r="B21" s="25" t="s">
        <v>376</v>
      </c>
      <c r="C21" s="5" t="s">
        <v>377</v>
      </c>
      <c r="D21" s="5" t="s">
        <v>91</v>
      </c>
      <c r="E21" s="7">
        <v>10000000</v>
      </c>
      <c r="F21" s="8">
        <v>9950.7000000000007</v>
      </c>
      <c r="G21" s="26">
        <f t="shared" si="1"/>
        <v>6.0699999999999997E-2</v>
      </c>
    </row>
    <row r="22" spans="1:7" ht="12.95" customHeight="1">
      <c r="A22" s="6"/>
      <c r="B22" s="25" t="s">
        <v>378</v>
      </c>
      <c r="C22" s="5" t="s">
        <v>379</v>
      </c>
      <c r="D22" s="5" t="s">
        <v>89</v>
      </c>
      <c r="E22" s="7">
        <v>7600000</v>
      </c>
      <c r="F22" s="8">
        <v>7562.25</v>
      </c>
      <c r="G22" s="26">
        <f t="shared" si="1"/>
        <v>4.6100000000000002E-2</v>
      </c>
    </row>
    <row r="23" spans="1:7" ht="12.95" customHeight="1">
      <c r="A23" s="6"/>
      <c r="B23" s="25" t="s">
        <v>208</v>
      </c>
      <c r="C23" s="5" t="s">
        <v>317</v>
      </c>
      <c r="D23" s="5" t="s">
        <v>207</v>
      </c>
      <c r="E23" s="7">
        <v>6500000</v>
      </c>
      <c r="F23" s="8">
        <v>6489.18</v>
      </c>
      <c r="G23" s="26">
        <f t="shared" si="1"/>
        <v>3.9600000000000003E-2</v>
      </c>
    </row>
    <row r="24" spans="1:7" ht="12.95" customHeight="1">
      <c r="A24" s="6"/>
      <c r="B24" s="25" t="s">
        <v>380</v>
      </c>
      <c r="C24" s="5" t="s">
        <v>381</v>
      </c>
      <c r="D24" s="5" t="s">
        <v>207</v>
      </c>
      <c r="E24" s="7">
        <v>4500000</v>
      </c>
      <c r="F24" s="8">
        <v>4498.38</v>
      </c>
      <c r="G24" s="26">
        <f t="shared" si="1"/>
        <v>2.7400000000000001E-2</v>
      </c>
    </row>
    <row r="25" spans="1:7" ht="12.95" customHeight="1">
      <c r="A25" s="6"/>
      <c r="B25" s="25" t="s">
        <v>209</v>
      </c>
      <c r="C25" s="5" t="s">
        <v>382</v>
      </c>
      <c r="D25" s="5" t="s">
        <v>383</v>
      </c>
      <c r="E25" s="7">
        <v>4000000</v>
      </c>
      <c r="F25" s="8">
        <v>3981.35</v>
      </c>
      <c r="G25" s="26">
        <f t="shared" si="1"/>
        <v>2.4299999999999999E-2</v>
      </c>
    </row>
    <row r="26" spans="1:7" ht="12.95" customHeight="1">
      <c r="A26" s="6"/>
      <c r="B26" s="25" t="s">
        <v>208</v>
      </c>
      <c r="C26" s="5" t="s">
        <v>384</v>
      </c>
      <c r="D26" s="5" t="s">
        <v>207</v>
      </c>
      <c r="E26" s="7">
        <v>3600000</v>
      </c>
      <c r="F26" s="8">
        <v>3598.42</v>
      </c>
      <c r="G26" s="26">
        <f t="shared" si="1"/>
        <v>2.1899999999999999E-2</v>
      </c>
    </row>
    <row r="27" spans="1:7" ht="12.95" customHeight="1">
      <c r="A27" s="6"/>
      <c r="B27" s="25" t="s">
        <v>333</v>
      </c>
      <c r="C27" s="5" t="s">
        <v>385</v>
      </c>
      <c r="D27" s="5" t="s">
        <v>89</v>
      </c>
      <c r="E27" s="7">
        <v>3500000</v>
      </c>
      <c r="F27" s="8">
        <v>3467.03</v>
      </c>
      <c r="G27" s="26">
        <f t="shared" si="1"/>
        <v>2.1100000000000001E-2</v>
      </c>
    </row>
    <row r="28" spans="1:7" ht="12.95" customHeight="1">
      <c r="A28" s="6"/>
      <c r="B28" s="25" t="s">
        <v>209</v>
      </c>
      <c r="C28" s="5" t="s">
        <v>386</v>
      </c>
      <c r="D28" s="5" t="s">
        <v>383</v>
      </c>
      <c r="E28" s="7">
        <v>3125000</v>
      </c>
      <c r="F28" s="8">
        <v>3109.23</v>
      </c>
      <c r="G28" s="26">
        <f t="shared" si="1"/>
        <v>1.9E-2</v>
      </c>
    </row>
    <row r="29" spans="1:7" ht="12.95" customHeight="1">
      <c r="A29" s="6"/>
      <c r="B29" s="25" t="s">
        <v>308</v>
      </c>
      <c r="C29" s="5" t="s">
        <v>318</v>
      </c>
      <c r="D29" s="5" t="s">
        <v>210</v>
      </c>
      <c r="E29" s="7">
        <v>3000000</v>
      </c>
      <c r="F29" s="8">
        <v>2987.68</v>
      </c>
      <c r="G29" s="26">
        <f t="shared" si="1"/>
        <v>1.8200000000000001E-2</v>
      </c>
    </row>
    <row r="30" spans="1:7" ht="12.95" customHeight="1">
      <c r="A30" s="6"/>
      <c r="B30" s="25" t="s">
        <v>387</v>
      </c>
      <c r="C30" s="5" t="s">
        <v>388</v>
      </c>
      <c r="D30" s="5" t="s">
        <v>89</v>
      </c>
      <c r="E30" s="7">
        <v>2500000</v>
      </c>
      <c r="F30" s="8">
        <v>2499.54</v>
      </c>
      <c r="G30" s="26">
        <f t="shared" si="1"/>
        <v>1.52E-2</v>
      </c>
    </row>
    <row r="31" spans="1:7" ht="12.95" customHeight="1">
      <c r="A31" s="6"/>
      <c r="B31" s="25" t="s">
        <v>295</v>
      </c>
      <c r="C31" s="5" t="s">
        <v>389</v>
      </c>
      <c r="D31" s="5" t="s">
        <v>207</v>
      </c>
      <c r="E31" s="7">
        <v>2500000</v>
      </c>
      <c r="F31" s="8">
        <v>2491.81</v>
      </c>
      <c r="G31" s="26">
        <f t="shared" si="1"/>
        <v>1.52E-2</v>
      </c>
    </row>
    <row r="32" spans="1:7" ht="12.95" customHeight="1">
      <c r="A32" s="6"/>
      <c r="B32" s="25" t="s">
        <v>390</v>
      </c>
      <c r="C32" s="5" t="s">
        <v>391</v>
      </c>
      <c r="D32" s="5" t="s">
        <v>207</v>
      </c>
      <c r="E32" s="7">
        <v>2500000</v>
      </c>
      <c r="F32" s="8">
        <v>2475.35</v>
      </c>
      <c r="G32" s="26">
        <f t="shared" si="1"/>
        <v>1.5100000000000001E-2</v>
      </c>
    </row>
    <row r="33" spans="1:7" ht="12.95" customHeight="1">
      <c r="A33" s="6"/>
      <c r="B33" s="25" t="s">
        <v>333</v>
      </c>
      <c r="C33" s="5" t="s">
        <v>334</v>
      </c>
      <c r="D33" s="5" t="s">
        <v>89</v>
      </c>
      <c r="E33" s="7">
        <v>1800000</v>
      </c>
      <c r="F33" s="8">
        <v>1790.02</v>
      </c>
      <c r="G33" s="26">
        <f t="shared" si="1"/>
        <v>1.09E-2</v>
      </c>
    </row>
    <row r="34" spans="1:7" ht="12.95" customHeight="1">
      <c r="A34" s="6"/>
      <c r="B34" s="25" t="s">
        <v>392</v>
      </c>
      <c r="C34" s="5" t="s">
        <v>393</v>
      </c>
      <c r="D34" s="5" t="s">
        <v>89</v>
      </c>
      <c r="E34" s="7">
        <v>1500000</v>
      </c>
      <c r="F34" s="8">
        <v>1498.36</v>
      </c>
      <c r="G34" s="26">
        <f t="shared" si="1"/>
        <v>9.1000000000000004E-3</v>
      </c>
    </row>
    <row r="35" spans="1:7" ht="12.95" customHeight="1">
      <c r="A35" s="6"/>
      <c r="B35" s="25" t="s">
        <v>394</v>
      </c>
      <c r="C35" s="5" t="s">
        <v>395</v>
      </c>
      <c r="D35" s="5" t="s">
        <v>207</v>
      </c>
      <c r="E35" s="7">
        <v>1500000</v>
      </c>
      <c r="F35" s="8">
        <v>1494.76</v>
      </c>
      <c r="G35" s="26">
        <f t="shared" si="1"/>
        <v>9.1000000000000004E-3</v>
      </c>
    </row>
    <row r="36" spans="1:7" ht="12.95" customHeight="1">
      <c r="A36" s="6"/>
      <c r="B36" s="25" t="s">
        <v>234</v>
      </c>
      <c r="C36" s="5" t="s">
        <v>319</v>
      </c>
      <c r="D36" s="5" t="s">
        <v>89</v>
      </c>
      <c r="E36" s="7">
        <v>1300000</v>
      </c>
      <c r="F36" s="8">
        <v>1297.6600000000001</v>
      </c>
      <c r="G36" s="26">
        <f t="shared" si="1"/>
        <v>7.9000000000000008E-3</v>
      </c>
    </row>
    <row r="37" spans="1:7" ht="12.95" customHeight="1">
      <c r="A37" s="6"/>
      <c r="B37" s="25" t="s">
        <v>208</v>
      </c>
      <c r="C37" s="5" t="s">
        <v>320</v>
      </c>
      <c r="D37" s="5" t="s">
        <v>207</v>
      </c>
      <c r="E37" s="7">
        <v>1200000</v>
      </c>
      <c r="F37" s="8">
        <v>1196.8</v>
      </c>
      <c r="G37" s="26">
        <f t="shared" si="1"/>
        <v>7.3000000000000001E-3</v>
      </c>
    </row>
    <row r="38" spans="1:7" ht="12.95" customHeight="1">
      <c r="A38" s="6"/>
      <c r="B38" s="25" t="s">
        <v>390</v>
      </c>
      <c r="C38" s="5" t="s">
        <v>396</v>
      </c>
      <c r="D38" s="5" t="s">
        <v>207</v>
      </c>
      <c r="E38" s="7">
        <v>500000</v>
      </c>
      <c r="F38" s="8">
        <v>495.78</v>
      </c>
      <c r="G38" s="26">
        <f t="shared" si="1"/>
        <v>3.0000000000000001E-3</v>
      </c>
    </row>
    <row r="39" spans="1:7" ht="12.95" customHeight="1">
      <c r="A39" s="1"/>
      <c r="B39" s="23" t="s">
        <v>61</v>
      </c>
      <c r="C39" s="5" t="s">
        <v>1</v>
      </c>
      <c r="D39" s="5" t="s">
        <v>1</v>
      </c>
      <c r="E39" s="5" t="s">
        <v>1</v>
      </c>
      <c r="F39" s="9">
        <f>SUM(F18:F38)</f>
        <v>90877.319999999992</v>
      </c>
      <c r="G39" s="27">
        <f>SUM(G18:G38)</f>
        <v>0.55409999999999993</v>
      </c>
    </row>
    <row r="40" spans="1:7" ht="12.95" customHeight="1">
      <c r="A40" s="1"/>
      <c r="B40" s="23" t="s">
        <v>92</v>
      </c>
      <c r="C40" s="5" t="s">
        <v>1</v>
      </c>
      <c r="D40" s="5" t="s">
        <v>1</v>
      </c>
      <c r="E40" s="5" t="s">
        <v>1</v>
      </c>
      <c r="F40" s="1"/>
      <c r="G40" s="24" t="s">
        <v>1</v>
      </c>
    </row>
    <row r="41" spans="1:7" ht="12.95" customHeight="1">
      <c r="A41" s="6"/>
      <c r="B41" s="25" t="s">
        <v>397</v>
      </c>
      <c r="C41" s="5" t="s">
        <v>398</v>
      </c>
      <c r="D41" s="5" t="s">
        <v>235</v>
      </c>
      <c r="E41" s="7">
        <v>400000</v>
      </c>
      <c r="F41" s="8">
        <v>395.72</v>
      </c>
      <c r="G41" s="26">
        <f>+ROUND(F41/$F$49,4)</f>
        <v>2.3999999999999998E-3</v>
      </c>
    </row>
    <row r="42" spans="1:7" ht="12.95" customHeight="1">
      <c r="A42" s="1"/>
      <c r="B42" s="23" t="s">
        <v>61</v>
      </c>
      <c r="C42" s="5" t="s">
        <v>1</v>
      </c>
      <c r="D42" s="5" t="s">
        <v>1</v>
      </c>
      <c r="E42" s="5" t="s">
        <v>1</v>
      </c>
      <c r="F42" s="9">
        <f>SUM(F41:F41)</f>
        <v>395.72</v>
      </c>
      <c r="G42" s="27">
        <f>SUM(G41:G41)</f>
        <v>2.3999999999999998E-3</v>
      </c>
    </row>
    <row r="43" spans="1:7" ht="12.95" customHeight="1">
      <c r="A43" s="1"/>
      <c r="B43" s="28" t="s">
        <v>64</v>
      </c>
      <c r="C43" s="12" t="s">
        <v>1</v>
      </c>
      <c r="D43" s="10" t="s">
        <v>1</v>
      </c>
      <c r="E43" s="12" t="s">
        <v>1</v>
      </c>
      <c r="F43" s="9">
        <f>+F16+F39+F42</f>
        <v>142772.79</v>
      </c>
      <c r="G43" s="27">
        <f>+G16+G39+G42</f>
        <v>0.87059999999999982</v>
      </c>
    </row>
    <row r="44" spans="1:7" ht="12.95" customHeight="1">
      <c r="A44" s="1"/>
      <c r="B44" s="23" t="s">
        <v>93</v>
      </c>
      <c r="C44" s="5" t="s">
        <v>1</v>
      </c>
      <c r="D44" s="5" t="s">
        <v>1</v>
      </c>
      <c r="E44" s="5" t="s">
        <v>1</v>
      </c>
      <c r="F44" s="1"/>
      <c r="G44" s="24" t="s">
        <v>1</v>
      </c>
    </row>
    <row r="45" spans="1:7" ht="12.95" customHeight="1">
      <c r="A45" s="6"/>
      <c r="B45" s="25" t="s">
        <v>236</v>
      </c>
      <c r="C45" s="5" t="s">
        <v>1</v>
      </c>
      <c r="D45" s="5" t="s">
        <v>67</v>
      </c>
      <c r="E45" s="7"/>
      <c r="F45" s="8">
        <v>21057.54</v>
      </c>
      <c r="G45" s="26">
        <f>+ROUND(F45/$F$49,4)</f>
        <v>0.12839999999999999</v>
      </c>
    </row>
    <row r="46" spans="1:7" ht="12.95" customHeight="1">
      <c r="A46" s="1"/>
      <c r="B46" s="23" t="s">
        <v>61</v>
      </c>
      <c r="C46" s="5" t="s">
        <v>1</v>
      </c>
      <c r="D46" s="5" t="s">
        <v>1</v>
      </c>
      <c r="E46" s="5" t="s">
        <v>1</v>
      </c>
      <c r="F46" s="9">
        <f>+F45</f>
        <v>21057.54</v>
      </c>
      <c r="G46" s="27">
        <f>+G45</f>
        <v>0.12839999999999999</v>
      </c>
    </row>
    <row r="47" spans="1:7" ht="12.95" customHeight="1">
      <c r="A47" s="1"/>
      <c r="B47" s="28" t="s">
        <v>64</v>
      </c>
      <c r="C47" s="12" t="s">
        <v>1</v>
      </c>
      <c r="D47" s="10" t="s">
        <v>1</v>
      </c>
      <c r="E47" s="12" t="s">
        <v>1</v>
      </c>
      <c r="F47" s="9">
        <f>+F46</f>
        <v>21057.54</v>
      </c>
      <c r="G47" s="27">
        <f>+G46</f>
        <v>0.12839999999999999</v>
      </c>
    </row>
    <row r="48" spans="1:7" ht="12.95" customHeight="1">
      <c r="A48" s="1"/>
      <c r="B48" s="28" t="s">
        <v>65</v>
      </c>
      <c r="C48" s="5" t="s">
        <v>1</v>
      </c>
      <c r="D48" s="10" t="s">
        <v>1</v>
      </c>
      <c r="E48" s="5" t="s">
        <v>1</v>
      </c>
      <c r="F48" s="13">
        <f>+F49-F47-F43</f>
        <v>127.26999999998952</v>
      </c>
      <c r="G48" s="27">
        <f>+G49-G47-G43</f>
        <v>1.0000000000002229E-3</v>
      </c>
    </row>
    <row r="49" spans="1:7" ht="12.95" customHeight="1" thickBot="1">
      <c r="A49" s="1"/>
      <c r="B49" s="30" t="s">
        <v>66</v>
      </c>
      <c r="C49" s="31" t="s">
        <v>1</v>
      </c>
      <c r="D49" s="31" t="s">
        <v>1</v>
      </c>
      <c r="E49" s="31" t="s">
        <v>1</v>
      </c>
      <c r="F49" s="32">
        <v>163957.6</v>
      </c>
      <c r="G49" s="33">
        <v>1</v>
      </c>
    </row>
    <row r="50" spans="1:7">
      <c r="A50" s="1"/>
      <c r="B50" s="2" t="s">
        <v>83</v>
      </c>
      <c r="C50" s="1"/>
      <c r="D50" s="1"/>
      <c r="E50" s="1"/>
      <c r="F50" s="1"/>
      <c r="G50" s="1"/>
    </row>
    <row r="51" spans="1:7">
      <c r="A51" s="1"/>
      <c r="B51" s="2" t="s">
        <v>84</v>
      </c>
      <c r="C51" s="1"/>
      <c r="D51" s="1"/>
      <c r="E51" s="1"/>
      <c r="F51" s="1"/>
      <c r="G51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2017-02-09T04:45:02Z</dcterms:modified>
</cp:coreProperties>
</file>