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6\Dec 16\"/>
    </mc:Choice>
  </mc:AlternateContent>
  <bookViews>
    <workbookView xWindow="0" yWindow="0" windowWidth="15360" windowHeight="7530" firstSheet="3" activeTab="11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G20" i="10" l="1"/>
  <c r="G19" i="10"/>
  <c r="G42" i="1"/>
  <c r="G41" i="1"/>
  <c r="G40" i="1"/>
  <c r="G7" i="3" l="1"/>
  <c r="G8" i="3" s="1"/>
  <c r="G11" i="3" s="1"/>
  <c r="F8" i="3"/>
  <c r="F11" i="3" s="1"/>
  <c r="G65" i="13"/>
  <c r="G66" i="13" s="1"/>
  <c r="G67" i="13" s="1"/>
  <c r="F66" i="13"/>
  <c r="F67" i="13" s="1"/>
  <c r="G67" i="2"/>
  <c r="G68" i="2" s="1"/>
  <c r="G69" i="2" s="1"/>
  <c r="F68" i="2"/>
  <c r="F69" i="2" s="1"/>
  <c r="G48" i="1"/>
  <c r="G49" i="1" s="1"/>
  <c r="G50" i="1" s="1"/>
  <c r="F49" i="1"/>
  <c r="F50" i="1" s="1"/>
  <c r="G26" i="3" l="1"/>
  <c r="G18" i="10" l="1"/>
  <c r="G17" i="10"/>
  <c r="G16" i="10"/>
  <c r="G21" i="5" l="1"/>
  <c r="G20" i="5"/>
  <c r="G19" i="5"/>
  <c r="G25" i="3" l="1"/>
  <c r="G24" i="3"/>
  <c r="G23" i="3"/>
  <c r="G22" i="3"/>
  <c r="F24" i="6"/>
  <c r="F16" i="6"/>
  <c r="G15" i="6"/>
  <c r="G14" i="6"/>
  <c r="G26" i="9"/>
  <c r="G25" i="9"/>
  <c r="G24" i="9"/>
  <c r="G23" i="9"/>
  <c r="G22" i="9"/>
  <c r="G21" i="9"/>
  <c r="G20" i="9"/>
  <c r="G60" i="7"/>
  <c r="G59" i="7"/>
  <c r="G58" i="7"/>
  <c r="G57" i="7"/>
  <c r="G56" i="7"/>
  <c r="G55" i="7"/>
  <c r="G54" i="7"/>
  <c r="G53" i="7"/>
  <c r="G58" i="13"/>
  <c r="G57" i="13"/>
  <c r="G56" i="13"/>
  <c r="G55" i="13"/>
  <c r="G54" i="13"/>
  <c r="G53" i="13"/>
  <c r="G52" i="13"/>
  <c r="G56" i="12"/>
  <c r="G55" i="12"/>
  <c r="G54" i="12"/>
  <c r="G53" i="12"/>
  <c r="G56" i="4"/>
  <c r="G55" i="4"/>
  <c r="G54" i="4"/>
  <c r="G53" i="4"/>
  <c r="G52" i="4"/>
  <c r="G51" i="4"/>
  <c r="G50" i="4"/>
  <c r="G49" i="4"/>
  <c r="G48" i="4"/>
  <c r="G47" i="4"/>
  <c r="G46" i="4"/>
  <c r="G16" i="6" l="1"/>
  <c r="F34" i="3"/>
  <c r="F35" i="3" s="1"/>
  <c r="G33" i="3"/>
  <c r="G34" i="3" s="1"/>
  <c r="G35" i="3" s="1"/>
  <c r="F30" i="3"/>
  <c r="G29" i="3"/>
  <c r="F27" i="3"/>
  <c r="G21" i="3"/>
  <c r="G20" i="3"/>
  <c r="G19" i="3"/>
  <c r="G18" i="3"/>
  <c r="F16" i="3"/>
  <c r="G15" i="3"/>
  <c r="G14" i="3"/>
  <c r="F28" i="6"/>
  <c r="F29" i="6" s="1"/>
  <c r="G27" i="6"/>
  <c r="G28" i="6" s="1"/>
  <c r="G29" i="6" s="1"/>
  <c r="G23" i="6"/>
  <c r="G24" i="6" s="1"/>
  <c r="F21" i="6"/>
  <c r="F25" i="6" s="1"/>
  <c r="G20" i="6"/>
  <c r="G19" i="6"/>
  <c r="G18" i="6"/>
  <c r="F8" i="6"/>
  <c r="F11" i="6" s="1"/>
  <c r="G7" i="6"/>
  <c r="G8" i="6" s="1"/>
  <c r="G11" i="6" s="1"/>
  <c r="F28" i="10"/>
  <c r="F29" i="10" s="1"/>
  <c r="G27" i="10"/>
  <c r="G28" i="10" s="1"/>
  <c r="G29" i="10" s="1"/>
  <c r="F24" i="10"/>
  <c r="G23" i="10"/>
  <c r="F21" i="10"/>
  <c r="G15" i="10"/>
  <c r="G14" i="10"/>
  <c r="G13" i="10"/>
  <c r="G12" i="10"/>
  <c r="G11" i="10"/>
  <c r="F9" i="10"/>
  <c r="G8" i="10"/>
  <c r="G7" i="10"/>
  <c r="F34" i="9"/>
  <c r="F35" i="9" s="1"/>
  <c r="G33" i="9"/>
  <c r="G34" i="9" s="1"/>
  <c r="G35" i="9" s="1"/>
  <c r="F30" i="9"/>
  <c r="G29" i="9"/>
  <c r="F27" i="9"/>
  <c r="G19" i="9"/>
  <c r="G18" i="9"/>
  <c r="G17" i="9"/>
  <c r="G16" i="9"/>
  <c r="G15" i="9"/>
  <c r="G14" i="9"/>
  <c r="G13" i="9"/>
  <c r="F11" i="9"/>
  <c r="G10" i="9"/>
  <c r="G9" i="9"/>
  <c r="G8" i="9"/>
  <c r="G7" i="9"/>
  <c r="F61" i="7"/>
  <c r="F64" i="7" s="1"/>
  <c r="F65" i="7" s="1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22" i="5"/>
  <c r="F25" i="5" s="1"/>
  <c r="F26" i="5" s="1"/>
  <c r="G18" i="5"/>
  <c r="G17" i="5"/>
  <c r="G16" i="5"/>
  <c r="G15" i="5"/>
  <c r="G14" i="5"/>
  <c r="G13" i="5"/>
  <c r="G12" i="5"/>
  <c r="G11" i="5"/>
  <c r="G10" i="5"/>
  <c r="G9" i="5"/>
  <c r="G8" i="5"/>
  <c r="G7" i="5"/>
  <c r="F44" i="8"/>
  <c r="F47" i="8" s="1"/>
  <c r="F48" i="8" s="1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2" i="13"/>
  <c r="F62" i="13"/>
  <c r="F59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57" i="12"/>
  <c r="F60" i="12" s="1"/>
  <c r="F61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F30" i="6" l="1"/>
  <c r="G30" i="3"/>
  <c r="F63" i="13"/>
  <c r="F68" i="13" s="1"/>
  <c r="G30" i="9"/>
  <c r="G27" i="3"/>
  <c r="F31" i="3"/>
  <c r="F36" i="3" s="1"/>
  <c r="G16" i="3"/>
  <c r="G21" i="6"/>
  <c r="G24" i="10"/>
  <c r="G9" i="10"/>
  <c r="F25" i="10"/>
  <c r="F30" i="10" s="1"/>
  <c r="G21" i="10"/>
  <c r="G27" i="9"/>
  <c r="G11" i="9"/>
  <c r="F31" i="9"/>
  <c r="F36" i="9" s="1"/>
  <c r="G22" i="5"/>
  <c r="G25" i="5" s="1"/>
  <c r="G26" i="5" s="1"/>
  <c r="G44" i="8"/>
  <c r="G47" i="8" s="1"/>
  <c r="G48" i="8" s="1"/>
  <c r="G59" i="13"/>
  <c r="G63" i="13" s="1"/>
  <c r="G68" i="13" s="1"/>
  <c r="G57" i="12"/>
  <c r="G60" i="12" s="1"/>
  <c r="G61" i="12" s="1"/>
  <c r="G61" i="7"/>
  <c r="G64" i="7" s="1"/>
  <c r="G65" i="7" s="1"/>
  <c r="F57" i="4"/>
  <c r="F60" i="4" s="1"/>
  <c r="F61" i="4" s="1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62" i="2"/>
  <c r="F65" i="2" s="1"/>
  <c r="F70" i="2" s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43" i="1"/>
  <c r="F46" i="1" s="1"/>
  <c r="F51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31" i="3" l="1"/>
  <c r="G36" i="3" s="1"/>
  <c r="G25" i="6"/>
  <c r="G30" i="6" s="1"/>
  <c r="G31" i="9"/>
  <c r="G36" i="9" s="1"/>
  <c r="G25" i="10"/>
  <c r="G30" i="10" s="1"/>
  <c r="G57" i="4"/>
  <c r="G60" i="4" s="1"/>
  <c r="G61" i="4" s="1"/>
  <c r="G62" i="2"/>
  <c r="G65" i="2" s="1"/>
  <c r="G70" i="2" s="1"/>
  <c r="G43" i="1"/>
  <c r="G46" i="1" s="1"/>
  <c r="G51" i="1" s="1"/>
</calcChain>
</file>

<file path=xl/sharedStrings.xml><?xml version="1.0" encoding="utf-8"?>
<sst xmlns="http://schemas.openxmlformats.org/spreadsheetml/2006/main" count="1981" uniqueCount="396">
  <si>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</si>
  <si>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</si>
  <si>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</si>
  <si>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</si>
  <si>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</si>
  <si>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</si>
  <si>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</si>
  <si>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</si>
  <si>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</si>
  <si>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</si>
  <si>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</si>
  <si>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</si>
  <si>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</si>
  <si>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</si>
  <si>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</si>
  <si>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</si>
  <si>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</si>
  <si>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</si>
  <si>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</si>
  <si>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</si>
  <si>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</si>
  <si>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</si>
  <si>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</si>
  <si>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</si>
  <si>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</si>
  <si>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</si>
  <si>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</si>
  <si>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</si>
  <si>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</si>
  <si>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</si>
  <si>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</si>
  <si>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</si>
  <si>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</si>
  <si>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Consumer Durables</t>
  </si>
  <si>
    <t>INE155A01022</t>
  </si>
  <si>
    <t>INE003A01024</t>
  </si>
  <si>
    <t>Industrial Capital Goods</t>
  </si>
  <si>
    <t>INE256A01028</t>
  </si>
  <si>
    <t>Media &amp; Entertainment</t>
  </si>
  <si>
    <t>INE263A01016</t>
  </si>
  <si>
    <t>Chemicals</t>
  </si>
  <si>
    <t>INE685A01028</t>
  </si>
  <si>
    <t>INE180A01020</t>
  </si>
  <si>
    <t>Consumer Non Durables</t>
  </si>
  <si>
    <t>INE111A01017</t>
  </si>
  <si>
    <t>Healthcare Services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</si>
  <si>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</si>
  <si>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</si>
  <si>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</si>
  <si>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</si>
  <si>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</si>
  <si>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</si>
  <si>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</si>
  <si>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</si>
  <si>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</si>
  <si>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</si>
  <si>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</si>
  <si>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</si>
  <si>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INE692A01016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</si>
  <si>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</si>
  <si>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</si>
  <si>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</si>
  <si>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</si>
  <si>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</si>
  <si>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</si>
  <si>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</si>
  <si>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</si>
  <si>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</si>
  <si>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</si>
  <si>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</si>
  <si>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</si>
  <si>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INE670A01012</t>
  </si>
  <si>
    <t>INE465A01025</t>
  </si>
  <si>
    <t>INE775A01035</t>
  </si>
  <si>
    <t>Auto Ancillaries</t>
  </si>
  <si>
    <t>INE216A01022</t>
  </si>
  <si>
    <t>INE070A01015</t>
  </si>
  <si>
    <t>Cement</t>
  </si>
  <si>
    <t>INE531A01024</t>
  </si>
  <si>
    <t>Textile Products</t>
  </si>
  <si>
    <t>INE095A01012</t>
  </si>
  <si>
    <t>INE331A01037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</si>
  <si>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</si>
  <si>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</si>
  <si>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</si>
  <si>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</si>
  <si>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</si>
  <si>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</si>
  <si>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</si>
  <si>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Certificate of Deposit</t>
  </si>
  <si>
    <t>CRISIL A1+</t>
  </si>
  <si>
    <t>Commercial Paper</t>
  </si>
  <si>
    <t>CARE A1+</t>
  </si>
  <si>
    <t>Treasury Bill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</si>
  <si>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</si>
  <si>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</si>
  <si>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</si>
  <si>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</si>
  <si>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</si>
  <si>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</si>
  <si>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</si>
  <si>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INE257A01026</t>
  </si>
  <si>
    <t>TAURUS BANKING &amp; FINANCIAL SERVICES FUND</t>
  </si>
  <si>
    <t>INE528G01019</t>
  </si>
  <si>
    <t>TAURUS DYNAMIC INCOME FUND</t>
  </si>
  <si>
    <t>Debt Instruments</t>
  </si>
  <si>
    <t>(a) Listed / awaiting listing on Stock Exchange</t>
  </si>
  <si>
    <t>(b) Privately placed / Unlisted</t>
  </si>
  <si>
    <t>TAURUS ETHICAL FUND</t>
  </si>
  <si>
    <t>INE058A01010</t>
  </si>
  <si>
    <t>INE470A01017</t>
  </si>
  <si>
    <t>Trading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</si>
  <si>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</si>
  <si>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</si>
  <si>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</si>
  <si>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</si>
  <si>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</si>
  <si>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</si>
  <si>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</si>
  <si>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</si>
  <si>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</si>
  <si>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</si>
  <si>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</si>
  <si>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</si>
  <si>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</si>
  <si>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</si>
  <si>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</si>
  <si>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INE669E01016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</si>
  <si>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</si>
  <si>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</si>
  <si>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</si>
  <si>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</si>
  <si>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</si>
  <si>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</si>
  <si>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</si>
  <si>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</si>
  <si>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</si>
  <si>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</si>
  <si>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</si>
  <si>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</si>
  <si>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</si>
  <si>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</si>
  <si>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</si>
  <si>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</si>
  <si>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</si>
  <si>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</si>
  <si>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Sun Pharmaceuticals Industries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</si>
  <si>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</si>
  <si>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</si>
  <si>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</si>
  <si>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</si>
  <si>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</si>
  <si>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</si>
  <si>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</si>
  <si>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</si>
  <si>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</si>
  <si>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</si>
  <si>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</si>
  <si>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</si>
  <si>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</si>
  <si>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</si>
  <si>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</si>
  <si>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</si>
  <si>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</si>
  <si>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</si>
  <si>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Torrent Pharmaceuticals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</si>
  <si>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</si>
  <si>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</si>
  <si>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</si>
  <si>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</si>
  <si>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</si>
  <si>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Kansai Nerolac Paints Ltd.</t>
  </si>
  <si>
    <t>Motherson Sumi Systems Ltd.</t>
  </si>
  <si>
    <t>Bharat Forge Ltd.</t>
  </si>
  <si>
    <t>Tata Elxsi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</si>
  <si>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</si>
  <si>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</si>
  <si>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</si>
  <si>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</si>
  <si>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</si>
  <si>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</si>
  <si>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</si>
  <si>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Atul Ltd.</t>
  </si>
  <si>
    <t>Tech Mahindra Ltd.</t>
  </si>
  <si>
    <t>Sanofi India Ltd.</t>
  </si>
  <si>
    <t>Bajaj Auto Ltd.</t>
  </si>
  <si>
    <t>Bharat Heavy Electricals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</si>
  <si>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</si>
  <si>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</si>
  <si>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</si>
  <si>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</si>
  <si>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</si>
  <si>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</si>
  <si>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</si>
  <si>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Idea Cellular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</si>
  <si>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</si>
  <si>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</si>
  <si>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</si>
  <si>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</si>
  <si>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</si>
  <si>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</si>
  <si>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</si>
  <si>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</si>
  <si>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</si>
  <si>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</si>
  <si>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</si>
  <si>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</si>
  <si>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</si>
  <si>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IndusInd Bank Ltd. ** #</t>
  </si>
  <si>
    <t>[ICRA]A1+</t>
  </si>
  <si>
    <t>Edelweiss Commodities Services Ltd. ** #</t>
  </si>
  <si>
    <t>Ballarpur Industries Ltd. ** #</t>
  </si>
  <si>
    <t>Bilt Graphic Paper Products Ltd. ** #</t>
  </si>
  <si>
    <t>Cox &amp; Kings Ltd. ** #</t>
  </si>
  <si>
    <t>IND A1+</t>
  </si>
  <si>
    <t>Torrent Power Ltd.</t>
  </si>
  <si>
    <t>INE813H01021</t>
  </si>
  <si>
    <t>JSW Steel Ltd.</t>
  </si>
  <si>
    <t>INE019A01020</t>
  </si>
  <si>
    <t>Max Financial Services Ltd.</t>
  </si>
  <si>
    <t>IN9155A01020</t>
  </si>
  <si>
    <t>Havells India Ltd.</t>
  </si>
  <si>
    <t>INE176B01034</t>
  </si>
  <si>
    <t>SRF Ltd.</t>
  </si>
  <si>
    <t>INE647A01010</t>
  </si>
  <si>
    <t>Indraprastha Gas Ltd.</t>
  </si>
  <si>
    <t>INE203G01019</t>
  </si>
  <si>
    <t>Biocon Ltd.</t>
  </si>
  <si>
    <t>INE376G01013</t>
  </si>
  <si>
    <t>NCC Ltd.</t>
  </si>
  <si>
    <t>INE868B01028</t>
  </si>
  <si>
    <t>INE498L01015</t>
  </si>
  <si>
    <t>Fortis Healthcare Ltd.</t>
  </si>
  <si>
    <t>INE061F01013</t>
  </si>
  <si>
    <t>PTC India Ltd.</t>
  </si>
  <si>
    <t>INE877F01012</t>
  </si>
  <si>
    <t>Wellwin Industry Ltd. ** #</t>
  </si>
  <si>
    <t>AIA Engineering Ltd.</t>
  </si>
  <si>
    <t>INE212H01026</t>
  </si>
  <si>
    <t>SKF India Ltd.</t>
  </si>
  <si>
    <t>INE640A01023</t>
  </si>
  <si>
    <t>Carborundum Universal Ltd.</t>
  </si>
  <si>
    <t>INE120A01034</t>
  </si>
  <si>
    <t>Lakshmi Machine Works Ltd.</t>
  </si>
  <si>
    <t>INE269B01029</t>
  </si>
  <si>
    <t>Aadhar Housing Finance Ltd. ** #</t>
  </si>
  <si>
    <t>Sovereign</t>
  </si>
  <si>
    <t>The Clearing Corporation of India Ltd.</t>
  </si>
  <si>
    <t>08.70% Rural Electrification Corporation Ltd. **</t>
  </si>
  <si>
    <t>INE020B08815</t>
  </si>
  <si>
    <t>CRISIL AAA</t>
  </si>
  <si>
    <t>Hindustan Zinc Ltd.</t>
  </si>
  <si>
    <t>INE267A01025</t>
  </si>
  <si>
    <t>Divi's Laboratories Ltd.</t>
  </si>
  <si>
    <t>INE361B01024</t>
  </si>
  <si>
    <t>Colgate Palmolive (India) Ltd.</t>
  </si>
  <si>
    <t>INE259A01022</t>
  </si>
  <si>
    <t>Aurobindo Pharma Ltd.</t>
  </si>
  <si>
    <t>INE406A01037</t>
  </si>
  <si>
    <t>Bajaj Finserv Ltd.</t>
  </si>
  <si>
    <t>INE918I01018</t>
  </si>
  <si>
    <t>Max India Ltd.</t>
  </si>
  <si>
    <t>INE153U01017</t>
  </si>
  <si>
    <t>Dabur India Ltd.</t>
  </si>
  <si>
    <t>INE016A01026</t>
  </si>
  <si>
    <t>Punjab National Bank</t>
  </si>
  <si>
    <t>INE160A01022</t>
  </si>
  <si>
    <t>Power Finance Corporation Ltd.</t>
  </si>
  <si>
    <t>INE134E01011</t>
  </si>
  <si>
    <t>Rural Electrification Corporation Ltd.</t>
  </si>
  <si>
    <t>INE020B01018</t>
  </si>
  <si>
    <t>INE296A01024</t>
  </si>
  <si>
    <t>L&amp;T Finance Holdings Ltd.</t>
  </si>
  <si>
    <t>Oil India Ltd.</t>
  </si>
  <si>
    <t>INE274J01014</t>
  </si>
  <si>
    <t>Cadila Healthcare Ltd.</t>
  </si>
  <si>
    <t>INE010B01027</t>
  </si>
  <si>
    <t>Century Textiles &amp; Industries Ltd.</t>
  </si>
  <si>
    <t>INE055A01016</t>
  </si>
  <si>
    <t>The Great Eastern Shipping Company Ltd.</t>
  </si>
  <si>
    <t>INE017A01032</t>
  </si>
  <si>
    <t>The South Indian Bank Ltd.</t>
  </si>
  <si>
    <t>INE683A01023</t>
  </si>
  <si>
    <t>Canara Bank</t>
  </si>
  <si>
    <t>INE476A01014</t>
  </si>
  <si>
    <t>Mahindra &amp; Mahindra Financial Services Ltd.</t>
  </si>
  <si>
    <t>INE774D01024</t>
  </si>
  <si>
    <t>Tata Communications Ltd.</t>
  </si>
  <si>
    <t>INE151A01013</t>
  </si>
  <si>
    <t>Alembic Pharmaceuticals Ltd.</t>
  </si>
  <si>
    <t>INE901L01018</t>
  </si>
  <si>
    <t>Union Bank of India</t>
  </si>
  <si>
    <t>IPCA Laboratories Ltd.</t>
  </si>
  <si>
    <t>INE571A01020</t>
  </si>
  <si>
    <t>Larsen &amp; Toubro Infotech Ltd.</t>
  </si>
  <si>
    <t>INE214T01019</t>
  </si>
  <si>
    <t>Exide Industries Ltd.</t>
  </si>
  <si>
    <t>INE302A01020</t>
  </si>
  <si>
    <t>Reliance Capital Ltd.</t>
  </si>
  <si>
    <t>INE013A01015</t>
  </si>
  <si>
    <t>Bharti Infratel Ltd.</t>
  </si>
  <si>
    <t>INE121J01017</t>
  </si>
  <si>
    <t>Telecom -  Equipment &amp; Accessories</t>
  </si>
  <si>
    <t>Unichem Laboratories Ltd.</t>
  </si>
  <si>
    <t>INE351A01035</t>
  </si>
  <si>
    <t>V.S.T Tillers Tractors Ltd.</t>
  </si>
  <si>
    <t>INE764D01017</t>
  </si>
  <si>
    <t>Nestle India Ltd.</t>
  </si>
  <si>
    <t>INE239A01016</t>
  </si>
  <si>
    <t>Packaged Foods</t>
  </si>
  <si>
    <t>Can Fin Homes Ltd.</t>
  </si>
  <si>
    <t>INE477A01012</t>
  </si>
  <si>
    <t>Tata Sponge Iron Ltd.</t>
  </si>
  <si>
    <t>INE674A01014</t>
  </si>
  <si>
    <t>Gateway Distriparks Ltd.</t>
  </si>
  <si>
    <t>INE852F01015</t>
  </si>
  <si>
    <t>Credit Analysis and Research Ltd.</t>
  </si>
  <si>
    <t>INE752H01013</t>
  </si>
  <si>
    <t>Gujarat Gas Ltd.</t>
  </si>
  <si>
    <t>INE844O01022</t>
  </si>
  <si>
    <t>Glenmark Pharmaceuticals Ltd.</t>
  </si>
  <si>
    <t>INE935A01035</t>
  </si>
  <si>
    <t>IIFL Wealth Finance Ltd. ** #</t>
  </si>
  <si>
    <t>JK Lakshmi Cement Ltd. ** #</t>
  </si>
  <si>
    <t>Reliance Jio Infocomm Ltd. ** #</t>
  </si>
  <si>
    <t>IND A1</t>
  </si>
  <si>
    <t>INE047A01021</t>
  </si>
  <si>
    <t>NMDC Ltd.</t>
  </si>
  <si>
    <t>INE584A01023</t>
  </si>
  <si>
    <t>Tata Motors Ltd. A-DVR</t>
  </si>
  <si>
    <t>Tata Chemicals Ltd.</t>
  </si>
  <si>
    <t>INE092A01019</t>
  </si>
  <si>
    <t>Cairn India Ltd.</t>
  </si>
  <si>
    <t>INE910H01017</t>
  </si>
  <si>
    <t>Info Edge (India) Ltd.</t>
  </si>
  <si>
    <t>INE663F01024</t>
  </si>
  <si>
    <t>MindTree Ltd.</t>
  </si>
  <si>
    <t>INE018I01017</t>
  </si>
  <si>
    <t>NBCC (India) Ltd.</t>
  </si>
  <si>
    <t>INE095N01023</t>
  </si>
  <si>
    <t>Narayana Hrudayalaya Ltd.</t>
  </si>
  <si>
    <t>INE410P01011</t>
  </si>
  <si>
    <t>Kaveri Seed Company Ltd.</t>
  </si>
  <si>
    <t>INE455I01029</t>
  </si>
  <si>
    <t>Punjab &amp; Sind Bank ** #</t>
  </si>
  <si>
    <t>Piramal Finance Private Ltd. ** #</t>
  </si>
  <si>
    <t>KEC International Ltd. ** #</t>
  </si>
  <si>
    <t>Small Industries Development Bank of India ** #</t>
  </si>
  <si>
    <t>182 Days Tbill</t>
  </si>
  <si>
    <t>IN002016Y080</t>
  </si>
  <si>
    <t>LIC Housing Finance Ltd.</t>
  </si>
  <si>
    <t>INE115A01026</t>
  </si>
  <si>
    <t>Gujarat State Petronet Ltd.</t>
  </si>
  <si>
    <t>INE246F01010</t>
  </si>
  <si>
    <t>CEAT Ltd.</t>
  </si>
  <si>
    <t>INE482A01020</t>
  </si>
  <si>
    <t>Engineers India Ltd.</t>
  </si>
  <si>
    <t>INE510A01028</t>
  </si>
  <si>
    <t>INE008I14GI1</t>
  </si>
  <si>
    <t>INE657N14IR2</t>
  </si>
  <si>
    <t>INE248U14455</t>
  </si>
  <si>
    <t>INE641O14165</t>
  </si>
  <si>
    <t>INE389H14BN8</t>
  </si>
  <si>
    <t>INE786A14704</t>
  </si>
  <si>
    <t>INE786A14688</t>
  </si>
  <si>
    <t>INE008I14GG5</t>
  </si>
  <si>
    <t>INE538L14524</t>
  </si>
  <si>
    <t>INE657N14IS0</t>
  </si>
  <si>
    <t>INE110L14BR1</t>
  </si>
  <si>
    <t>IN0020150010</t>
  </si>
  <si>
    <t>Portfolio Statement as on December 31,2016</t>
  </si>
  <si>
    <t>MRF Ltd.</t>
  </si>
  <si>
    <t>INE883A01011</t>
  </si>
  <si>
    <t>TVS Motor Company Ltd.</t>
  </si>
  <si>
    <t>INE494B01023</t>
  </si>
  <si>
    <t>Strides Shasun Ltd.</t>
  </si>
  <si>
    <t>INE939A01011</t>
  </si>
  <si>
    <t>CESC Ltd.</t>
  </si>
  <si>
    <t>INE486A01013</t>
  </si>
  <si>
    <t>INE095A16UM3</t>
  </si>
  <si>
    <t>INE608A16MN8</t>
  </si>
  <si>
    <t>INE095A16UL5</t>
  </si>
  <si>
    <t>IDBI Bank Ltd. ** #</t>
  </si>
  <si>
    <t>INE008A16K78</t>
  </si>
  <si>
    <t>INE161J14DW4</t>
  </si>
  <si>
    <t>PTC India Financial Services Ltd. ** #</t>
  </si>
  <si>
    <t>INE560K14686</t>
  </si>
  <si>
    <t>Rural Electrification Corporation Ltd. ** #</t>
  </si>
  <si>
    <t>INE020B14441</t>
  </si>
  <si>
    <t>INE294A14FY3</t>
  </si>
  <si>
    <t>INE161J14DV6</t>
  </si>
  <si>
    <t>INE556F14DS1</t>
  </si>
  <si>
    <t>INE110L14BM2</t>
  </si>
  <si>
    <t>INE110L14BL4</t>
  </si>
  <si>
    <t>INE161J14DU8</t>
  </si>
  <si>
    <t>07.68% Government of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</si>
</sst>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3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145</v>
      </c>
      <c r="C7" s="5" t="s">
        <v>10</v>
      </c>
      <c r="D7" s="5" t="s">
        <v>11</v>
      </c>
      <c r="E7" s="7">
        <v>66021</v>
      </c>
      <c r="F7" s="8">
        <v>795.02</v>
      </c>
      <c r="G7" s="26">
        <f t="shared" ref="G7:G42" si="0">+ROUND(F7/$F$52,4)</f>
        <v>7.6799999999999993E-2</v>
      </c>
    </row>
    <row r="8" spans="1:7" ht="12.95" customHeight="1">
      <c r="A8" s="6"/>
      <c r="B8" s="25" t="s">
        <v>149</v>
      </c>
      <c r="C8" s="5" t="s">
        <v>50</v>
      </c>
      <c r="D8" s="5" t="s">
        <v>43</v>
      </c>
      <c r="E8" s="7">
        <v>266779</v>
      </c>
      <c r="F8" s="8">
        <v>642.79999999999995</v>
      </c>
      <c r="G8" s="26">
        <f t="shared" si="0"/>
        <v>6.2100000000000002E-2</v>
      </c>
    </row>
    <row r="9" spans="1:7" ht="12.95" customHeight="1">
      <c r="A9" s="6"/>
      <c r="B9" s="25" t="s">
        <v>142</v>
      </c>
      <c r="C9" s="5" t="s">
        <v>16</v>
      </c>
      <c r="D9" s="5" t="s">
        <v>17</v>
      </c>
      <c r="E9" s="7">
        <v>58189</v>
      </c>
      <c r="F9" s="8">
        <v>628.5</v>
      </c>
      <c r="G9" s="26">
        <f t="shared" si="0"/>
        <v>6.0699999999999997E-2</v>
      </c>
    </row>
    <row r="10" spans="1:7" ht="12.95" customHeight="1">
      <c r="A10" s="6"/>
      <c r="B10" s="25" t="s">
        <v>160</v>
      </c>
      <c r="C10" s="5" t="s">
        <v>30</v>
      </c>
      <c r="D10" s="5" t="s">
        <v>31</v>
      </c>
      <c r="E10" s="7">
        <v>11119</v>
      </c>
      <c r="F10" s="8">
        <v>591.86</v>
      </c>
      <c r="G10" s="26">
        <f t="shared" si="0"/>
        <v>5.7200000000000001E-2</v>
      </c>
    </row>
    <row r="11" spans="1:7" ht="12.95" customHeight="1">
      <c r="A11" s="6"/>
      <c r="B11" s="25" t="s">
        <v>143</v>
      </c>
      <c r="C11" s="5" t="s">
        <v>12</v>
      </c>
      <c r="D11" s="5" t="s">
        <v>13</v>
      </c>
      <c r="E11" s="7">
        <v>57226</v>
      </c>
      <c r="F11" s="8">
        <v>578.38</v>
      </c>
      <c r="G11" s="26">
        <f t="shared" si="0"/>
        <v>5.5899999999999998E-2</v>
      </c>
    </row>
    <row r="12" spans="1:7" ht="12.95" customHeight="1">
      <c r="A12" s="6"/>
      <c r="B12" s="25" t="s">
        <v>148</v>
      </c>
      <c r="C12" s="5" t="s">
        <v>20</v>
      </c>
      <c r="D12" s="5" t="s">
        <v>11</v>
      </c>
      <c r="E12" s="7">
        <v>188162</v>
      </c>
      <c r="F12" s="8">
        <v>480.38</v>
      </c>
      <c r="G12" s="26">
        <f t="shared" si="0"/>
        <v>4.6399999999999997E-2</v>
      </c>
    </row>
    <row r="13" spans="1:7" ht="12.95" customHeight="1">
      <c r="A13" s="6"/>
      <c r="B13" s="25" t="s">
        <v>141</v>
      </c>
      <c r="C13" s="5" t="s">
        <v>14</v>
      </c>
      <c r="D13" s="5" t="s">
        <v>15</v>
      </c>
      <c r="E13" s="7">
        <v>37861</v>
      </c>
      <c r="F13" s="8">
        <v>477.98</v>
      </c>
      <c r="G13" s="26">
        <f t="shared" si="0"/>
        <v>4.6199999999999998E-2</v>
      </c>
    </row>
    <row r="14" spans="1:7" ht="12.95" customHeight="1">
      <c r="A14" s="6"/>
      <c r="B14" s="25" t="s">
        <v>144</v>
      </c>
      <c r="C14" s="5" t="s">
        <v>18</v>
      </c>
      <c r="D14" s="5" t="s">
        <v>19</v>
      </c>
      <c r="E14" s="7">
        <v>28122</v>
      </c>
      <c r="F14" s="8">
        <v>379.48</v>
      </c>
      <c r="G14" s="26">
        <f t="shared" si="0"/>
        <v>3.6700000000000003E-2</v>
      </c>
    </row>
    <row r="15" spans="1:7" ht="12.95" customHeight="1">
      <c r="A15" s="6"/>
      <c r="B15" s="25" t="s">
        <v>151</v>
      </c>
      <c r="C15" s="5" t="s">
        <v>32</v>
      </c>
      <c r="D15" s="5" t="s">
        <v>13</v>
      </c>
      <c r="E15" s="7">
        <v>15809</v>
      </c>
      <c r="F15" s="8">
        <v>373.4</v>
      </c>
      <c r="G15" s="26">
        <f t="shared" si="0"/>
        <v>3.61E-2</v>
      </c>
    </row>
    <row r="16" spans="1:7" ht="12.95" customHeight="1">
      <c r="A16" s="6"/>
      <c r="B16" s="25" t="s">
        <v>21</v>
      </c>
      <c r="C16" s="5" t="s">
        <v>22</v>
      </c>
      <c r="D16" s="5" t="s">
        <v>11</v>
      </c>
      <c r="E16" s="7">
        <v>141134</v>
      </c>
      <c r="F16" s="8">
        <v>352.48</v>
      </c>
      <c r="G16" s="26">
        <f t="shared" si="0"/>
        <v>3.4099999999999998E-2</v>
      </c>
    </row>
    <row r="17" spans="1:7" ht="12.95" customHeight="1">
      <c r="A17" s="6"/>
      <c r="B17" s="25" t="s">
        <v>181</v>
      </c>
      <c r="C17" s="5" t="s">
        <v>97</v>
      </c>
      <c r="D17" s="5" t="s">
        <v>77</v>
      </c>
      <c r="E17" s="7">
        <v>9759</v>
      </c>
      <c r="F17" s="8">
        <v>316.75</v>
      </c>
      <c r="G17" s="26">
        <f t="shared" si="0"/>
        <v>3.0599999999999999E-2</v>
      </c>
    </row>
    <row r="18" spans="1:7" ht="12.95" customHeight="1">
      <c r="A18" s="6"/>
      <c r="B18" s="25" t="s">
        <v>350</v>
      </c>
      <c r="C18" s="5" t="s">
        <v>351</v>
      </c>
      <c r="D18" s="5" t="s">
        <v>15</v>
      </c>
      <c r="E18" s="7">
        <v>50071</v>
      </c>
      <c r="F18" s="8">
        <v>280.12</v>
      </c>
      <c r="G18" s="26">
        <f t="shared" si="0"/>
        <v>2.7099999999999999E-2</v>
      </c>
    </row>
    <row r="19" spans="1:7" ht="12.95" customHeight="1">
      <c r="A19" s="6"/>
      <c r="B19" s="25" t="s">
        <v>159</v>
      </c>
      <c r="C19" s="5" t="s">
        <v>49</v>
      </c>
      <c r="D19" s="5" t="s">
        <v>11</v>
      </c>
      <c r="E19" s="7">
        <v>36495</v>
      </c>
      <c r="F19" s="8">
        <v>262.42</v>
      </c>
      <c r="G19" s="26">
        <f t="shared" si="0"/>
        <v>2.5399999999999999E-2</v>
      </c>
    </row>
    <row r="20" spans="1:7" ht="12.95" customHeight="1">
      <c r="A20" s="6"/>
      <c r="B20" s="25" t="s">
        <v>168</v>
      </c>
      <c r="C20" s="5" t="s">
        <v>37</v>
      </c>
      <c r="D20" s="5" t="s">
        <v>38</v>
      </c>
      <c r="E20" s="7">
        <v>57626</v>
      </c>
      <c r="F20" s="8">
        <v>260.56</v>
      </c>
      <c r="G20" s="26">
        <f t="shared" si="0"/>
        <v>2.52E-2</v>
      </c>
    </row>
    <row r="21" spans="1:7" ht="12.95" customHeight="1">
      <c r="A21" s="6"/>
      <c r="B21" s="25" t="s">
        <v>173</v>
      </c>
      <c r="C21" s="5" t="s">
        <v>72</v>
      </c>
      <c r="D21" s="5" t="s">
        <v>60</v>
      </c>
      <c r="E21" s="7">
        <v>27546</v>
      </c>
      <c r="F21" s="8">
        <v>249.62</v>
      </c>
      <c r="G21" s="26">
        <f t="shared" si="0"/>
        <v>2.41E-2</v>
      </c>
    </row>
    <row r="22" spans="1:7" ht="12.95" customHeight="1">
      <c r="A22" s="6"/>
      <c r="B22" s="25" t="s">
        <v>164</v>
      </c>
      <c r="C22" s="5" t="s">
        <v>34</v>
      </c>
      <c r="D22" s="5" t="s">
        <v>31</v>
      </c>
      <c r="E22" s="7">
        <v>51145</v>
      </c>
      <c r="F22" s="8">
        <v>241.07</v>
      </c>
      <c r="G22" s="26">
        <f t="shared" si="0"/>
        <v>2.3300000000000001E-2</v>
      </c>
    </row>
    <row r="23" spans="1:7" ht="12.95" customHeight="1">
      <c r="A23" s="6"/>
      <c r="B23" s="25" t="s">
        <v>201</v>
      </c>
      <c r="C23" s="5" t="s">
        <v>123</v>
      </c>
      <c r="D23" s="5" t="s">
        <v>124</v>
      </c>
      <c r="E23" s="7">
        <v>130908</v>
      </c>
      <c r="F23" s="8">
        <v>240.15</v>
      </c>
      <c r="G23" s="26">
        <f t="shared" si="0"/>
        <v>2.3199999999999998E-2</v>
      </c>
    </row>
    <row r="24" spans="1:7" ht="12.95" customHeight="1">
      <c r="A24" s="6"/>
      <c r="B24" s="25" t="s">
        <v>187</v>
      </c>
      <c r="C24" s="5" t="s">
        <v>52</v>
      </c>
      <c r="D24" s="5" t="s">
        <v>53</v>
      </c>
      <c r="E24" s="7">
        <v>76228</v>
      </c>
      <c r="F24" s="8">
        <v>232.76</v>
      </c>
      <c r="G24" s="26">
        <f t="shared" si="0"/>
        <v>2.2499999999999999E-2</v>
      </c>
    </row>
    <row r="25" spans="1:7" ht="12.95" customHeight="1">
      <c r="A25" s="6"/>
      <c r="B25" s="25" t="s">
        <v>179</v>
      </c>
      <c r="C25" s="5" t="s">
        <v>99</v>
      </c>
      <c r="D25" s="5" t="s">
        <v>31</v>
      </c>
      <c r="E25" s="7">
        <v>19597</v>
      </c>
      <c r="F25" s="8">
        <v>232.12</v>
      </c>
      <c r="G25" s="26">
        <f t="shared" si="0"/>
        <v>2.24E-2</v>
      </c>
    </row>
    <row r="26" spans="1:7" ht="12.95" customHeight="1">
      <c r="A26" s="6"/>
      <c r="B26" s="25" t="s">
        <v>183</v>
      </c>
      <c r="C26" s="5" t="s">
        <v>98</v>
      </c>
      <c r="D26" s="5" t="s">
        <v>13</v>
      </c>
      <c r="E26" s="7">
        <v>46682</v>
      </c>
      <c r="F26" s="8">
        <v>228.13</v>
      </c>
      <c r="G26" s="26">
        <f t="shared" si="0"/>
        <v>2.1999999999999999E-2</v>
      </c>
    </row>
    <row r="27" spans="1:7" ht="12.95" customHeight="1">
      <c r="A27" s="6"/>
      <c r="B27" s="25" t="s">
        <v>251</v>
      </c>
      <c r="C27" s="5" t="s">
        <v>252</v>
      </c>
      <c r="D27" s="5" t="s">
        <v>134</v>
      </c>
      <c r="E27" s="7">
        <v>86627</v>
      </c>
      <c r="F27" s="8">
        <v>221.29</v>
      </c>
      <c r="G27" s="26">
        <f t="shared" si="0"/>
        <v>2.1399999999999999E-2</v>
      </c>
    </row>
    <row r="28" spans="1:7" ht="12.95" customHeight="1">
      <c r="A28" s="6"/>
      <c r="B28" s="25" t="s">
        <v>269</v>
      </c>
      <c r="C28" s="5" t="s">
        <v>270</v>
      </c>
      <c r="D28" s="5" t="s">
        <v>15</v>
      </c>
      <c r="E28" s="7">
        <v>167473</v>
      </c>
      <c r="F28" s="8">
        <v>209.17</v>
      </c>
      <c r="G28" s="26">
        <f t="shared" si="0"/>
        <v>2.0199999999999999E-2</v>
      </c>
    </row>
    <row r="29" spans="1:7" ht="12.95" customHeight="1">
      <c r="A29" s="6"/>
      <c r="B29" s="25" t="s">
        <v>193</v>
      </c>
      <c r="C29" s="5" t="s">
        <v>122</v>
      </c>
      <c r="D29" s="5" t="s">
        <v>43</v>
      </c>
      <c r="E29" s="7">
        <v>20589</v>
      </c>
      <c r="F29" s="8">
        <v>183.52</v>
      </c>
      <c r="G29" s="26">
        <f t="shared" si="0"/>
        <v>1.77E-2</v>
      </c>
    </row>
    <row r="30" spans="1:7" ht="12.95" customHeight="1">
      <c r="A30" s="6"/>
      <c r="B30" s="25" t="s">
        <v>199</v>
      </c>
      <c r="C30" s="5" t="s">
        <v>135</v>
      </c>
      <c r="D30" s="5" t="s">
        <v>134</v>
      </c>
      <c r="E30" s="7">
        <v>102530</v>
      </c>
      <c r="F30" s="8">
        <v>158.97</v>
      </c>
      <c r="G30" s="26">
        <f t="shared" si="0"/>
        <v>1.54E-2</v>
      </c>
    </row>
    <row r="31" spans="1:7" ht="12.95" customHeight="1">
      <c r="A31" s="6"/>
      <c r="B31" s="25" t="s">
        <v>185</v>
      </c>
      <c r="C31" s="5" t="s">
        <v>113</v>
      </c>
      <c r="D31" s="5" t="s">
        <v>31</v>
      </c>
      <c r="E31" s="7">
        <v>5891</v>
      </c>
      <c r="F31" s="8">
        <v>155.16</v>
      </c>
      <c r="G31" s="26">
        <f t="shared" si="0"/>
        <v>1.4999999999999999E-2</v>
      </c>
    </row>
    <row r="32" spans="1:7" ht="12.95" customHeight="1">
      <c r="A32" s="6"/>
      <c r="B32" s="25" t="s">
        <v>189</v>
      </c>
      <c r="C32" s="5" t="s">
        <v>46</v>
      </c>
      <c r="D32" s="5" t="s">
        <v>47</v>
      </c>
      <c r="E32" s="7">
        <v>79657</v>
      </c>
      <c r="F32" s="8">
        <v>152.5</v>
      </c>
      <c r="G32" s="26">
        <f t="shared" si="0"/>
        <v>1.47E-2</v>
      </c>
    </row>
    <row r="33" spans="1:7" ht="12.95" customHeight="1">
      <c r="A33" s="6"/>
      <c r="B33" s="25" t="s">
        <v>203</v>
      </c>
      <c r="C33" s="5" t="s">
        <v>133</v>
      </c>
      <c r="D33" s="5" t="s">
        <v>124</v>
      </c>
      <c r="E33" s="7">
        <v>184139</v>
      </c>
      <c r="F33" s="8">
        <v>139.38999999999999</v>
      </c>
      <c r="G33" s="26">
        <f t="shared" si="0"/>
        <v>1.35E-2</v>
      </c>
    </row>
    <row r="34" spans="1:7" ht="12.95" customHeight="1">
      <c r="A34" s="6"/>
      <c r="B34" s="25" t="s">
        <v>180</v>
      </c>
      <c r="C34" s="5" t="s">
        <v>100</v>
      </c>
      <c r="D34" s="5" t="s">
        <v>26</v>
      </c>
      <c r="E34" s="7">
        <v>8969</v>
      </c>
      <c r="F34" s="8">
        <v>133.07</v>
      </c>
      <c r="G34" s="26">
        <f t="shared" si="0"/>
        <v>1.29E-2</v>
      </c>
    </row>
    <row r="35" spans="1:7" ht="12.95" customHeight="1">
      <c r="A35" s="6"/>
      <c r="B35" s="25" t="s">
        <v>267</v>
      </c>
      <c r="C35" s="5" t="s">
        <v>268</v>
      </c>
      <c r="D35" s="5" t="s">
        <v>15</v>
      </c>
      <c r="E35" s="7">
        <v>108236</v>
      </c>
      <c r="F35" s="8">
        <v>131.83000000000001</v>
      </c>
      <c r="G35" s="26">
        <f t="shared" si="0"/>
        <v>1.2699999999999999E-2</v>
      </c>
    </row>
    <row r="36" spans="1:7" ht="12.95" customHeight="1">
      <c r="A36" s="6"/>
      <c r="B36" s="25" t="s">
        <v>158</v>
      </c>
      <c r="C36" s="5" t="s">
        <v>29</v>
      </c>
      <c r="D36" s="5" t="s">
        <v>17</v>
      </c>
      <c r="E36" s="7">
        <v>28910</v>
      </c>
      <c r="F36" s="8">
        <v>127.55</v>
      </c>
      <c r="G36" s="26">
        <f t="shared" si="0"/>
        <v>1.23E-2</v>
      </c>
    </row>
    <row r="37" spans="1:7" ht="12.95" customHeight="1">
      <c r="A37" s="6"/>
      <c r="B37" s="25" t="s">
        <v>146</v>
      </c>
      <c r="C37" s="5" t="s">
        <v>59</v>
      </c>
      <c r="D37" s="5" t="s">
        <v>26</v>
      </c>
      <c r="E37" s="7">
        <v>17421</v>
      </c>
      <c r="F37" s="8">
        <v>109.71</v>
      </c>
      <c r="G37" s="26">
        <f t="shared" si="0"/>
        <v>1.06E-2</v>
      </c>
    </row>
    <row r="38" spans="1:7" ht="12.95" customHeight="1">
      <c r="A38" s="6"/>
      <c r="B38" s="25" t="s">
        <v>166</v>
      </c>
      <c r="C38" s="5" t="s">
        <v>115</v>
      </c>
      <c r="D38" s="5" t="s">
        <v>26</v>
      </c>
      <c r="E38" s="7">
        <v>12948</v>
      </c>
      <c r="F38" s="8">
        <v>73.569999999999993</v>
      </c>
      <c r="G38" s="26">
        <f t="shared" si="0"/>
        <v>7.1000000000000004E-3</v>
      </c>
    </row>
    <row r="39" spans="1:7" ht="12.95" customHeight="1">
      <c r="A39" s="6"/>
      <c r="B39" s="25" t="s">
        <v>217</v>
      </c>
      <c r="C39" s="5" t="s">
        <v>218</v>
      </c>
      <c r="D39" s="5" t="s">
        <v>130</v>
      </c>
      <c r="E39" s="7">
        <v>4186</v>
      </c>
      <c r="F39" s="8">
        <v>68.010000000000005</v>
      </c>
      <c r="G39" s="26">
        <f t="shared" si="0"/>
        <v>6.6E-3</v>
      </c>
    </row>
    <row r="40" spans="1:7" ht="12.95" customHeight="1">
      <c r="A40" s="6"/>
      <c r="B40" s="25" t="s">
        <v>55</v>
      </c>
      <c r="C40" s="5" t="s">
        <v>56</v>
      </c>
      <c r="D40" s="5" t="s">
        <v>11</v>
      </c>
      <c r="E40" s="7">
        <v>38159</v>
      </c>
      <c r="F40" s="8">
        <v>58.33</v>
      </c>
      <c r="G40" s="26">
        <f t="shared" si="0"/>
        <v>5.5999999999999999E-3</v>
      </c>
    </row>
    <row r="41" spans="1:7" ht="12.95" customHeight="1">
      <c r="A41" s="6"/>
      <c r="B41" s="25" t="s">
        <v>202</v>
      </c>
      <c r="C41" s="5" t="s">
        <v>129</v>
      </c>
      <c r="D41" s="5" t="s">
        <v>130</v>
      </c>
      <c r="E41" s="7">
        <v>13793</v>
      </c>
      <c r="F41" s="8">
        <v>53.94</v>
      </c>
      <c r="G41" s="26">
        <f t="shared" si="0"/>
        <v>5.1999999999999998E-3</v>
      </c>
    </row>
    <row r="42" spans="1:7" ht="12.95" customHeight="1">
      <c r="A42" s="6"/>
      <c r="B42" s="25" t="s">
        <v>155</v>
      </c>
      <c r="C42" s="5" t="s">
        <v>51</v>
      </c>
      <c r="D42" s="5" t="s">
        <v>17</v>
      </c>
      <c r="E42" s="7">
        <v>7879</v>
      </c>
      <c r="F42" s="8">
        <v>50</v>
      </c>
      <c r="G42" s="26">
        <f t="shared" si="0"/>
        <v>4.7999999999999996E-3</v>
      </c>
    </row>
    <row r="43" spans="1:7" ht="12.95" customHeight="1">
      <c r="A43" s="1"/>
      <c r="B43" s="35" t="s">
        <v>62</v>
      </c>
      <c r="C43" s="34" t="s">
        <v>1</v>
      </c>
      <c r="D43" s="34" t="s">
        <v>1</v>
      </c>
      <c r="E43" s="34" t="s">
        <v>1</v>
      </c>
      <c r="F43" s="9">
        <f>SUM(F7:F42)</f>
        <v>9869.9899999999961</v>
      </c>
      <c r="G43" s="27">
        <f>SUM(G7:G42)</f>
        <v>0.95370000000000021</v>
      </c>
    </row>
    <row r="44" spans="1:7" ht="12.95" customHeight="1">
      <c r="A44" s="1"/>
      <c r="B44" s="28" t="s">
        <v>63</v>
      </c>
      <c r="C44" s="10" t="s">
        <v>1</v>
      </c>
      <c r="D44" s="10" t="s">
        <v>1</v>
      </c>
      <c r="E44" s="10" t="s">
        <v>1</v>
      </c>
      <c r="F44" s="11" t="s">
        <v>64</v>
      </c>
      <c r="G44" s="29" t="s">
        <v>64</v>
      </c>
    </row>
    <row r="45" spans="1:7" ht="12.95" customHeight="1">
      <c r="A45" s="1"/>
      <c r="B45" s="28" t="s">
        <v>62</v>
      </c>
      <c r="C45" s="10" t="s">
        <v>1</v>
      </c>
      <c r="D45" s="10" t="s">
        <v>1</v>
      </c>
      <c r="E45" s="10" t="s">
        <v>1</v>
      </c>
      <c r="F45" s="11" t="s">
        <v>64</v>
      </c>
      <c r="G45" s="29" t="s">
        <v>64</v>
      </c>
    </row>
    <row r="46" spans="1:7" ht="12.95" customHeight="1">
      <c r="A46" s="1"/>
      <c r="B46" s="28" t="s">
        <v>65</v>
      </c>
      <c r="C46" s="12" t="s">
        <v>1</v>
      </c>
      <c r="D46" s="10" t="s">
        <v>1</v>
      </c>
      <c r="E46" s="12" t="s">
        <v>1</v>
      </c>
      <c r="F46" s="9">
        <f>+F43</f>
        <v>9869.9899999999961</v>
      </c>
      <c r="G46" s="27">
        <f>+G43</f>
        <v>0.95370000000000021</v>
      </c>
    </row>
    <row r="47" spans="1:7" ht="12.95" customHeight="1">
      <c r="A47" s="1"/>
      <c r="B47" s="23" t="s">
        <v>94</v>
      </c>
      <c r="C47" s="5" t="s">
        <v>1</v>
      </c>
      <c r="D47" s="5" t="s">
        <v>1</v>
      </c>
      <c r="E47" s="5" t="s">
        <v>1</v>
      </c>
      <c r="F47" s="1"/>
      <c r="G47" s="24" t="s">
        <v>1</v>
      </c>
    </row>
    <row r="48" spans="1:7" ht="12.95" customHeight="1">
      <c r="A48" s="6"/>
      <c r="B48" s="25" t="s">
        <v>247</v>
      </c>
      <c r="C48" s="5" t="s">
        <v>1</v>
      </c>
      <c r="D48" s="5" t="s">
        <v>68</v>
      </c>
      <c r="E48" s="7"/>
      <c r="F48" s="8">
        <v>200</v>
      </c>
      <c r="G48" s="26">
        <f>+ROUND(F48/$F$52,4)</f>
        <v>1.9300000000000001E-2</v>
      </c>
    </row>
    <row r="49" spans="1:8" ht="12.95" customHeight="1">
      <c r="A49" s="1"/>
      <c r="B49" s="23" t="s">
        <v>62</v>
      </c>
      <c r="C49" s="5" t="s">
        <v>1</v>
      </c>
      <c r="D49" s="5" t="s">
        <v>1</v>
      </c>
      <c r="E49" s="5" t="s">
        <v>1</v>
      </c>
      <c r="F49" s="9">
        <f>+F48</f>
        <v>200</v>
      </c>
      <c r="G49" s="27">
        <f>+G48</f>
        <v>1.9300000000000001E-2</v>
      </c>
    </row>
    <row r="50" spans="1:8" ht="12.95" customHeight="1">
      <c r="A50" s="1"/>
      <c r="B50" s="28" t="s">
        <v>65</v>
      </c>
      <c r="C50" s="12" t="s">
        <v>1</v>
      </c>
      <c r="D50" s="10" t="s">
        <v>1</v>
      </c>
      <c r="E50" s="12" t="s">
        <v>1</v>
      </c>
      <c r="F50" s="9">
        <f>+F49</f>
        <v>200</v>
      </c>
      <c r="G50" s="27">
        <f>+G49</f>
        <v>1.9300000000000001E-2</v>
      </c>
    </row>
    <row r="51" spans="1:8" ht="12.95" customHeight="1">
      <c r="A51" s="1"/>
      <c r="B51" s="28" t="s">
        <v>66</v>
      </c>
      <c r="C51" s="5" t="s">
        <v>1</v>
      </c>
      <c r="D51" s="10" t="s">
        <v>1</v>
      </c>
      <c r="E51" s="5" t="s">
        <v>1</v>
      </c>
      <c r="F51" s="13">
        <f>+F52-F46-F50</f>
        <v>280.4800000000032</v>
      </c>
      <c r="G51" s="27">
        <f>+G52-G46-G50</f>
        <v>2.6999999999999785E-2</v>
      </c>
      <c r="H51" s="15"/>
    </row>
    <row r="52" spans="1:8" ht="12.95" customHeight="1" thickBot="1">
      <c r="A52" s="1"/>
      <c r="B52" s="30" t="s">
        <v>67</v>
      </c>
      <c r="C52" s="31" t="s">
        <v>1</v>
      </c>
      <c r="D52" s="31" t="s">
        <v>1</v>
      </c>
      <c r="E52" s="31" t="s">
        <v>1</v>
      </c>
      <c r="F52" s="32">
        <v>10350.469999999999</v>
      </c>
      <c r="G52" s="33">
        <v>1</v>
      </c>
    </row>
    <row r="53" spans="1:8">
      <c r="A53" s="1"/>
      <c r="B53" s="2"/>
      <c r="C53" s="1"/>
      <c r="D53" s="1"/>
      <c r="E53" s="1"/>
      <c r="F53" s="1"/>
      <c r="G53" s="1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4"/>
  <sheetViews>
    <sheetView zoomScale="90" zoomScaleNormal="90" workbookViewId="0">
      <selection activeCell="B15" sqref="B15"/>
    </sheetView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87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344</v>
      </c>
      <c r="C7" s="5" t="s">
        <v>380</v>
      </c>
      <c r="D7" s="5" t="s">
        <v>209</v>
      </c>
      <c r="E7" s="7">
        <v>560000</v>
      </c>
      <c r="F7" s="8">
        <v>557.82000000000005</v>
      </c>
      <c r="G7" s="26">
        <f>+ROUND(F7/$F$31,4)</f>
        <v>7.6200000000000004E-2</v>
      </c>
    </row>
    <row r="8" spans="1:7" ht="12.95" customHeight="1">
      <c r="A8" s="6"/>
      <c r="B8" s="25" t="s">
        <v>208</v>
      </c>
      <c r="C8" s="5" t="s">
        <v>379</v>
      </c>
      <c r="D8" s="5" t="s">
        <v>90</v>
      </c>
      <c r="E8" s="7">
        <v>560000</v>
      </c>
      <c r="F8" s="8">
        <v>556.97</v>
      </c>
      <c r="G8" s="26">
        <f>+ROUND(F8/$F$31,4)</f>
        <v>7.6100000000000001E-2</v>
      </c>
    </row>
    <row r="9" spans="1:7" ht="12.95" customHeight="1">
      <c r="A9" s="1"/>
      <c r="B9" s="23" t="s">
        <v>62</v>
      </c>
      <c r="C9" s="5" t="s">
        <v>1</v>
      </c>
      <c r="D9" s="5" t="s">
        <v>1</v>
      </c>
      <c r="E9" s="5" t="s">
        <v>1</v>
      </c>
      <c r="F9" s="9">
        <f>SUM(F7:F8)</f>
        <v>1114.79</v>
      </c>
      <c r="G9" s="27">
        <f>SUM(G7:G8)</f>
        <v>0.15229999999999999</v>
      </c>
    </row>
    <row r="10" spans="1:7" ht="12.95" customHeight="1">
      <c r="A10" s="1"/>
      <c r="B10" s="23" t="s">
        <v>91</v>
      </c>
      <c r="C10" s="5" t="s">
        <v>1</v>
      </c>
      <c r="D10" s="5" t="s">
        <v>1</v>
      </c>
      <c r="E10" s="5" t="s">
        <v>1</v>
      </c>
      <c r="F10" s="1"/>
      <c r="G10" s="24" t="s">
        <v>1</v>
      </c>
    </row>
    <row r="11" spans="1:7" ht="12.95" customHeight="1">
      <c r="A11" s="6"/>
      <c r="B11" s="25" t="s">
        <v>346</v>
      </c>
      <c r="C11" s="5" t="s">
        <v>362</v>
      </c>
      <c r="D11" s="5" t="s">
        <v>214</v>
      </c>
      <c r="E11" s="7">
        <v>1200000</v>
      </c>
      <c r="F11" s="8">
        <v>1187.79</v>
      </c>
      <c r="G11" s="26">
        <f t="shared" ref="G11:G20" si="0">+ROUND(F11/$F$31,4)</f>
        <v>0.1623</v>
      </c>
    </row>
    <row r="12" spans="1:7" ht="12.95" customHeight="1">
      <c r="A12" s="6"/>
      <c r="B12" s="25" t="s">
        <v>211</v>
      </c>
      <c r="C12" s="5" t="s">
        <v>389</v>
      </c>
      <c r="D12" s="5" t="s">
        <v>325</v>
      </c>
      <c r="E12" s="7">
        <v>900000</v>
      </c>
      <c r="F12" s="8">
        <v>898.85</v>
      </c>
      <c r="G12" s="26">
        <f t="shared" si="0"/>
        <v>0.12280000000000001</v>
      </c>
    </row>
    <row r="13" spans="1:7" ht="12.95" customHeight="1">
      <c r="A13" s="6"/>
      <c r="B13" s="25" t="s">
        <v>212</v>
      </c>
      <c r="C13" s="5" t="s">
        <v>390</v>
      </c>
      <c r="D13" s="5" t="s">
        <v>325</v>
      </c>
      <c r="E13" s="7">
        <v>500000</v>
      </c>
      <c r="F13" s="8">
        <v>497.6</v>
      </c>
      <c r="G13" s="26">
        <f t="shared" si="0"/>
        <v>6.8000000000000005E-2</v>
      </c>
    </row>
    <row r="14" spans="1:7" ht="12.95" customHeight="1">
      <c r="A14" s="6"/>
      <c r="B14" s="25" t="s">
        <v>347</v>
      </c>
      <c r="C14" s="5" t="s">
        <v>391</v>
      </c>
      <c r="D14" s="5" t="s">
        <v>90</v>
      </c>
      <c r="E14" s="7">
        <v>500000</v>
      </c>
      <c r="F14" s="8">
        <v>497.59</v>
      </c>
      <c r="G14" s="26">
        <f t="shared" si="0"/>
        <v>6.8000000000000005E-2</v>
      </c>
    </row>
    <row r="15" spans="1:7" ht="12.95" customHeight="1">
      <c r="A15" s="6"/>
      <c r="B15" s="25" t="s">
        <v>324</v>
      </c>
      <c r="C15" s="5" t="s">
        <v>392</v>
      </c>
      <c r="D15" s="5" t="s">
        <v>92</v>
      </c>
      <c r="E15" s="7">
        <v>500000</v>
      </c>
      <c r="F15" s="8">
        <v>496.95</v>
      </c>
      <c r="G15" s="26">
        <f t="shared" si="0"/>
        <v>6.7900000000000002E-2</v>
      </c>
    </row>
    <row r="16" spans="1:7" ht="12.95" customHeight="1">
      <c r="A16" s="6"/>
      <c r="B16" s="25" t="s">
        <v>245</v>
      </c>
      <c r="C16" s="5" t="s">
        <v>366</v>
      </c>
      <c r="D16" s="5" t="s">
        <v>90</v>
      </c>
      <c r="E16" s="7">
        <v>500000</v>
      </c>
      <c r="F16" s="8">
        <v>496</v>
      </c>
      <c r="G16" s="26">
        <f t="shared" si="0"/>
        <v>6.7799999999999999E-2</v>
      </c>
    </row>
    <row r="17" spans="1:8" ht="12.95" customHeight="1">
      <c r="A17" s="6"/>
      <c r="B17" s="25" t="s">
        <v>210</v>
      </c>
      <c r="C17" s="5" t="s">
        <v>367</v>
      </c>
      <c r="D17" s="5" t="s">
        <v>90</v>
      </c>
      <c r="E17" s="7">
        <v>500000</v>
      </c>
      <c r="F17" s="8">
        <v>495.72</v>
      </c>
      <c r="G17" s="26">
        <f t="shared" si="0"/>
        <v>6.7699999999999996E-2</v>
      </c>
    </row>
    <row r="18" spans="1:8" ht="12.95" customHeight="1">
      <c r="A18" s="6"/>
      <c r="B18" s="25" t="s">
        <v>212</v>
      </c>
      <c r="C18" s="5" t="s">
        <v>384</v>
      </c>
      <c r="D18" s="5" t="s">
        <v>325</v>
      </c>
      <c r="E18" s="7">
        <v>350000</v>
      </c>
      <c r="F18" s="8">
        <v>347.81</v>
      </c>
      <c r="G18" s="26">
        <f t="shared" si="0"/>
        <v>4.7500000000000001E-2</v>
      </c>
    </row>
    <row r="19" spans="1:8" ht="12.95" customHeight="1">
      <c r="A19" s="6"/>
      <c r="B19" s="25" t="s">
        <v>324</v>
      </c>
      <c r="C19" s="5" t="s">
        <v>393</v>
      </c>
      <c r="D19" s="5" t="s">
        <v>92</v>
      </c>
      <c r="E19" s="7">
        <v>140000</v>
      </c>
      <c r="F19" s="8">
        <v>139.07</v>
      </c>
      <c r="G19" s="26">
        <f t="shared" si="0"/>
        <v>1.9E-2</v>
      </c>
    </row>
    <row r="20" spans="1:8" ht="12.95" customHeight="1">
      <c r="A20" s="6"/>
      <c r="B20" s="25" t="s">
        <v>212</v>
      </c>
      <c r="C20" s="5" t="s">
        <v>394</v>
      </c>
      <c r="D20" s="5" t="s">
        <v>325</v>
      </c>
      <c r="E20" s="7">
        <v>50000</v>
      </c>
      <c r="F20" s="8">
        <v>49.82</v>
      </c>
      <c r="G20" s="26">
        <f t="shared" si="0"/>
        <v>6.7999999999999996E-3</v>
      </c>
    </row>
    <row r="21" spans="1:8" ht="12.95" customHeight="1">
      <c r="A21" s="1"/>
      <c r="B21" s="23" t="s">
        <v>62</v>
      </c>
      <c r="C21" s="5" t="s">
        <v>1</v>
      </c>
      <c r="D21" s="5" t="s">
        <v>1</v>
      </c>
      <c r="E21" s="5" t="s">
        <v>1</v>
      </c>
      <c r="F21" s="9">
        <f>SUM(F11:F20)</f>
        <v>5107.2</v>
      </c>
      <c r="G21" s="27">
        <f>SUM(G11:G20)</f>
        <v>0.69780000000000009</v>
      </c>
    </row>
    <row r="22" spans="1:8" ht="12.95" customHeight="1">
      <c r="A22" s="1"/>
      <c r="B22" s="23" t="s">
        <v>93</v>
      </c>
      <c r="C22" s="5" t="s">
        <v>1</v>
      </c>
      <c r="D22" s="5" t="s">
        <v>1</v>
      </c>
      <c r="E22" s="5" t="s">
        <v>1</v>
      </c>
      <c r="F22" s="1"/>
      <c r="G22" s="24" t="s">
        <v>1</v>
      </c>
    </row>
    <row r="23" spans="1:8" ht="12.95" customHeight="1">
      <c r="A23" s="6"/>
      <c r="B23" s="25" t="s">
        <v>348</v>
      </c>
      <c r="C23" s="5" t="s">
        <v>349</v>
      </c>
      <c r="D23" s="5" t="s">
        <v>246</v>
      </c>
      <c r="E23" s="7">
        <v>60000</v>
      </c>
      <c r="F23" s="8">
        <v>59.89</v>
      </c>
      <c r="G23" s="26">
        <f>+ROUND(F23/$F$31,4)</f>
        <v>8.2000000000000007E-3</v>
      </c>
    </row>
    <row r="24" spans="1:8" ht="12.95" customHeight="1">
      <c r="A24" s="1"/>
      <c r="B24" s="23" t="s">
        <v>62</v>
      </c>
      <c r="C24" s="5" t="s">
        <v>1</v>
      </c>
      <c r="D24" s="5" t="s">
        <v>1</v>
      </c>
      <c r="E24" s="5" t="s">
        <v>1</v>
      </c>
      <c r="F24" s="9">
        <f>SUM(F23:F23)</f>
        <v>59.89</v>
      </c>
      <c r="G24" s="27">
        <f>SUM(G23:G23)</f>
        <v>8.2000000000000007E-3</v>
      </c>
    </row>
    <row r="25" spans="1:8" ht="12.95" customHeight="1">
      <c r="A25" s="1"/>
      <c r="B25" s="28" t="s">
        <v>65</v>
      </c>
      <c r="C25" s="12" t="s">
        <v>1</v>
      </c>
      <c r="D25" s="10" t="s">
        <v>1</v>
      </c>
      <c r="E25" s="12" t="s">
        <v>1</v>
      </c>
      <c r="F25" s="9">
        <f>+F9+F21+F24</f>
        <v>6281.88</v>
      </c>
      <c r="G25" s="27">
        <f>+G9+G21+G24</f>
        <v>0.85830000000000006</v>
      </c>
    </row>
    <row r="26" spans="1:8" ht="12.95" customHeight="1">
      <c r="A26" s="1"/>
      <c r="B26" s="23" t="s">
        <v>94</v>
      </c>
      <c r="C26" s="5" t="s">
        <v>1</v>
      </c>
      <c r="D26" s="5" t="s">
        <v>1</v>
      </c>
      <c r="E26" s="5" t="s">
        <v>1</v>
      </c>
      <c r="F26" s="1"/>
      <c r="G26" s="24" t="s">
        <v>1</v>
      </c>
    </row>
    <row r="27" spans="1:8" ht="12.95" customHeight="1">
      <c r="A27" s="6"/>
      <c r="B27" s="25" t="s">
        <v>247</v>
      </c>
      <c r="C27" s="5" t="s">
        <v>1</v>
      </c>
      <c r="D27" s="5" t="s">
        <v>68</v>
      </c>
      <c r="E27" s="7"/>
      <c r="F27" s="8">
        <v>1381.43</v>
      </c>
      <c r="G27" s="26">
        <f>+ROUND(F27/$F$31,4)</f>
        <v>0.1888</v>
      </c>
    </row>
    <row r="28" spans="1:8" ht="12.95" customHeight="1">
      <c r="A28" s="1"/>
      <c r="B28" s="23" t="s">
        <v>62</v>
      </c>
      <c r="C28" s="5" t="s">
        <v>1</v>
      </c>
      <c r="D28" s="5" t="s">
        <v>1</v>
      </c>
      <c r="E28" s="5" t="s">
        <v>1</v>
      </c>
      <c r="F28" s="9">
        <f>+F27</f>
        <v>1381.43</v>
      </c>
      <c r="G28" s="27">
        <f>+G27</f>
        <v>0.1888</v>
      </c>
    </row>
    <row r="29" spans="1:8" ht="12.95" customHeight="1">
      <c r="A29" s="1"/>
      <c r="B29" s="28" t="s">
        <v>65</v>
      </c>
      <c r="C29" s="12" t="s">
        <v>1</v>
      </c>
      <c r="D29" s="10" t="s">
        <v>1</v>
      </c>
      <c r="E29" s="12" t="s">
        <v>1</v>
      </c>
      <c r="F29" s="9">
        <f>+F28</f>
        <v>1381.43</v>
      </c>
      <c r="G29" s="27">
        <f>+G28</f>
        <v>0.1888</v>
      </c>
    </row>
    <row r="30" spans="1:8" ht="12.95" customHeight="1">
      <c r="A30" s="1"/>
      <c r="B30" s="28" t="s">
        <v>66</v>
      </c>
      <c r="C30" s="5" t="s">
        <v>1</v>
      </c>
      <c r="D30" s="10" t="s">
        <v>1</v>
      </c>
      <c r="E30" s="5" t="s">
        <v>1</v>
      </c>
      <c r="F30" s="13">
        <f>+F31-F29-F25</f>
        <v>-345.5</v>
      </c>
      <c r="G30" s="27">
        <f>+G31-G29-G25</f>
        <v>-4.7100000000000031E-2</v>
      </c>
      <c r="H30" s="15"/>
    </row>
    <row r="31" spans="1:8" ht="12.95" customHeight="1" thickBot="1">
      <c r="A31" s="1"/>
      <c r="B31" s="30" t="s">
        <v>67</v>
      </c>
      <c r="C31" s="31" t="s">
        <v>1</v>
      </c>
      <c r="D31" s="31" t="s">
        <v>1</v>
      </c>
      <c r="E31" s="31" t="s">
        <v>1</v>
      </c>
      <c r="F31" s="32">
        <v>7317.81</v>
      </c>
      <c r="G31" s="33">
        <v>1</v>
      </c>
    </row>
    <row r="32" spans="1:8">
      <c r="A32" s="1"/>
      <c r="B32" s="2" t="s">
        <v>84</v>
      </c>
      <c r="C32" s="1"/>
      <c r="D32" s="1"/>
      <c r="E32" s="1"/>
      <c r="F32" s="1"/>
      <c r="G32" s="1"/>
    </row>
    <row r="33" spans="1:7">
      <c r="A33" s="1"/>
      <c r="B33" s="2" t="s">
        <v>85</v>
      </c>
      <c r="C33" s="1"/>
      <c r="D33" s="1"/>
      <c r="E33" s="1"/>
      <c r="F33" s="1"/>
      <c r="G33" s="1"/>
    </row>
    <row r="34" spans="1:7">
      <c r="A34" s="1"/>
      <c r="B34" s="2" t="s">
        <v>1</v>
      </c>
      <c r="C34" s="1"/>
      <c r="D34" s="1"/>
      <c r="E34" s="1"/>
      <c r="F34" s="1"/>
      <c r="G34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34"/>
  <sheetViews>
    <sheetView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39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87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105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106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248</v>
      </c>
      <c r="C7" s="5" t="s">
        <v>249</v>
      </c>
      <c r="D7" s="5" t="s">
        <v>250</v>
      </c>
      <c r="E7" s="7">
        <v>100000</v>
      </c>
      <c r="F7" s="8">
        <v>101.8</v>
      </c>
      <c r="G7" s="26">
        <f>+ROUND(F7/$F$31,4)</f>
        <v>6.9000000000000006E-2</v>
      </c>
    </row>
    <row r="8" spans="1:7" ht="12.95" customHeight="1">
      <c r="A8" s="1"/>
      <c r="B8" s="23" t="s">
        <v>62</v>
      </c>
      <c r="C8" s="5" t="s">
        <v>1</v>
      </c>
      <c r="D8" s="5" t="s">
        <v>1</v>
      </c>
      <c r="E8" s="5" t="s">
        <v>1</v>
      </c>
      <c r="F8" s="9">
        <f>SUM(F7:F7)</f>
        <v>101.8</v>
      </c>
      <c r="G8" s="27">
        <f>SUM(G7:G7)</f>
        <v>6.9000000000000006E-2</v>
      </c>
    </row>
    <row r="9" spans="1:7" ht="12.95" customHeight="1">
      <c r="A9" s="1"/>
      <c r="B9" s="28" t="s">
        <v>107</v>
      </c>
      <c r="C9" s="10" t="s">
        <v>1</v>
      </c>
      <c r="D9" s="10" t="s">
        <v>1</v>
      </c>
      <c r="E9" s="10" t="s">
        <v>1</v>
      </c>
      <c r="F9" s="11" t="s">
        <v>64</v>
      </c>
      <c r="G9" s="29" t="s">
        <v>64</v>
      </c>
    </row>
    <row r="10" spans="1:7" ht="12.95" customHeight="1">
      <c r="A10" s="1"/>
      <c r="B10" s="28" t="s">
        <v>62</v>
      </c>
      <c r="C10" s="10" t="s">
        <v>1</v>
      </c>
      <c r="D10" s="10" t="s">
        <v>1</v>
      </c>
      <c r="E10" s="10" t="s">
        <v>1</v>
      </c>
      <c r="F10" s="11" t="s">
        <v>64</v>
      </c>
      <c r="G10" s="29" t="s">
        <v>64</v>
      </c>
    </row>
    <row r="11" spans="1:7" ht="12.95" customHeight="1">
      <c r="A11" s="1"/>
      <c r="B11" s="28" t="s">
        <v>65</v>
      </c>
      <c r="C11" s="12" t="s">
        <v>1</v>
      </c>
      <c r="D11" s="10" t="s">
        <v>1</v>
      </c>
      <c r="E11" s="12" t="s">
        <v>1</v>
      </c>
      <c r="F11" s="9">
        <f>+F8</f>
        <v>101.8</v>
      </c>
      <c r="G11" s="27">
        <f>+G8</f>
        <v>6.9000000000000006E-2</v>
      </c>
    </row>
    <row r="12" spans="1:7" ht="12.95" customHeight="1">
      <c r="A12" s="1"/>
      <c r="B12" s="23" t="s">
        <v>88</v>
      </c>
      <c r="C12" s="5" t="s">
        <v>1</v>
      </c>
      <c r="D12" s="5" t="s">
        <v>1</v>
      </c>
      <c r="E12" s="5" t="s">
        <v>1</v>
      </c>
      <c r="F12" s="1"/>
      <c r="G12" s="24" t="s">
        <v>1</v>
      </c>
    </row>
    <row r="13" spans="1:7" ht="12.95" customHeight="1">
      <c r="A13" s="1"/>
      <c r="B13" s="23" t="s">
        <v>89</v>
      </c>
      <c r="C13" s="5" t="s">
        <v>1</v>
      </c>
      <c r="D13" s="5" t="s">
        <v>1</v>
      </c>
      <c r="E13" s="5" t="s">
        <v>1</v>
      </c>
      <c r="F13" s="1"/>
      <c r="G13" s="24" t="s">
        <v>1</v>
      </c>
    </row>
    <row r="14" spans="1:7" ht="12.95" customHeight="1">
      <c r="A14" s="6"/>
      <c r="B14" s="25" t="s">
        <v>344</v>
      </c>
      <c r="C14" s="5" t="s">
        <v>380</v>
      </c>
      <c r="D14" s="5" t="s">
        <v>209</v>
      </c>
      <c r="E14" s="7">
        <v>140000</v>
      </c>
      <c r="F14" s="8">
        <v>139.44999999999999</v>
      </c>
      <c r="G14" s="26">
        <f>+ROUND(F14/$F$31,4)</f>
        <v>9.4600000000000004E-2</v>
      </c>
    </row>
    <row r="15" spans="1:7" ht="12.95" customHeight="1">
      <c r="A15" s="6"/>
      <c r="B15" s="25" t="s">
        <v>208</v>
      </c>
      <c r="C15" s="5" t="s">
        <v>379</v>
      </c>
      <c r="D15" s="5" t="s">
        <v>90</v>
      </c>
      <c r="E15" s="7">
        <v>140000</v>
      </c>
      <c r="F15" s="8">
        <v>139.24</v>
      </c>
      <c r="G15" s="26">
        <f>+ROUND(F15/$F$31,4)</f>
        <v>9.4399999999999998E-2</v>
      </c>
    </row>
    <row r="16" spans="1:7" ht="12.95" customHeight="1">
      <c r="A16" s="1"/>
      <c r="B16" s="23" t="s">
        <v>62</v>
      </c>
      <c r="C16" s="5" t="s">
        <v>1</v>
      </c>
      <c r="D16" s="5" t="s">
        <v>1</v>
      </c>
      <c r="E16" s="5" t="s">
        <v>1</v>
      </c>
      <c r="F16" s="9">
        <f>SUM(F14:F15)</f>
        <v>278.69</v>
      </c>
      <c r="G16" s="27">
        <f>SUM(G14:G15)</f>
        <v>0.189</v>
      </c>
    </row>
    <row r="17" spans="1:7" ht="12.95" customHeight="1">
      <c r="A17" s="1"/>
      <c r="B17" s="23" t="s">
        <v>91</v>
      </c>
      <c r="C17" s="5" t="s">
        <v>1</v>
      </c>
      <c r="D17" s="5" t="s">
        <v>1</v>
      </c>
      <c r="E17" s="5" t="s">
        <v>1</v>
      </c>
      <c r="F17" s="1"/>
      <c r="G17" s="24" t="s">
        <v>1</v>
      </c>
    </row>
    <row r="18" spans="1:7" ht="12.95" customHeight="1">
      <c r="A18" s="6"/>
      <c r="B18" s="25" t="s">
        <v>212</v>
      </c>
      <c r="C18" s="5" t="s">
        <v>384</v>
      </c>
      <c r="D18" s="5" t="s">
        <v>325</v>
      </c>
      <c r="E18" s="7">
        <v>150000</v>
      </c>
      <c r="F18" s="8">
        <v>149.06</v>
      </c>
      <c r="G18" s="26">
        <f>+ROUND(F18/$F$31,4)</f>
        <v>0.1011</v>
      </c>
    </row>
    <row r="19" spans="1:7" ht="12.95" customHeight="1">
      <c r="A19" s="6"/>
      <c r="B19" s="25" t="s">
        <v>324</v>
      </c>
      <c r="C19" s="5" t="s">
        <v>393</v>
      </c>
      <c r="D19" s="5" t="s">
        <v>92</v>
      </c>
      <c r="E19" s="7">
        <v>140000</v>
      </c>
      <c r="F19" s="8">
        <v>139.07</v>
      </c>
      <c r="G19" s="26">
        <f>+ROUND(F19/$F$31,4)</f>
        <v>9.4299999999999995E-2</v>
      </c>
    </row>
    <row r="20" spans="1:7" ht="12.95" customHeight="1">
      <c r="A20" s="6"/>
      <c r="B20" s="25" t="s">
        <v>211</v>
      </c>
      <c r="C20" s="5" t="s">
        <v>389</v>
      </c>
      <c r="D20" s="5" t="s">
        <v>325</v>
      </c>
      <c r="E20" s="7">
        <v>100000</v>
      </c>
      <c r="F20" s="8">
        <v>99.87</v>
      </c>
      <c r="G20" s="26">
        <f>+ROUND(F20/$F$31,4)</f>
        <v>6.7699999999999996E-2</v>
      </c>
    </row>
    <row r="21" spans="1:7" ht="12.95" customHeight="1">
      <c r="A21" s="1"/>
      <c r="B21" s="23" t="s">
        <v>62</v>
      </c>
      <c r="C21" s="5" t="s">
        <v>1</v>
      </c>
      <c r="D21" s="5" t="s">
        <v>1</v>
      </c>
      <c r="E21" s="5" t="s">
        <v>1</v>
      </c>
      <c r="F21" s="9">
        <f>SUM(F18:F20)</f>
        <v>388</v>
      </c>
      <c r="G21" s="27">
        <f>SUM(G18:G20)</f>
        <v>0.2631</v>
      </c>
    </row>
    <row r="22" spans="1:7" ht="12.95" customHeight="1">
      <c r="A22" s="1"/>
      <c r="B22" s="23" t="s">
        <v>93</v>
      </c>
      <c r="C22" s="5" t="s">
        <v>1</v>
      </c>
      <c r="D22" s="5" t="s">
        <v>1</v>
      </c>
      <c r="E22" s="5" t="s">
        <v>1</v>
      </c>
      <c r="F22" s="1"/>
      <c r="G22" s="24" t="s">
        <v>1</v>
      </c>
    </row>
    <row r="23" spans="1:7" ht="12.95" customHeight="1">
      <c r="A23" s="6"/>
      <c r="B23" s="25" t="s">
        <v>348</v>
      </c>
      <c r="C23" s="5" t="s">
        <v>349</v>
      </c>
      <c r="D23" s="5" t="s">
        <v>246</v>
      </c>
      <c r="E23" s="7">
        <v>10000</v>
      </c>
      <c r="F23" s="8">
        <v>9.98</v>
      </c>
      <c r="G23" s="26">
        <f>+ROUND(F23/$F$31,4)</f>
        <v>6.7999999999999996E-3</v>
      </c>
    </row>
    <row r="24" spans="1:7" ht="12.95" customHeight="1">
      <c r="A24" s="1"/>
      <c r="B24" s="23" t="s">
        <v>62</v>
      </c>
      <c r="C24" s="5" t="s">
        <v>1</v>
      </c>
      <c r="D24" s="5" t="s">
        <v>1</v>
      </c>
      <c r="E24" s="5" t="s">
        <v>1</v>
      </c>
      <c r="F24" s="9">
        <f>SUM(F23:F23)</f>
        <v>9.98</v>
      </c>
      <c r="G24" s="27">
        <f>SUM(G23:G23)</f>
        <v>6.7999999999999996E-3</v>
      </c>
    </row>
    <row r="25" spans="1:7" ht="12.95" customHeight="1">
      <c r="A25" s="1"/>
      <c r="B25" s="28" t="s">
        <v>65</v>
      </c>
      <c r="C25" s="12" t="s">
        <v>1</v>
      </c>
      <c r="D25" s="10" t="s">
        <v>1</v>
      </c>
      <c r="E25" s="12" t="s">
        <v>1</v>
      </c>
      <c r="F25" s="9">
        <f>+F21+F24+F16</f>
        <v>676.67000000000007</v>
      </c>
      <c r="G25" s="27">
        <f>+G21+G24+G16</f>
        <v>0.45889999999999997</v>
      </c>
    </row>
    <row r="26" spans="1:7" ht="12.95" customHeight="1">
      <c r="A26" s="1"/>
      <c r="B26" s="23" t="s">
        <v>94</v>
      </c>
      <c r="C26" s="5" t="s">
        <v>1</v>
      </c>
      <c r="D26" s="5" t="s">
        <v>1</v>
      </c>
      <c r="E26" s="5" t="s">
        <v>1</v>
      </c>
      <c r="F26" s="1"/>
      <c r="G26" s="24" t="s">
        <v>1</v>
      </c>
    </row>
    <row r="27" spans="1:7" ht="12.95" customHeight="1">
      <c r="A27" s="6"/>
      <c r="B27" s="25" t="s">
        <v>247</v>
      </c>
      <c r="C27" s="5"/>
      <c r="D27" s="5" t="s">
        <v>68</v>
      </c>
      <c r="E27" s="7"/>
      <c r="F27" s="8">
        <v>692.04</v>
      </c>
      <c r="G27" s="26">
        <f>+ROUND(F27/$F$31,4)</f>
        <v>0.46929999999999999</v>
      </c>
    </row>
    <row r="28" spans="1:7" ht="12.95" customHeight="1">
      <c r="A28" s="1"/>
      <c r="B28" s="23" t="s">
        <v>62</v>
      </c>
      <c r="C28" s="5" t="s">
        <v>1</v>
      </c>
      <c r="D28" s="5" t="s">
        <v>1</v>
      </c>
      <c r="E28" s="5" t="s">
        <v>1</v>
      </c>
      <c r="F28" s="9">
        <f>+F27</f>
        <v>692.04</v>
      </c>
      <c r="G28" s="27">
        <f>+G27</f>
        <v>0.46929999999999999</v>
      </c>
    </row>
    <row r="29" spans="1:7" ht="12.95" customHeight="1">
      <c r="A29" s="1"/>
      <c r="B29" s="28" t="s">
        <v>65</v>
      </c>
      <c r="C29" s="12" t="s">
        <v>1</v>
      </c>
      <c r="D29" s="10" t="s">
        <v>1</v>
      </c>
      <c r="E29" s="12" t="s">
        <v>1</v>
      </c>
      <c r="F29" s="9">
        <f>+F28</f>
        <v>692.04</v>
      </c>
      <c r="G29" s="27">
        <f>+G28</f>
        <v>0.46929999999999999</v>
      </c>
    </row>
    <row r="30" spans="1:7" ht="12.95" customHeight="1">
      <c r="A30" s="1"/>
      <c r="B30" s="28" t="s">
        <v>66</v>
      </c>
      <c r="C30" s="5" t="s">
        <v>1</v>
      </c>
      <c r="D30" s="10" t="s">
        <v>1</v>
      </c>
      <c r="E30" s="5" t="s">
        <v>1</v>
      </c>
      <c r="F30" s="13">
        <f>+F31-F11-F25-F29</f>
        <v>4.1400000000001</v>
      </c>
      <c r="G30" s="27">
        <f>+G31-G11-G25-G29</f>
        <v>2.8000000000000802E-3</v>
      </c>
    </row>
    <row r="31" spans="1:7" ht="12.95" customHeight="1" thickBot="1">
      <c r="A31" s="1"/>
      <c r="B31" s="30" t="s">
        <v>67</v>
      </c>
      <c r="C31" s="31" t="s">
        <v>1</v>
      </c>
      <c r="D31" s="31" t="s">
        <v>1</v>
      </c>
      <c r="E31" s="31" t="s">
        <v>1</v>
      </c>
      <c r="F31" s="32">
        <v>1474.65</v>
      </c>
      <c r="G31" s="33">
        <v>1</v>
      </c>
    </row>
    <row r="32" spans="1:7">
      <c r="A32" s="1"/>
      <c r="B32" s="2" t="s">
        <v>84</v>
      </c>
      <c r="C32" s="1"/>
      <c r="D32" s="1"/>
      <c r="E32" s="1"/>
      <c r="F32" s="1"/>
      <c r="G32" s="1"/>
    </row>
    <row r="33" spans="1:7">
      <c r="A33" s="1"/>
      <c r="B33" s="2" t="s">
        <v>85</v>
      </c>
      <c r="C33" s="1"/>
      <c r="D33" s="1"/>
      <c r="E33" s="1"/>
      <c r="F33" s="1"/>
      <c r="G33" s="1"/>
    </row>
    <row r="34" spans="1:7">
      <c r="A34" s="1"/>
      <c r="B34" s="2"/>
      <c r="C34" s="1"/>
      <c r="D34" s="1"/>
      <c r="E34" s="1"/>
      <c r="F34" s="1"/>
      <c r="G34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39"/>
  <sheetViews>
    <sheetView tabSelected="1"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87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105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106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395</v>
      </c>
      <c r="C7" s="5" t="s">
        <v>369</v>
      </c>
      <c r="D7" s="5" t="s">
        <v>246</v>
      </c>
      <c r="E7" s="7">
        <v>1000000</v>
      </c>
      <c r="F7" s="8">
        <v>1057.52</v>
      </c>
      <c r="G7" s="26">
        <f>+ROUND(F7/$F$37,4)</f>
        <v>0.12609999999999999</v>
      </c>
    </row>
    <row r="8" spans="1:7" ht="12.95" customHeight="1">
      <c r="A8" s="1"/>
      <c r="B8" s="23" t="s">
        <v>62</v>
      </c>
      <c r="C8" s="5" t="s">
        <v>1</v>
      </c>
      <c r="D8" s="5" t="s">
        <v>1</v>
      </c>
      <c r="E8" s="5" t="s">
        <v>1</v>
      </c>
      <c r="F8" s="9">
        <f>SUM(F7:F7)</f>
        <v>1057.52</v>
      </c>
      <c r="G8" s="27">
        <f>SUM(G7:G7)</f>
        <v>0.12609999999999999</v>
      </c>
    </row>
    <row r="9" spans="1:7" ht="12.95" customHeight="1">
      <c r="A9" s="1"/>
      <c r="B9" s="28" t="s">
        <v>107</v>
      </c>
      <c r="C9" s="10" t="s">
        <v>1</v>
      </c>
      <c r="D9" s="10" t="s">
        <v>1</v>
      </c>
      <c r="E9" s="10" t="s">
        <v>1</v>
      </c>
      <c r="F9" s="11" t="s">
        <v>64</v>
      </c>
      <c r="G9" s="29" t="s">
        <v>64</v>
      </c>
    </row>
    <row r="10" spans="1:7" ht="12.95" customHeight="1">
      <c r="A10" s="1"/>
      <c r="B10" s="28" t="s">
        <v>62</v>
      </c>
      <c r="C10" s="10" t="s">
        <v>1</v>
      </c>
      <c r="D10" s="10" t="s">
        <v>1</v>
      </c>
      <c r="E10" s="10" t="s">
        <v>1</v>
      </c>
      <c r="F10" s="11" t="s">
        <v>64</v>
      </c>
      <c r="G10" s="29" t="s">
        <v>64</v>
      </c>
    </row>
    <row r="11" spans="1:7" ht="12.95" customHeight="1">
      <c r="A11" s="1"/>
      <c r="B11" s="28" t="s">
        <v>65</v>
      </c>
      <c r="C11" s="12" t="s">
        <v>1</v>
      </c>
      <c r="D11" s="10" t="s">
        <v>1</v>
      </c>
      <c r="E11" s="12" t="s">
        <v>1</v>
      </c>
      <c r="F11" s="9">
        <f>+F8</f>
        <v>1057.52</v>
      </c>
      <c r="G11" s="27">
        <f>+G8</f>
        <v>0.12609999999999999</v>
      </c>
    </row>
    <row r="12" spans="1:7" ht="12.95" customHeight="1">
      <c r="A12" s="1"/>
      <c r="B12" s="23" t="s">
        <v>88</v>
      </c>
      <c r="C12" s="5" t="s">
        <v>1</v>
      </c>
      <c r="D12" s="5" t="s">
        <v>1</v>
      </c>
      <c r="E12" s="5" t="s">
        <v>1</v>
      </c>
      <c r="F12" s="1"/>
      <c r="G12" s="24" t="s">
        <v>1</v>
      </c>
    </row>
    <row r="13" spans="1:7" ht="12.95" customHeight="1">
      <c r="A13" s="1"/>
      <c r="B13" s="23" t="s">
        <v>89</v>
      </c>
      <c r="C13" s="5" t="s">
        <v>1</v>
      </c>
      <c r="D13" s="5" t="s">
        <v>1</v>
      </c>
      <c r="E13" s="5" t="s">
        <v>1</v>
      </c>
      <c r="F13" s="1"/>
      <c r="G13" s="24" t="s">
        <v>1</v>
      </c>
    </row>
    <row r="14" spans="1:7" ht="12.95" customHeight="1">
      <c r="A14" s="6"/>
      <c r="B14" s="25" t="s">
        <v>344</v>
      </c>
      <c r="C14" s="5" t="s">
        <v>380</v>
      </c>
      <c r="D14" s="5" t="s">
        <v>209</v>
      </c>
      <c r="E14" s="7">
        <v>800000</v>
      </c>
      <c r="F14" s="8">
        <v>796.88</v>
      </c>
      <c r="G14" s="26">
        <f>+ROUND(F14/$F$37,4)</f>
        <v>9.5000000000000001E-2</v>
      </c>
    </row>
    <row r="15" spans="1:7" ht="12.95" customHeight="1">
      <c r="A15" s="6"/>
      <c r="B15" s="25" t="s">
        <v>208</v>
      </c>
      <c r="C15" s="5" t="s">
        <v>379</v>
      </c>
      <c r="D15" s="5" t="s">
        <v>90</v>
      </c>
      <c r="E15" s="7">
        <v>800000</v>
      </c>
      <c r="F15" s="8">
        <v>795.68</v>
      </c>
      <c r="G15" s="26">
        <f>+ROUND(F15/$F$37,4)</f>
        <v>9.4899999999999998E-2</v>
      </c>
    </row>
    <row r="16" spans="1:7" ht="12.95" customHeight="1">
      <c r="A16" s="1"/>
      <c r="B16" s="23" t="s">
        <v>62</v>
      </c>
      <c r="C16" s="5" t="s">
        <v>1</v>
      </c>
      <c r="D16" s="5" t="s">
        <v>1</v>
      </c>
      <c r="E16" s="5" t="s">
        <v>1</v>
      </c>
      <c r="F16" s="9">
        <f>SUM(F14:F15)</f>
        <v>1592.56</v>
      </c>
      <c r="G16" s="27">
        <f>SUM(G14:G15)</f>
        <v>0.18990000000000001</v>
      </c>
    </row>
    <row r="17" spans="1:7" ht="12.95" customHeight="1">
      <c r="A17" s="1"/>
      <c r="B17" s="23" t="s">
        <v>91</v>
      </c>
      <c r="C17" s="5" t="s">
        <v>1</v>
      </c>
      <c r="D17" s="5" t="s">
        <v>1</v>
      </c>
      <c r="E17" s="5" t="s">
        <v>1</v>
      </c>
      <c r="F17" s="1"/>
      <c r="G17" s="24" t="s">
        <v>1</v>
      </c>
    </row>
    <row r="18" spans="1:7" ht="12.95" customHeight="1">
      <c r="A18" s="6"/>
      <c r="B18" s="25" t="s">
        <v>211</v>
      </c>
      <c r="C18" s="5" t="s">
        <v>389</v>
      </c>
      <c r="D18" s="5" t="s">
        <v>325</v>
      </c>
      <c r="E18" s="7">
        <v>1000000</v>
      </c>
      <c r="F18" s="8">
        <v>998.72</v>
      </c>
      <c r="G18" s="26">
        <f t="shared" ref="G18:G26" si="0">+ROUND(F18/$F$37,4)</f>
        <v>0.1191</v>
      </c>
    </row>
    <row r="19" spans="1:7" ht="12.95" customHeight="1">
      <c r="A19" s="6"/>
      <c r="B19" s="25" t="s">
        <v>210</v>
      </c>
      <c r="C19" s="5" t="s">
        <v>367</v>
      </c>
      <c r="D19" s="5" t="s">
        <v>90</v>
      </c>
      <c r="E19" s="7">
        <v>800000</v>
      </c>
      <c r="F19" s="8">
        <v>793.15</v>
      </c>
      <c r="G19" s="26">
        <f t="shared" si="0"/>
        <v>9.4600000000000004E-2</v>
      </c>
    </row>
    <row r="20" spans="1:7" ht="12.95" customHeight="1">
      <c r="A20" s="6"/>
      <c r="B20" s="25" t="s">
        <v>346</v>
      </c>
      <c r="C20" s="5" t="s">
        <v>362</v>
      </c>
      <c r="D20" s="5" t="s">
        <v>214</v>
      </c>
      <c r="E20" s="7">
        <v>800000</v>
      </c>
      <c r="F20" s="8">
        <v>791.86</v>
      </c>
      <c r="G20" s="26">
        <f t="shared" si="0"/>
        <v>9.4399999999999998E-2</v>
      </c>
    </row>
    <row r="21" spans="1:7" ht="12.95" customHeight="1">
      <c r="A21" s="6"/>
      <c r="B21" s="25" t="s">
        <v>212</v>
      </c>
      <c r="C21" s="5" t="s">
        <v>394</v>
      </c>
      <c r="D21" s="5" t="s">
        <v>325</v>
      </c>
      <c r="E21" s="7">
        <v>700000</v>
      </c>
      <c r="F21" s="8">
        <v>697.54</v>
      </c>
      <c r="G21" s="26">
        <f t="shared" si="0"/>
        <v>8.3199999999999996E-2</v>
      </c>
    </row>
    <row r="22" spans="1:7" ht="12.95" customHeight="1">
      <c r="A22" s="6"/>
      <c r="B22" s="25" t="s">
        <v>245</v>
      </c>
      <c r="C22" s="5" t="s">
        <v>366</v>
      </c>
      <c r="D22" s="5" t="s">
        <v>90</v>
      </c>
      <c r="E22" s="7">
        <v>700000</v>
      </c>
      <c r="F22" s="8">
        <v>694.4</v>
      </c>
      <c r="G22" s="26">
        <f t="shared" si="0"/>
        <v>8.2799999999999999E-2</v>
      </c>
    </row>
    <row r="23" spans="1:7" ht="12.95" customHeight="1">
      <c r="A23" s="6"/>
      <c r="B23" s="25" t="s">
        <v>385</v>
      </c>
      <c r="C23" s="5" t="s">
        <v>386</v>
      </c>
      <c r="D23" s="5" t="s">
        <v>90</v>
      </c>
      <c r="E23" s="7">
        <v>700000</v>
      </c>
      <c r="F23" s="8">
        <v>691.66</v>
      </c>
      <c r="G23" s="26">
        <f t="shared" si="0"/>
        <v>8.2500000000000004E-2</v>
      </c>
    </row>
    <row r="24" spans="1:7" ht="12.95" customHeight="1">
      <c r="A24" s="6"/>
      <c r="B24" s="25" t="s">
        <v>322</v>
      </c>
      <c r="C24" s="5" t="s">
        <v>360</v>
      </c>
      <c r="D24" s="5" t="s">
        <v>209</v>
      </c>
      <c r="E24" s="7">
        <v>500000</v>
      </c>
      <c r="F24" s="8">
        <v>497.3</v>
      </c>
      <c r="G24" s="26">
        <f t="shared" si="0"/>
        <v>5.9299999999999999E-2</v>
      </c>
    </row>
    <row r="25" spans="1:7" ht="12.95" customHeight="1">
      <c r="A25" s="6"/>
      <c r="B25" s="25" t="s">
        <v>212</v>
      </c>
      <c r="C25" s="5" t="s">
        <v>384</v>
      </c>
      <c r="D25" s="5" t="s">
        <v>325</v>
      </c>
      <c r="E25" s="7">
        <v>300000</v>
      </c>
      <c r="F25" s="8">
        <v>298.13</v>
      </c>
      <c r="G25" s="26">
        <f t="shared" si="0"/>
        <v>3.56E-2</v>
      </c>
    </row>
    <row r="26" spans="1:7" ht="12.95" customHeight="1">
      <c r="A26" s="6"/>
      <c r="B26" s="25" t="s">
        <v>324</v>
      </c>
      <c r="C26" s="5" t="s">
        <v>393</v>
      </c>
      <c r="D26" s="5" t="s">
        <v>92</v>
      </c>
      <c r="E26" s="7">
        <v>220000</v>
      </c>
      <c r="F26" s="8">
        <v>218.53</v>
      </c>
      <c r="G26" s="26">
        <f t="shared" si="0"/>
        <v>2.6100000000000002E-2</v>
      </c>
    </row>
    <row r="27" spans="1:7" ht="12.95" customHeight="1">
      <c r="A27" s="1"/>
      <c r="B27" s="23" t="s">
        <v>62</v>
      </c>
      <c r="C27" s="5" t="s">
        <v>1</v>
      </c>
      <c r="D27" s="5" t="s">
        <v>1</v>
      </c>
      <c r="E27" s="5" t="s">
        <v>1</v>
      </c>
      <c r="F27" s="9">
        <f>SUM(F18:F26)</f>
        <v>5681.29</v>
      </c>
      <c r="G27" s="27">
        <f>SUM(G18:G26)</f>
        <v>0.67759999999999998</v>
      </c>
    </row>
    <row r="28" spans="1:7" ht="12.95" customHeight="1">
      <c r="A28" s="1"/>
      <c r="B28" s="23" t="s">
        <v>93</v>
      </c>
      <c r="C28" s="5" t="s">
        <v>1</v>
      </c>
      <c r="D28" s="5" t="s">
        <v>1</v>
      </c>
      <c r="E28" s="5" t="s">
        <v>1</v>
      </c>
      <c r="F28" s="1"/>
      <c r="G28" s="24" t="s">
        <v>1</v>
      </c>
    </row>
    <row r="29" spans="1:7" ht="12.95" customHeight="1">
      <c r="A29" s="6"/>
      <c r="B29" s="25" t="s">
        <v>348</v>
      </c>
      <c r="C29" s="5" t="s">
        <v>349</v>
      </c>
      <c r="D29" s="5" t="s">
        <v>246</v>
      </c>
      <c r="E29" s="7">
        <v>25000</v>
      </c>
      <c r="F29" s="8">
        <v>24.95</v>
      </c>
      <c r="G29" s="26">
        <f>+ROUND(F29/$F$37,4)</f>
        <v>3.0000000000000001E-3</v>
      </c>
    </row>
    <row r="30" spans="1:7" ht="12.95" customHeight="1">
      <c r="A30" s="1"/>
      <c r="B30" s="23" t="s">
        <v>62</v>
      </c>
      <c r="C30" s="5" t="s">
        <v>1</v>
      </c>
      <c r="D30" s="5" t="s">
        <v>1</v>
      </c>
      <c r="E30" s="5" t="s">
        <v>1</v>
      </c>
      <c r="F30" s="9">
        <f>SUM(F29:F29)</f>
        <v>24.95</v>
      </c>
      <c r="G30" s="27">
        <f>SUM(G29:G29)</f>
        <v>3.0000000000000001E-3</v>
      </c>
    </row>
    <row r="31" spans="1:7" ht="12.95" customHeight="1">
      <c r="A31" s="1"/>
      <c r="B31" s="28" t="s">
        <v>65</v>
      </c>
      <c r="C31" s="12" t="s">
        <v>1</v>
      </c>
      <c r="D31" s="10" t="s">
        <v>1</v>
      </c>
      <c r="E31" s="12" t="s">
        <v>1</v>
      </c>
      <c r="F31" s="9">
        <f>+F30+F27+F16</f>
        <v>7298.7999999999993</v>
      </c>
      <c r="G31" s="27">
        <f>+G30+G27+G16</f>
        <v>0.87050000000000005</v>
      </c>
    </row>
    <row r="32" spans="1:7" ht="12.95" customHeight="1">
      <c r="A32" s="1"/>
      <c r="B32" s="23" t="s">
        <v>94</v>
      </c>
      <c r="C32" s="5" t="s">
        <v>1</v>
      </c>
      <c r="D32" s="5" t="s">
        <v>1</v>
      </c>
      <c r="E32" s="5" t="s">
        <v>1</v>
      </c>
      <c r="F32" s="1"/>
      <c r="G32" s="24" t="s">
        <v>1</v>
      </c>
    </row>
    <row r="33" spans="1:7" ht="12.95" customHeight="1">
      <c r="A33" s="6"/>
      <c r="B33" s="25" t="s">
        <v>247</v>
      </c>
      <c r="C33" s="5" t="s">
        <v>1</v>
      </c>
      <c r="D33" s="5" t="s">
        <v>68</v>
      </c>
      <c r="E33" s="7"/>
      <c r="F33" s="8">
        <v>31.86</v>
      </c>
      <c r="G33" s="26">
        <f>+ROUND(F33/$F$37,4)</f>
        <v>3.8E-3</v>
      </c>
    </row>
    <row r="34" spans="1:7" ht="12.95" customHeight="1">
      <c r="A34" s="1"/>
      <c r="B34" s="23" t="s">
        <v>62</v>
      </c>
      <c r="C34" s="5" t="s">
        <v>1</v>
      </c>
      <c r="D34" s="5" t="s">
        <v>1</v>
      </c>
      <c r="E34" s="5" t="s">
        <v>1</v>
      </c>
      <c r="F34" s="9">
        <f>+F33</f>
        <v>31.86</v>
      </c>
      <c r="G34" s="27">
        <f>+G33</f>
        <v>3.8E-3</v>
      </c>
    </row>
    <row r="35" spans="1:7" ht="12.95" customHeight="1">
      <c r="A35" s="1"/>
      <c r="B35" s="28" t="s">
        <v>65</v>
      </c>
      <c r="C35" s="12" t="s">
        <v>1</v>
      </c>
      <c r="D35" s="10" t="s">
        <v>1</v>
      </c>
      <c r="E35" s="12" t="s">
        <v>1</v>
      </c>
      <c r="F35" s="9">
        <f>+F34</f>
        <v>31.86</v>
      </c>
      <c r="G35" s="27">
        <f>+G34</f>
        <v>3.8E-3</v>
      </c>
    </row>
    <row r="36" spans="1:7" ht="12.95" customHeight="1">
      <c r="A36" s="1"/>
      <c r="B36" s="28" t="s">
        <v>66</v>
      </c>
      <c r="C36" s="5" t="s">
        <v>1</v>
      </c>
      <c r="D36" s="10" t="s">
        <v>1</v>
      </c>
      <c r="E36" s="5" t="s">
        <v>1</v>
      </c>
      <c r="F36" s="13">
        <f>+F37-F35-F31-F11</f>
        <v>-2.4700000000007094</v>
      </c>
      <c r="G36" s="27">
        <f>+G37-G35-G31-G11</f>
        <v>-4.0000000000006697E-4</v>
      </c>
    </row>
    <row r="37" spans="1:7" ht="12.95" customHeight="1" thickBot="1">
      <c r="A37" s="1"/>
      <c r="B37" s="30" t="s">
        <v>67</v>
      </c>
      <c r="C37" s="31" t="s">
        <v>1</v>
      </c>
      <c r="D37" s="31" t="s">
        <v>1</v>
      </c>
      <c r="E37" s="31" t="s">
        <v>1</v>
      </c>
      <c r="F37" s="32">
        <v>8385.7099999999991</v>
      </c>
      <c r="G37" s="33">
        <v>1</v>
      </c>
    </row>
    <row r="38" spans="1:7">
      <c r="A38" s="1"/>
      <c r="B38" s="2" t="s">
        <v>84</v>
      </c>
      <c r="C38" s="1"/>
      <c r="D38" s="1"/>
      <c r="E38" s="1"/>
      <c r="F38" s="1"/>
      <c r="G38" s="1"/>
    </row>
    <row r="39" spans="1:7">
      <c r="A39" s="1"/>
      <c r="B39" s="2" t="s">
        <v>85</v>
      </c>
      <c r="C39" s="1"/>
      <c r="D39" s="1"/>
      <c r="E39" s="1"/>
      <c r="F39" s="1"/>
      <c r="G39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2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227</v>
      </c>
      <c r="C7" s="5" t="s">
        <v>228</v>
      </c>
      <c r="D7" s="5" t="s">
        <v>26</v>
      </c>
      <c r="E7" s="7">
        <v>18983</v>
      </c>
      <c r="F7" s="8">
        <v>180.55</v>
      </c>
      <c r="G7" s="26">
        <f t="shared" ref="G7:G38" si="0">ROUND(F7/$F$71,4)</f>
        <v>3.9E-2</v>
      </c>
    </row>
    <row r="8" spans="1:7" ht="12.95" customHeight="1">
      <c r="A8" s="6"/>
      <c r="B8" s="25" t="s">
        <v>327</v>
      </c>
      <c r="C8" s="5" t="s">
        <v>328</v>
      </c>
      <c r="D8" s="5" t="s">
        <v>28</v>
      </c>
      <c r="E8" s="7">
        <v>142928</v>
      </c>
      <c r="F8" s="8">
        <v>176.44</v>
      </c>
      <c r="G8" s="26">
        <f t="shared" si="0"/>
        <v>3.8100000000000002E-2</v>
      </c>
    </row>
    <row r="9" spans="1:7" ht="12.95" customHeight="1">
      <c r="A9" s="6"/>
      <c r="B9" s="25" t="s">
        <v>207</v>
      </c>
      <c r="C9" s="5" t="s">
        <v>116</v>
      </c>
      <c r="D9" s="5" t="s">
        <v>83</v>
      </c>
      <c r="E9" s="7">
        <v>46801</v>
      </c>
      <c r="F9" s="8">
        <v>172.09</v>
      </c>
      <c r="G9" s="26">
        <f t="shared" si="0"/>
        <v>3.7199999999999997E-2</v>
      </c>
    </row>
    <row r="10" spans="1:7" ht="12.95" customHeight="1">
      <c r="A10" s="6"/>
      <c r="B10" s="25" t="s">
        <v>221</v>
      </c>
      <c r="C10" s="5" t="s">
        <v>222</v>
      </c>
      <c r="D10" s="5" t="s">
        <v>33</v>
      </c>
      <c r="E10" s="7">
        <v>49095</v>
      </c>
      <c r="F10" s="8">
        <v>168.3</v>
      </c>
      <c r="G10" s="26">
        <f t="shared" si="0"/>
        <v>3.6299999999999999E-2</v>
      </c>
    </row>
    <row r="11" spans="1:7" ht="12.95" customHeight="1">
      <c r="A11" s="6"/>
      <c r="B11" s="25" t="s">
        <v>225</v>
      </c>
      <c r="C11" s="5" t="s">
        <v>226</v>
      </c>
      <c r="D11" s="5" t="s">
        <v>83</v>
      </c>
      <c r="E11" s="7">
        <v>18320</v>
      </c>
      <c r="F11" s="8">
        <v>167.46</v>
      </c>
      <c r="G11" s="26">
        <f t="shared" si="0"/>
        <v>3.6200000000000003E-2</v>
      </c>
    </row>
    <row r="12" spans="1:7" ht="12.95" customHeight="1">
      <c r="A12" s="6"/>
      <c r="B12" s="25" t="s">
        <v>371</v>
      </c>
      <c r="C12" s="5" t="s">
        <v>372</v>
      </c>
      <c r="D12" s="5" t="s">
        <v>74</v>
      </c>
      <c r="E12" s="7">
        <v>298</v>
      </c>
      <c r="F12" s="8">
        <v>145.37</v>
      </c>
      <c r="G12" s="26">
        <f t="shared" si="0"/>
        <v>3.1399999999999997E-2</v>
      </c>
    </row>
    <row r="13" spans="1:7" ht="12.95" customHeight="1">
      <c r="A13" s="6"/>
      <c r="B13" s="25" t="s">
        <v>168</v>
      </c>
      <c r="C13" s="5" t="s">
        <v>37</v>
      </c>
      <c r="D13" s="5" t="s">
        <v>38</v>
      </c>
      <c r="E13" s="7">
        <v>32060</v>
      </c>
      <c r="F13" s="8">
        <v>144.96</v>
      </c>
      <c r="G13" s="26">
        <f t="shared" si="0"/>
        <v>3.1300000000000001E-2</v>
      </c>
    </row>
    <row r="14" spans="1:7" ht="12.95" customHeight="1">
      <c r="A14" s="6"/>
      <c r="B14" s="25" t="s">
        <v>287</v>
      </c>
      <c r="C14" s="5" t="s">
        <v>288</v>
      </c>
      <c r="D14" s="5" t="s">
        <v>53</v>
      </c>
      <c r="E14" s="7">
        <v>21595</v>
      </c>
      <c r="F14" s="8">
        <v>135.58000000000001</v>
      </c>
      <c r="G14" s="26">
        <f t="shared" si="0"/>
        <v>2.93E-2</v>
      </c>
    </row>
    <row r="15" spans="1:7" ht="12.95" customHeight="1">
      <c r="A15" s="6"/>
      <c r="B15" s="25" t="s">
        <v>156</v>
      </c>
      <c r="C15" s="5" t="s">
        <v>44</v>
      </c>
      <c r="D15" s="5" t="s">
        <v>23</v>
      </c>
      <c r="E15" s="7">
        <v>11953</v>
      </c>
      <c r="F15" s="8">
        <v>133</v>
      </c>
      <c r="G15" s="26">
        <f t="shared" si="0"/>
        <v>2.87E-2</v>
      </c>
    </row>
    <row r="16" spans="1:7" ht="12.95" customHeight="1">
      <c r="A16" s="6"/>
      <c r="B16" s="25" t="s">
        <v>267</v>
      </c>
      <c r="C16" s="5" t="s">
        <v>268</v>
      </c>
      <c r="D16" s="5" t="s">
        <v>15</v>
      </c>
      <c r="E16" s="7">
        <v>108479</v>
      </c>
      <c r="F16" s="8">
        <v>132.13</v>
      </c>
      <c r="G16" s="26">
        <f t="shared" si="0"/>
        <v>2.8500000000000001E-2</v>
      </c>
    </row>
    <row r="17" spans="1:7" ht="12.95" customHeight="1">
      <c r="A17" s="6"/>
      <c r="B17" s="25" t="s">
        <v>330</v>
      </c>
      <c r="C17" s="5" t="s">
        <v>331</v>
      </c>
      <c r="D17" s="5" t="s">
        <v>40</v>
      </c>
      <c r="E17" s="7">
        <v>24143</v>
      </c>
      <c r="F17" s="8">
        <v>121.1</v>
      </c>
      <c r="G17" s="26">
        <f t="shared" si="0"/>
        <v>2.6100000000000002E-2</v>
      </c>
    </row>
    <row r="18" spans="1:7" ht="12.95" customHeight="1">
      <c r="A18" s="6"/>
      <c r="B18" s="25" t="s">
        <v>251</v>
      </c>
      <c r="C18" s="5" t="s">
        <v>252</v>
      </c>
      <c r="D18" s="5" t="s">
        <v>134</v>
      </c>
      <c r="E18" s="7">
        <v>44020</v>
      </c>
      <c r="F18" s="8">
        <v>112.45</v>
      </c>
      <c r="G18" s="26">
        <f t="shared" si="0"/>
        <v>2.4299999999999999E-2</v>
      </c>
    </row>
    <row r="19" spans="1:7" ht="12.95" customHeight="1">
      <c r="A19" s="6"/>
      <c r="B19" s="25" t="s">
        <v>373</v>
      </c>
      <c r="C19" s="5" t="s">
        <v>374</v>
      </c>
      <c r="D19" s="5" t="s">
        <v>31</v>
      </c>
      <c r="E19" s="7">
        <v>30058</v>
      </c>
      <c r="F19" s="8">
        <v>108.4</v>
      </c>
      <c r="G19" s="26">
        <f t="shared" si="0"/>
        <v>2.3400000000000001E-2</v>
      </c>
    </row>
    <row r="20" spans="1:7" ht="12.95" customHeight="1">
      <c r="A20" s="6"/>
      <c r="B20" s="25" t="s">
        <v>203</v>
      </c>
      <c r="C20" s="5" t="s">
        <v>133</v>
      </c>
      <c r="D20" s="5" t="s">
        <v>124</v>
      </c>
      <c r="E20" s="7">
        <v>140249</v>
      </c>
      <c r="F20" s="8">
        <v>106.17</v>
      </c>
      <c r="G20" s="26">
        <f t="shared" si="0"/>
        <v>2.29E-2</v>
      </c>
    </row>
    <row r="21" spans="1:7" ht="12.95" customHeight="1">
      <c r="A21" s="6"/>
      <c r="B21" s="25" t="s">
        <v>272</v>
      </c>
      <c r="C21" s="5" t="s">
        <v>231</v>
      </c>
      <c r="D21" s="5" t="s">
        <v>15</v>
      </c>
      <c r="E21" s="7">
        <v>117144</v>
      </c>
      <c r="F21" s="8">
        <v>102.44</v>
      </c>
      <c r="G21" s="26">
        <f t="shared" si="0"/>
        <v>2.2100000000000002E-2</v>
      </c>
    </row>
    <row r="22" spans="1:7" ht="12.95" customHeight="1">
      <c r="A22" s="6"/>
      <c r="B22" s="25" t="s">
        <v>170</v>
      </c>
      <c r="C22" s="5" t="s">
        <v>70</v>
      </c>
      <c r="D22" s="5" t="s">
        <v>43</v>
      </c>
      <c r="E22" s="7">
        <v>23549</v>
      </c>
      <c r="F22" s="8">
        <v>101.38</v>
      </c>
      <c r="G22" s="26">
        <f t="shared" si="0"/>
        <v>2.1899999999999999E-2</v>
      </c>
    </row>
    <row r="23" spans="1:7" ht="12.95" customHeight="1">
      <c r="A23" s="6"/>
      <c r="B23" s="25" t="s">
        <v>375</v>
      </c>
      <c r="C23" s="5" t="s">
        <v>376</v>
      </c>
      <c r="D23" s="5" t="s">
        <v>26</v>
      </c>
      <c r="E23" s="7">
        <v>9349</v>
      </c>
      <c r="F23" s="8">
        <v>99.16</v>
      </c>
      <c r="G23" s="26">
        <f t="shared" si="0"/>
        <v>2.1399999999999999E-2</v>
      </c>
    </row>
    <row r="24" spans="1:7" ht="12.95" customHeight="1">
      <c r="A24" s="6"/>
      <c r="B24" s="25" t="s">
        <v>269</v>
      </c>
      <c r="C24" s="5" t="s">
        <v>270</v>
      </c>
      <c r="D24" s="5" t="s">
        <v>15</v>
      </c>
      <c r="E24" s="7">
        <v>76259</v>
      </c>
      <c r="F24" s="8">
        <v>95.25</v>
      </c>
      <c r="G24" s="26">
        <f t="shared" si="0"/>
        <v>2.06E-2</v>
      </c>
    </row>
    <row r="25" spans="1:7" ht="12.95" customHeight="1">
      <c r="A25" s="6"/>
      <c r="B25" s="25" t="s">
        <v>279</v>
      </c>
      <c r="C25" s="5" t="s">
        <v>280</v>
      </c>
      <c r="D25" s="5" t="s">
        <v>23</v>
      </c>
      <c r="E25" s="7">
        <v>25518</v>
      </c>
      <c r="F25" s="8">
        <v>92.57</v>
      </c>
      <c r="G25" s="26">
        <f t="shared" si="0"/>
        <v>0.02</v>
      </c>
    </row>
    <row r="26" spans="1:7" ht="12.95" customHeight="1">
      <c r="A26" s="6"/>
      <c r="B26" s="25" t="s">
        <v>163</v>
      </c>
      <c r="C26" s="5" t="s">
        <v>35</v>
      </c>
      <c r="D26" s="5" t="s">
        <v>36</v>
      </c>
      <c r="E26" s="7">
        <v>8079</v>
      </c>
      <c r="F26" s="8">
        <v>89.9</v>
      </c>
      <c r="G26" s="26">
        <f t="shared" si="0"/>
        <v>1.9400000000000001E-2</v>
      </c>
    </row>
    <row r="27" spans="1:7" ht="12.95" customHeight="1">
      <c r="A27" s="6"/>
      <c r="B27" s="25" t="s">
        <v>259</v>
      </c>
      <c r="C27" s="5" t="s">
        <v>260</v>
      </c>
      <c r="D27" s="5" t="s">
        <v>15</v>
      </c>
      <c r="E27" s="7">
        <v>3060</v>
      </c>
      <c r="F27" s="8">
        <v>88.56</v>
      </c>
      <c r="G27" s="26">
        <f t="shared" si="0"/>
        <v>1.9099999999999999E-2</v>
      </c>
    </row>
    <row r="28" spans="1:7" ht="12.95" customHeight="1">
      <c r="A28" s="6"/>
      <c r="B28" s="25" t="s">
        <v>175</v>
      </c>
      <c r="C28" s="5" t="s">
        <v>271</v>
      </c>
      <c r="D28" s="5" t="s">
        <v>15</v>
      </c>
      <c r="E28" s="7">
        <v>10520</v>
      </c>
      <c r="F28" s="8">
        <v>88.29</v>
      </c>
      <c r="G28" s="26">
        <f t="shared" si="0"/>
        <v>1.9099999999999999E-2</v>
      </c>
    </row>
    <row r="29" spans="1:7" ht="12.95" customHeight="1">
      <c r="A29" s="6"/>
      <c r="B29" s="25" t="s">
        <v>273</v>
      </c>
      <c r="C29" s="5" t="s">
        <v>274</v>
      </c>
      <c r="D29" s="5" t="s">
        <v>47</v>
      </c>
      <c r="E29" s="7">
        <v>18581</v>
      </c>
      <c r="F29" s="8">
        <v>83.74</v>
      </c>
      <c r="G29" s="26">
        <f t="shared" si="0"/>
        <v>1.8100000000000002E-2</v>
      </c>
    </row>
    <row r="30" spans="1:7" ht="12.95" customHeight="1">
      <c r="A30" s="6"/>
      <c r="B30" s="25" t="s">
        <v>154</v>
      </c>
      <c r="C30" s="5" t="s">
        <v>39</v>
      </c>
      <c r="D30" s="5" t="s">
        <v>36</v>
      </c>
      <c r="E30" s="7">
        <v>6085</v>
      </c>
      <c r="F30" s="8">
        <v>83.63</v>
      </c>
      <c r="G30" s="26">
        <f t="shared" si="0"/>
        <v>1.8100000000000002E-2</v>
      </c>
    </row>
    <row r="31" spans="1:7" ht="12.95" customHeight="1">
      <c r="A31" s="6"/>
      <c r="B31" s="25" t="s">
        <v>177</v>
      </c>
      <c r="C31" s="5" t="s">
        <v>81</v>
      </c>
      <c r="D31" s="5" t="s">
        <v>77</v>
      </c>
      <c r="E31" s="7">
        <v>15162</v>
      </c>
      <c r="F31" s="8">
        <v>82.83</v>
      </c>
      <c r="G31" s="26">
        <f t="shared" si="0"/>
        <v>1.7899999999999999E-2</v>
      </c>
    </row>
    <row r="32" spans="1:7" ht="12.95" customHeight="1">
      <c r="A32" s="6"/>
      <c r="B32" s="25" t="s">
        <v>172</v>
      </c>
      <c r="C32" s="5" t="s">
        <v>73</v>
      </c>
      <c r="D32" s="5" t="s">
        <v>74</v>
      </c>
      <c r="E32" s="7">
        <v>24718</v>
      </c>
      <c r="F32" s="8">
        <v>80.52</v>
      </c>
      <c r="G32" s="26">
        <f t="shared" si="0"/>
        <v>1.7399999999999999E-2</v>
      </c>
    </row>
    <row r="33" spans="1:7" ht="12.95" customHeight="1">
      <c r="A33" s="6"/>
      <c r="B33" s="25" t="s">
        <v>219</v>
      </c>
      <c r="C33" s="5" t="s">
        <v>42</v>
      </c>
      <c r="D33" s="5" t="s">
        <v>15</v>
      </c>
      <c r="E33" s="7">
        <v>14595</v>
      </c>
      <c r="F33" s="8">
        <v>80.05</v>
      </c>
      <c r="G33" s="26">
        <f t="shared" si="0"/>
        <v>1.7299999999999999E-2</v>
      </c>
    </row>
    <row r="34" spans="1:7" ht="12.95" customHeight="1">
      <c r="A34" s="6"/>
      <c r="B34" s="25" t="s">
        <v>174</v>
      </c>
      <c r="C34" s="5" t="s">
        <v>71</v>
      </c>
      <c r="D34" s="5" t="s">
        <v>13</v>
      </c>
      <c r="E34" s="7">
        <v>5623</v>
      </c>
      <c r="F34" s="8">
        <v>78.87</v>
      </c>
      <c r="G34" s="26">
        <f t="shared" si="0"/>
        <v>1.7000000000000001E-2</v>
      </c>
    </row>
    <row r="35" spans="1:7" ht="12.95" customHeight="1">
      <c r="A35" s="6"/>
      <c r="B35" s="25" t="s">
        <v>377</v>
      </c>
      <c r="C35" s="5" t="s">
        <v>378</v>
      </c>
      <c r="D35" s="5" t="s">
        <v>124</v>
      </c>
      <c r="E35" s="7">
        <v>12261</v>
      </c>
      <c r="F35" s="8">
        <v>78.069999999999993</v>
      </c>
      <c r="G35" s="26">
        <f t="shared" si="0"/>
        <v>1.6899999999999998E-2</v>
      </c>
    </row>
    <row r="36" spans="1:7" ht="12.95" customHeight="1">
      <c r="A36" s="6"/>
      <c r="B36" s="25" t="s">
        <v>162</v>
      </c>
      <c r="C36" s="5" t="s">
        <v>25</v>
      </c>
      <c r="D36" s="5" t="s">
        <v>26</v>
      </c>
      <c r="E36" s="7">
        <v>4747</v>
      </c>
      <c r="F36" s="8">
        <v>76.95</v>
      </c>
      <c r="G36" s="26">
        <f t="shared" si="0"/>
        <v>1.66E-2</v>
      </c>
    </row>
    <row r="37" spans="1:7" ht="12.95" customHeight="1">
      <c r="A37" s="6"/>
      <c r="B37" s="25" t="s">
        <v>223</v>
      </c>
      <c r="C37" s="5" t="s">
        <v>224</v>
      </c>
      <c r="D37" s="5" t="s">
        <v>79</v>
      </c>
      <c r="E37" s="7">
        <v>4266</v>
      </c>
      <c r="F37" s="8">
        <v>65.790000000000006</v>
      </c>
      <c r="G37" s="26">
        <f t="shared" si="0"/>
        <v>1.4200000000000001E-2</v>
      </c>
    </row>
    <row r="38" spans="1:7" ht="12.95" customHeight="1">
      <c r="A38" s="6"/>
      <c r="B38" s="25" t="s">
        <v>275</v>
      </c>
      <c r="C38" s="5" t="s">
        <v>276</v>
      </c>
      <c r="D38" s="5" t="s">
        <v>26</v>
      </c>
      <c r="E38" s="7">
        <v>18304</v>
      </c>
      <c r="F38" s="8">
        <v>65.209999999999994</v>
      </c>
      <c r="G38" s="26">
        <f t="shared" si="0"/>
        <v>1.41E-2</v>
      </c>
    </row>
    <row r="39" spans="1:7" ht="12.95" customHeight="1">
      <c r="A39" s="6"/>
      <c r="B39" s="25" t="s">
        <v>283</v>
      </c>
      <c r="C39" s="5" t="s">
        <v>284</v>
      </c>
      <c r="D39" s="5" t="s">
        <v>11</v>
      </c>
      <c r="E39" s="7">
        <v>23388</v>
      </c>
      <c r="F39" s="8">
        <v>61.48</v>
      </c>
      <c r="G39" s="26">
        <f t="shared" ref="G39:G61" si="1">ROUND(F39/$F$71,4)</f>
        <v>1.3299999999999999E-2</v>
      </c>
    </row>
    <row r="40" spans="1:7" ht="12.95" customHeight="1">
      <c r="A40" s="6"/>
      <c r="B40" s="25" t="s">
        <v>352</v>
      </c>
      <c r="C40" s="5" t="s">
        <v>353</v>
      </c>
      <c r="D40" s="5" t="s">
        <v>83</v>
      </c>
      <c r="E40" s="7">
        <v>42667</v>
      </c>
      <c r="F40" s="8">
        <v>59.5</v>
      </c>
      <c r="G40" s="26">
        <f t="shared" si="1"/>
        <v>1.2800000000000001E-2</v>
      </c>
    </row>
    <row r="41" spans="1:7" ht="12.95" customHeight="1">
      <c r="A41" s="6"/>
      <c r="B41" s="25" t="s">
        <v>184</v>
      </c>
      <c r="C41" s="5" t="s">
        <v>109</v>
      </c>
      <c r="D41" s="5" t="s">
        <v>26</v>
      </c>
      <c r="E41" s="7">
        <v>1383</v>
      </c>
      <c r="F41" s="8">
        <v>59.42</v>
      </c>
      <c r="G41" s="26">
        <f t="shared" si="1"/>
        <v>1.2800000000000001E-2</v>
      </c>
    </row>
    <row r="42" spans="1:7" ht="12.95" customHeight="1">
      <c r="A42" s="6"/>
      <c r="B42" s="25" t="s">
        <v>354</v>
      </c>
      <c r="C42" s="5" t="s">
        <v>355</v>
      </c>
      <c r="D42" s="5" t="s">
        <v>74</v>
      </c>
      <c r="E42" s="7">
        <v>4986</v>
      </c>
      <c r="F42" s="8">
        <v>57.98</v>
      </c>
      <c r="G42" s="26">
        <f t="shared" si="1"/>
        <v>1.2500000000000001E-2</v>
      </c>
    </row>
    <row r="43" spans="1:7" ht="12.95" customHeight="1">
      <c r="A43" s="6"/>
      <c r="B43" s="25" t="s">
        <v>265</v>
      </c>
      <c r="C43" s="5" t="s">
        <v>266</v>
      </c>
      <c r="D43" s="5" t="s">
        <v>11</v>
      </c>
      <c r="E43" s="7">
        <v>49562</v>
      </c>
      <c r="F43" s="8">
        <v>57.29</v>
      </c>
      <c r="G43" s="26">
        <f t="shared" si="1"/>
        <v>1.24E-2</v>
      </c>
    </row>
    <row r="44" spans="1:7" ht="12.95" customHeight="1">
      <c r="A44" s="6"/>
      <c r="B44" s="25" t="s">
        <v>169</v>
      </c>
      <c r="C44" s="5" t="s">
        <v>80</v>
      </c>
      <c r="D44" s="5" t="s">
        <v>11</v>
      </c>
      <c r="E44" s="7">
        <v>4760</v>
      </c>
      <c r="F44" s="8">
        <v>52.71</v>
      </c>
      <c r="G44" s="26">
        <f t="shared" si="1"/>
        <v>1.14E-2</v>
      </c>
    </row>
    <row r="45" spans="1:7" ht="12.95" customHeight="1">
      <c r="A45" s="6"/>
      <c r="B45" s="25" t="s">
        <v>285</v>
      </c>
      <c r="C45" s="5" t="s">
        <v>286</v>
      </c>
      <c r="D45" s="5" t="s">
        <v>15</v>
      </c>
      <c r="E45" s="7">
        <v>19154</v>
      </c>
      <c r="F45" s="8">
        <v>51.73</v>
      </c>
      <c r="G45" s="26">
        <f t="shared" si="1"/>
        <v>1.12E-2</v>
      </c>
    </row>
    <row r="46" spans="1:7" ht="12.95" customHeight="1">
      <c r="A46" s="6"/>
      <c r="B46" s="25" t="s">
        <v>289</v>
      </c>
      <c r="C46" s="5" t="s">
        <v>290</v>
      </c>
      <c r="D46" s="5" t="s">
        <v>26</v>
      </c>
      <c r="E46" s="7">
        <v>8329</v>
      </c>
      <c r="F46" s="8">
        <v>49.6</v>
      </c>
      <c r="G46" s="26">
        <f t="shared" si="1"/>
        <v>1.0699999999999999E-2</v>
      </c>
    </row>
    <row r="47" spans="1:7" ht="12.95" customHeight="1">
      <c r="A47" s="6"/>
      <c r="B47" s="25" t="s">
        <v>298</v>
      </c>
      <c r="C47" s="5" t="s">
        <v>299</v>
      </c>
      <c r="D47" s="5" t="s">
        <v>15</v>
      </c>
      <c r="E47" s="7">
        <v>10872</v>
      </c>
      <c r="F47" s="8">
        <v>46.86</v>
      </c>
      <c r="G47" s="26">
        <f t="shared" si="1"/>
        <v>1.01E-2</v>
      </c>
    </row>
    <row r="48" spans="1:7" ht="12.95" customHeight="1">
      <c r="A48" s="6"/>
      <c r="B48" s="25" t="s">
        <v>281</v>
      </c>
      <c r="C48" s="5" t="s">
        <v>282</v>
      </c>
      <c r="D48" s="5" t="s">
        <v>11</v>
      </c>
      <c r="E48" s="7">
        <v>207940</v>
      </c>
      <c r="F48" s="8">
        <v>40.65</v>
      </c>
      <c r="G48" s="26">
        <f t="shared" si="1"/>
        <v>8.8000000000000005E-3</v>
      </c>
    </row>
    <row r="49" spans="1:7" ht="12.95" customHeight="1">
      <c r="A49" s="6"/>
      <c r="B49" s="25" t="s">
        <v>277</v>
      </c>
      <c r="C49" s="5" t="s">
        <v>278</v>
      </c>
      <c r="D49" s="5" t="s">
        <v>77</v>
      </c>
      <c r="E49" s="7">
        <v>5082</v>
      </c>
      <c r="F49" s="8">
        <v>40.53</v>
      </c>
      <c r="G49" s="26">
        <f t="shared" si="1"/>
        <v>8.8000000000000005E-3</v>
      </c>
    </row>
    <row r="50" spans="1:7" ht="12.95" customHeight="1">
      <c r="A50" s="6"/>
      <c r="B50" s="25" t="s">
        <v>292</v>
      </c>
      <c r="C50" s="5" t="s">
        <v>293</v>
      </c>
      <c r="D50" s="5" t="s">
        <v>26</v>
      </c>
      <c r="E50" s="7">
        <v>7341</v>
      </c>
      <c r="F50" s="8">
        <v>39.049999999999997</v>
      </c>
      <c r="G50" s="26">
        <f t="shared" si="1"/>
        <v>8.3999999999999995E-3</v>
      </c>
    </row>
    <row r="51" spans="1:7" ht="12.95" customHeight="1">
      <c r="A51" s="6"/>
      <c r="B51" s="25" t="s">
        <v>165</v>
      </c>
      <c r="C51" s="5" t="s">
        <v>41</v>
      </c>
      <c r="D51" s="5" t="s">
        <v>26</v>
      </c>
      <c r="E51" s="7">
        <v>2953</v>
      </c>
      <c r="F51" s="8">
        <v>38.85</v>
      </c>
      <c r="G51" s="26">
        <f t="shared" si="1"/>
        <v>8.3999999999999995E-3</v>
      </c>
    </row>
    <row r="52" spans="1:7" ht="12.95" customHeight="1">
      <c r="A52" s="6"/>
      <c r="B52" s="25" t="s">
        <v>334</v>
      </c>
      <c r="C52" s="5" t="s">
        <v>335</v>
      </c>
      <c r="D52" s="5" t="s">
        <v>13</v>
      </c>
      <c r="E52" s="7">
        <v>4293</v>
      </c>
      <c r="F52" s="8">
        <v>38.6</v>
      </c>
      <c r="G52" s="26">
        <f t="shared" si="1"/>
        <v>8.3000000000000001E-3</v>
      </c>
    </row>
    <row r="53" spans="1:7" ht="12.95" customHeight="1">
      <c r="A53" s="6"/>
      <c r="B53" s="25" t="s">
        <v>336</v>
      </c>
      <c r="C53" s="5" t="s">
        <v>337</v>
      </c>
      <c r="D53" s="5" t="s">
        <v>13</v>
      </c>
      <c r="E53" s="7">
        <v>7074</v>
      </c>
      <c r="F53" s="8">
        <v>36.909999999999997</v>
      </c>
      <c r="G53" s="26">
        <f t="shared" si="1"/>
        <v>8.0000000000000002E-3</v>
      </c>
    </row>
    <row r="54" spans="1:7" ht="12.95" customHeight="1">
      <c r="A54" s="6"/>
      <c r="B54" s="25" t="s">
        <v>204</v>
      </c>
      <c r="C54" s="5" t="s">
        <v>118</v>
      </c>
      <c r="D54" s="5" t="s">
        <v>17</v>
      </c>
      <c r="E54" s="7">
        <v>10963</v>
      </c>
      <c r="F54" s="8">
        <v>35.700000000000003</v>
      </c>
      <c r="G54" s="26">
        <f t="shared" si="1"/>
        <v>7.7000000000000002E-3</v>
      </c>
    </row>
    <row r="55" spans="1:7" ht="12.95" customHeight="1">
      <c r="A55" s="6"/>
      <c r="B55" s="25" t="s">
        <v>158</v>
      </c>
      <c r="C55" s="5" t="s">
        <v>29</v>
      </c>
      <c r="D55" s="5" t="s">
        <v>17</v>
      </c>
      <c r="E55" s="7">
        <v>7666</v>
      </c>
      <c r="F55" s="8">
        <v>33.82</v>
      </c>
      <c r="G55" s="26">
        <f t="shared" si="1"/>
        <v>7.3000000000000001E-3</v>
      </c>
    </row>
    <row r="56" spans="1:7" ht="12.95" customHeight="1">
      <c r="A56" s="6"/>
      <c r="B56" s="25" t="s">
        <v>261</v>
      </c>
      <c r="C56" s="5" t="s">
        <v>262</v>
      </c>
      <c r="D56" s="5" t="s">
        <v>15</v>
      </c>
      <c r="E56" s="7">
        <v>23426</v>
      </c>
      <c r="F56" s="8">
        <v>32.799999999999997</v>
      </c>
      <c r="G56" s="26">
        <f t="shared" si="1"/>
        <v>7.1000000000000004E-3</v>
      </c>
    </row>
    <row r="57" spans="1:7" ht="12.95" customHeight="1">
      <c r="A57" s="6"/>
      <c r="B57" s="25" t="s">
        <v>171</v>
      </c>
      <c r="C57" s="5" t="s">
        <v>78</v>
      </c>
      <c r="D57" s="5" t="s">
        <v>43</v>
      </c>
      <c r="E57" s="7">
        <v>10176</v>
      </c>
      <c r="F57" s="8">
        <v>32.549999999999997</v>
      </c>
      <c r="G57" s="26">
        <f t="shared" si="1"/>
        <v>7.0000000000000001E-3</v>
      </c>
    </row>
    <row r="58" spans="1:7" ht="12.95" customHeight="1">
      <c r="A58" s="6"/>
      <c r="B58" s="25" t="s">
        <v>253</v>
      </c>
      <c r="C58" s="5" t="s">
        <v>254</v>
      </c>
      <c r="D58" s="5" t="s">
        <v>26</v>
      </c>
      <c r="E58" s="7">
        <v>4077</v>
      </c>
      <c r="F58" s="8">
        <v>31.93</v>
      </c>
      <c r="G58" s="26">
        <f t="shared" si="1"/>
        <v>6.8999999999999999E-3</v>
      </c>
    </row>
    <row r="59" spans="1:7" ht="12.95" customHeight="1">
      <c r="A59" s="6"/>
      <c r="B59" s="25" t="s">
        <v>291</v>
      </c>
      <c r="C59" s="5" t="s">
        <v>58</v>
      </c>
      <c r="D59" s="5" t="s">
        <v>11</v>
      </c>
      <c r="E59" s="7">
        <v>19832</v>
      </c>
      <c r="F59" s="8">
        <v>24.41</v>
      </c>
      <c r="G59" s="26">
        <f t="shared" si="1"/>
        <v>5.3E-3</v>
      </c>
    </row>
    <row r="60" spans="1:7" ht="12.95" customHeight="1">
      <c r="A60" s="6"/>
      <c r="B60" s="25" t="s">
        <v>332</v>
      </c>
      <c r="C60" s="5" t="s">
        <v>333</v>
      </c>
      <c r="D60" s="5" t="s">
        <v>47</v>
      </c>
      <c r="E60" s="7">
        <v>9050</v>
      </c>
      <c r="F60" s="8">
        <v>21.91</v>
      </c>
      <c r="G60" s="26">
        <f t="shared" si="1"/>
        <v>4.7000000000000002E-3</v>
      </c>
    </row>
    <row r="61" spans="1:7" ht="12.95" customHeight="1">
      <c r="A61" s="6"/>
      <c r="B61" s="25" t="s">
        <v>229</v>
      </c>
      <c r="C61" s="5" t="s">
        <v>230</v>
      </c>
      <c r="D61" s="5" t="s">
        <v>19</v>
      </c>
      <c r="E61" s="7">
        <v>20987</v>
      </c>
      <c r="F61" s="8">
        <v>16.88</v>
      </c>
      <c r="G61" s="26">
        <f t="shared" si="1"/>
        <v>3.5999999999999999E-3</v>
      </c>
    </row>
    <row r="62" spans="1:7" ht="12.95" customHeight="1">
      <c r="A62" s="1"/>
      <c r="B62" s="35" t="s">
        <v>62</v>
      </c>
      <c r="C62" s="34" t="s">
        <v>1</v>
      </c>
      <c r="D62" s="34" t="s">
        <v>1</v>
      </c>
      <c r="E62" s="34" t="s">
        <v>1</v>
      </c>
      <c r="F62" s="9">
        <f>SUM(F7:F61)</f>
        <v>4498.3700000000008</v>
      </c>
      <c r="G62" s="27">
        <f>SUM(G7:G61)</f>
        <v>0.97139999999999993</v>
      </c>
    </row>
    <row r="63" spans="1:7" ht="12.95" customHeight="1">
      <c r="A63" s="1"/>
      <c r="B63" s="28" t="s">
        <v>63</v>
      </c>
      <c r="C63" s="12" t="s">
        <v>1</v>
      </c>
      <c r="D63" s="12" t="s">
        <v>1</v>
      </c>
      <c r="E63" s="12" t="s">
        <v>1</v>
      </c>
      <c r="F63" s="11" t="s">
        <v>64</v>
      </c>
      <c r="G63" s="29" t="s">
        <v>64</v>
      </c>
    </row>
    <row r="64" spans="1:7" ht="12.95" customHeight="1">
      <c r="A64" s="1"/>
      <c r="B64" s="28" t="s">
        <v>62</v>
      </c>
      <c r="C64" s="12" t="s">
        <v>1</v>
      </c>
      <c r="D64" s="12" t="s">
        <v>1</v>
      </c>
      <c r="E64" s="12" t="s">
        <v>1</v>
      </c>
      <c r="F64" s="11" t="s">
        <v>64</v>
      </c>
      <c r="G64" s="29" t="s">
        <v>64</v>
      </c>
    </row>
    <row r="65" spans="1:7" ht="12.95" customHeight="1">
      <c r="A65" s="1"/>
      <c r="B65" s="28" t="s">
        <v>65</v>
      </c>
      <c r="C65" s="12" t="s">
        <v>1</v>
      </c>
      <c r="D65" s="10" t="s">
        <v>1</v>
      </c>
      <c r="E65" s="12" t="s">
        <v>1</v>
      </c>
      <c r="F65" s="9">
        <f>+F62</f>
        <v>4498.3700000000008</v>
      </c>
      <c r="G65" s="27">
        <f>+G62</f>
        <v>0.97139999999999993</v>
      </c>
    </row>
    <row r="66" spans="1:7" ht="12.95" customHeight="1">
      <c r="A66" s="1"/>
      <c r="B66" s="23" t="s">
        <v>94</v>
      </c>
      <c r="C66" s="5" t="s">
        <v>1</v>
      </c>
      <c r="D66" s="5" t="s">
        <v>1</v>
      </c>
      <c r="E66" s="5" t="s">
        <v>1</v>
      </c>
      <c r="F66" s="1"/>
      <c r="G66" s="24" t="s">
        <v>1</v>
      </c>
    </row>
    <row r="67" spans="1:7" ht="12.95" customHeight="1">
      <c r="A67" s="6"/>
      <c r="B67" s="25" t="s">
        <v>247</v>
      </c>
      <c r="C67" s="5" t="s">
        <v>1</v>
      </c>
      <c r="D67" s="5" t="s">
        <v>68</v>
      </c>
      <c r="E67" s="7"/>
      <c r="F67" s="8">
        <v>50</v>
      </c>
      <c r="G67" s="26">
        <f>ROUND(F67/$F$71,4)</f>
        <v>1.0800000000000001E-2</v>
      </c>
    </row>
    <row r="68" spans="1:7" ht="12.95" customHeight="1">
      <c r="A68" s="1"/>
      <c r="B68" s="23" t="s">
        <v>62</v>
      </c>
      <c r="C68" s="5" t="s">
        <v>1</v>
      </c>
      <c r="D68" s="5" t="s">
        <v>1</v>
      </c>
      <c r="E68" s="5" t="s">
        <v>1</v>
      </c>
      <c r="F68" s="9">
        <f>+F67</f>
        <v>50</v>
      </c>
      <c r="G68" s="27">
        <f>+G67</f>
        <v>1.0800000000000001E-2</v>
      </c>
    </row>
    <row r="69" spans="1:7" ht="12.95" customHeight="1">
      <c r="A69" s="1"/>
      <c r="B69" s="28" t="s">
        <v>65</v>
      </c>
      <c r="C69" s="12" t="s">
        <v>1</v>
      </c>
      <c r="D69" s="10" t="s">
        <v>1</v>
      </c>
      <c r="E69" s="12" t="s">
        <v>1</v>
      </c>
      <c r="F69" s="9">
        <f>+F68</f>
        <v>50</v>
      </c>
      <c r="G69" s="27">
        <f>+G68</f>
        <v>1.0800000000000001E-2</v>
      </c>
    </row>
    <row r="70" spans="1:7" ht="12.95" customHeight="1">
      <c r="A70" s="1"/>
      <c r="B70" s="28" t="s">
        <v>66</v>
      </c>
      <c r="C70" s="12" t="s">
        <v>1</v>
      </c>
      <c r="D70" s="10" t="s">
        <v>1</v>
      </c>
      <c r="E70" s="12" t="s">
        <v>1</v>
      </c>
      <c r="F70" s="13">
        <f>+F71-F65-F69</f>
        <v>83.039999999999054</v>
      </c>
      <c r="G70" s="27">
        <f>+G71-G65-G69</f>
        <v>1.7800000000000069E-2</v>
      </c>
    </row>
    <row r="71" spans="1:7" ht="12.95" customHeight="1" thickBot="1">
      <c r="A71" s="1"/>
      <c r="B71" s="30" t="s">
        <v>67</v>
      </c>
      <c r="C71" s="31" t="s">
        <v>1</v>
      </c>
      <c r="D71" s="31" t="s">
        <v>1</v>
      </c>
      <c r="E71" s="31" t="s">
        <v>1</v>
      </c>
      <c r="F71" s="32">
        <v>4631.41</v>
      </c>
      <c r="G71" s="33">
        <v>1</v>
      </c>
    </row>
    <row r="72" spans="1:7">
      <c r="A72" s="1"/>
      <c r="B72" s="2"/>
      <c r="C72" s="1"/>
      <c r="D72" s="1"/>
      <c r="E72" s="1"/>
      <c r="F72" s="1"/>
      <c r="G72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3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95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145</v>
      </c>
      <c r="C7" s="5" t="s">
        <v>10</v>
      </c>
      <c r="D7" s="5" t="s">
        <v>11</v>
      </c>
      <c r="E7" s="7">
        <v>26816</v>
      </c>
      <c r="F7" s="8">
        <v>322.92</v>
      </c>
      <c r="G7" s="26">
        <f t="shared" ref="G7:G38" si="0">+ROUND(F7/$F$62,4)</f>
        <v>6.2199999999999998E-2</v>
      </c>
      <c r="I7" s="15"/>
    </row>
    <row r="8" spans="1:9" ht="12.95" customHeight="1">
      <c r="A8" s="6"/>
      <c r="B8" s="25" t="s">
        <v>141</v>
      </c>
      <c r="C8" s="5" t="s">
        <v>14</v>
      </c>
      <c r="D8" s="5" t="s">
        <v>15</v>
      </c>
      <c r="E8" s="7">
        <v>21087</v>
      </c>
      <c r="F8" s="8">
        <v>266.20999999999998</v>
      </c>
      <c r="G8" s="26">
        <f t="shared" si="0"/>
        <v>5.1299999999999998E-2</v>
      </c>
      <c r="I8" s="15"/>
    </row>
    <row r="9" spans="1:9" ht="12.95" customHeight="1">
      <c r="A9" s="6"/>
      <c r="B9" s="25" t="s">
        <v>149</v>
      </c>
      <c r="C9" s="5" t="s">
        <v>50</v>
      </c>
      <c r="D9" s="5" t="s">
        <v>43</v>
      </c>
      <c r="E9" s="7">
        <v>108601</v>
      </c>
      <c r="F9" s="8">
        <v>261.67</v>
      </c>
      <c r="G9" s="26">
        <f t="shared" si="0"/>
        <v>5.04E-2</v>
      </c>
      <c r="I9" s="15"/>
    </row>
    <row r="10" spans="1:9" ht="12.95" customHeight="1">
      <c r="A10" s="6"/>
      <c r="B10" s="25" t="s">
        <v>143</v>
      </c>
      <c r="C10" s="5" t="s">
        <v>12</v>
      </c>
      <c r="D10" s="5" t="s">
        <v>13</v>
      </c>
      <c r="E10" s="7">
        <v>24728</v>
      </c>
      <c r="F10" s="8">
        <v>249.93</v>
      </c>
      <c r="G10" s="26">
        <f t="shared" si="0"/>
        <v>4.8099999999999997E-2</v>
      </c>
      <c r="I10" s="15"/>
    </row>
    <row r="11" spans="1:9" ht="12.95" customHeight="1">
      <c r="A11" s="6"/>
      <c r="B11" s="25" t="s">
        <v>142</v>
      </c>
      <c r="C11" s="5" t="s">
        <v>16</v>
      </c>
      <c r="D11" s="5" t="s">
        <v>17</v>
      </c>
      <c r="E11" s="7">
        <v>22117</v>
      </c>
      <c r="F11" s="8">
        <v>238.89</v>
      </c>
      <c r="G11" s="26">
        <f t="shared" si="0"/>
        <v>4.5999999999999999E-2</v>
      </c>
      <c r="I11" s="15"/>
    </row>
    <row r="12" spans="1:9" ht="12.95" customHeight="1">
      <c r="A12" s="6"/>
      <c r="B12" s="25" t="s">
        <v>160</v>
      </c>
      <c r="C12" s="5" t="s">
        <v>30</v>
      </c>
      <c r="D12" s="5" t="s">
        <v>31</v>
      </c>
      <c r="E12" s="7">
        <v>4306</v>
      </c>
      <c r="F12" s="8">
        <v>229.21</v>
      </c>
      <c r="G12" s="26">
        <f t="shared" si="0"/>
        <v>4.41E-2</v>
      </c>
      <c r="I12" s="15"/>
    </row>
    <row r="13" spans="1:9" ht="12.95" customHeight="1">
      <c r="A13" s="6"/>
      <c r="B13" s="25" t="s">
        <v>148</v>
      </c>
      <c r="C13" s="5" t="s">
        <v>20</v>
      </c>
      <c r="D13" s="5" t="s">
        <v>11</v>
      </c>
      <c r="E13" s="7">
        <v>79270</v>
      </c>
      <c r="F13" s="8">
        <v>202.38</v>
      </c>
      <c r="G13" s="26">
        <f t="shared" si="0"/>
        <v>3.9E-2</v>
      </c>
      <c r="I13" s="15"/>
    </row>
    <row r="14" spans="1:9" ht="12.95" customHeight="1">
      <c r="A14" s="6"/>
      <c r="B14" s="25" t="s">
        <v>201</v>
      </c>
      <c r="C14" s="5" t="s">
        <v>123</v>
      </c>
      <c r="D14" s="5" t="s">
        <v>124</v>
      </c>
      <c r="E14" s="7">
        <v>82812</v>
      </c>
      <c r="F14" s="8">
        <v>151.91999999999999</v>
      </c>
      <c r="G14" s="26">
        <f t="shared" si="0"/>
        <v>2.93E-2</v>
      </c>
      <c r="I14" s="15"/>
    </row>
    <row r="15" spans="1:9" ht="12.95" customHeight="1">
      <c r="A15" s="6"/>
      <c r="B15" s="25" t="s">
        <v>144</v>
      </c>
      <c r="C15" s="5" t="s">
        <v>18</v>
      </c>
      <c r="D15" s="5" t="s">
        <v>19</v>
      </c>
      <c r="E15" s="7">
        <v>10990</v>
      </c>
      <c r="F15" s="8">
        <v>148.30000000000001</v>
      </c>
      <c r="G15" s="26">
        <f t="shared" si="0"/>
        <v>2.86E-2</v>
      </c>
      <c r="I15" s="15"/>
    </row>
    <row r="16" spans="1:9" ht="12.95" customHeight="1">
      <c r="A16" s="6"/>
      <c r="B16" s="25" t="s">
        <v>158</v>
      </c>
      <c r="C16" s="5" t="s">
        <v>29</v>
      </c>
      <c r="D16" s="5" t="s">
        <v>17</v>
      </c>
      <c r="E16" s="7">
        <v>31295</v>
      </c>
      <c r="F16" s="8">
        <v>138.07</v>
      </c>
      <c r="G16" s="26">
        <f t="shared" si="0"/>
        <v>2.6599999999999999E-2</v>
      </c>
      <c r="I16" s="15"/>
    </row>
    <row r="17" spans="1:9" ht="12.95" customHeight="1">
      <c r="A17" s="6"/>
      <c r="B17" s="25" t="s">
        <v>151</v>
      </c>
      <c r="C17" s="5" t="s">
        <v>32</v>
      </c>
      <c r="D17" s="5" t="s">
        <v>13</v>
      </c>
      <c r="E17" s="7">
        <v>5260</v>
      </c>
      <c r="F17" s="8">
        <v>124.24</v>
      </c>
      <c r="G17" s="26">
        <f t="shared" si="0"/>
        <v>2.3900000000000001E-2</v>
      </c>
      <c r="I17" s="15"/>
    </row>
    <row r="18" spans="1:9" ht="12.95" customHeight="1">
      <c r="A18" s="6"/>
      <c r="B18" s="25" t="s">
        <v>155</v>
      </c>
      <c r="C18" s="5" t="s">
        <v>51</v>
      </c>
      <c r="D18" s="5" t="s">
        <v>17</v>
      </c>
      <c r="E18" s="7">
        <v>19409</v>
      </c>
      <c r="F18" s="8">
        <v>123.16</v>
      </c>
      <c r="G18" s="26">
        <f t="shared" si="0"/>
        <v>2.3699999999999999E-2</v>
      </c>
      <c r="I18" s="15"/>
    </row>
    <row r="19" spans="1:9" ht="12.95" customHeight="1">
      <c r="A19" s="6"/>
      <c r="B19" s="25" t="s">
        <v>287</v>
      </c>
      <c r="C19" s="5" t="s">
        <v>288</v>
      </c>
      <c r="D19" s="5" t="s">
        <v>53</v>
      </c>
      <c r="E19" s="7">
        <v>18105</v>
      </c>
      <c r="F19" s="8">
        <v>113.67</v>
      </c>
      <c r="G19" s="26">
        <f t="shared" si="0"/>
        <v>2.1899999999999999E-2</v>
      </c>
      <c r="I19" s="15"/>
    </row>
    <row r="20" spans="1:9" ht="12.95" customHeight="1">
      <c r="A20" s="6"/>
      <c r="B20" s="25" t="s">
        <v>377</v>
      </c>
      <c r="C20" s="5" t="s">
        <v>378</v>
      </c>
      <c r="D20" s="5" t="s">
        <v>124</v>
      </c>
      <c r="E20" s="7">
        <v>17838</v>
      </c>
      <c r="F20" s="8">
        <v>113.58</v>
      </c>
      <c r="G20" s="26">
        <f t="shared" si="0"/>
        <v>2.1899999999999999E-2</v>
      </c>
      <c r="I20" s="15"/>
    </row>
    <row r="21" spans="1:9" ht="12.95" customHeight="1">
      <c r="A21" s="6"/>
      <c r="B21" s="25" t="s">
        <v>159</v>
      </c>
      <c r="C21" s="5" t="s">
        <v>49</v>
      </c>
      <c r="D21" s="5" t="s">
        <v>11</v>
      </c>
      <c r="E21" s="7">
        <v>15745</v>
      </c>
      <c r="F21" s="8">
        <v>113.21</v>
      </c>
      <c r="G21" s="26">
        <f t="shared" si="0"/>
        <v>2.18E-2</v>
      </c>
      <c r="I21" s="15"/>
    </row>
    <row r="22" spans="1:9" ht="12.95" customHeight="1">
      <c r="A22" s="6"/>
      <c r="B22" s="25" t="s">
        <v>21</v>
      </c>
      <c r="C22" s="5" t="s">
        <v>22</v>
      </c>
      <c r="D22" s="5" t="s">
        <v>11</v>
      </c>
      <c r="E22" s="7">
        <v>44473</v>
      </c>
      <c r="F22" s="8">
        <v>111.07</v>
      </c>
      <c r="G22" s="26">
        <f t="shared" si="0"/>
        <v>2.1399999999999999E-2</v>
      </c>
      <c r="I22" s="15"/>
    </row>
    <row r="23" spans="1:9" ht="12.95" customHeight="1">
      <c r="A23" s="6"/>
      <c r="B23" s="25" t="s">
        <v>172</v>
      </c>
      <c r="C23" s="5" t="s">
        <v>73</v>
      </c>
      <c r="D23" s="5" t="s">
        <v>74</v>
      </c>
      <c r="E23" s="7">
        <v>32649</v>
      </c>
      <c r="F23" s="8">
        <v>106.35</v>
      </c>
      <c r="G23" s="26">
        <f t="shared" si="0"/>
        <v>2.0500000000000001E-2</v>
      </c>
      <c r="I23" s="15"/>
    </row>
    <row r="24" spans="1:9" ht="12.95" customHeight="1">
      <c r="A24" s="6"/>
      <c r="B24" s="25" t="s">
        <v>279</v>
      </c>
      <c r="C24" s="5" t="s">
        <v>280</v>
      </c>
      <c r="D24" s="5" t="s">
        <v>23</v>
      </c>
      <c r="E24" s="7">
        <v>29122</v>
      </c>
      <c r="F24" s="8">
        <v>105.64</v>
      </c>
      <c r="G24" s="26">
        <f t="shared" si="0"/>
        <v>2.0299999999999999E-2</v>
      </c>
      <c r="I24" s="15"/>
    </row>
    <row r="25" spans="1:9" ht="12.95" customHeight="1">
      <c r="A25" s="6"/>
      <c r="B25" s="25" t="s">
        <v>272</v>
      </c>
      <c r="C25" s="5" t="s">
        <v>231</v>
      </c>
      <c r="D25" s="5" t="s">
        <v>15</v>
      </c>
      <c r="E25" s="7">
        <v>120588</v>
      </c>
      <c r="F25" s="8">
        <v>105.45</v>
      </c>
      <c r="G25" s="26">
        <f t="shared" si="0"/>
        <v>2.0299999999999999E-2</v>
      </c>
      <c r="I25" s="15"/>
    </row>
    <row r="26" spans="1:9" ht="12.95" customHeight="1">
      <c r="A26" s="6"/>
      <c r="B26" s="25" t="s">
        <v>162</v>
      </c>
      <c r="C26" s="5" t="s">
        <v>25</v>
      </c>
      <c r="D26" s="5" t="s">
        <v>26</v>
      </c>
      <c r="E26" s="7">
        <v>6497</v>
      </c>
      <c r="F26" s="8">
        <v>105.32</v>
      </c>
      <c r="G26" s="26">
        <f t="shared" si="0"/>
        <v>2.0299999999999999E-2</v>
      </c>
      <c r="I26" s="15"/>
    </row>
    <row r="27" spans="1:9" ht="12.95" customHeight="1">
      <c r="A27" s="6"/>
      <c r="B27" s="25" t="s">
        <v>177</v>
      </c>
      <c r="C27" s="5" t="s">
        <v>81</v>
      </c>
      <c r="D27" s="5" t="s">
        <v>77</v>
      </c>
      <c r="E27" s="7">
        <v>18542</v>
      </c>
      <c r="F27" s="8">
        <v>101.29</v>
      </c>
      <c r="G27" s="26">
        <f t="shared" si="0"/>
        <v>1.95E-2</v>
      </c>
      <c r="I27" s="15"/>
    </row>
    <row r="28" spans="1:9" ht="12.95" customHeight="1">
      <c r="A28" s="6"/>
      <c r="B28" s="25" t="s">
        <v>221</v>
      </c>
      <c r="C28" s="5" t="s">
        <v>222</v>
      </c>
      <c r="D28" s="5" t="s">
        <v>33</v>
      </c>
      <c r="E28" s="7">
        <v>28892</v>
      </c>
      <c r="F28" s="8">
        <v>99.04</v>
      </c>
      <c r="G28" s="26">
        <f t="shared" si="0"/>
        <v>1.9099999999999999E-2</v>
      </c>
      <c r="I28" s="15"/>
    </row>
    <row r="29" spans="1:9" ht="12.95" customHeight="1">
      <c r="A29" s="6"/>
      <c r="B29" s="25" t="s">
        <v>223</v>
      </c>
      <c r="C29" s="5" t="s">
        <v>224</v>
      </c>
      <c r="D29" s="5" t="s">
        <v>79</v>
      </c>
      <c r="E29" s="7">
        <v>6220</v>
      </c>
      <c r="F29" s="8">
        <v>95.92</v>
      </c>
      <c r="G29" s="26">
        <f t="shared" si="0"/>
        <v>1.8499999999999999E-2</v>
      </c>
      <c r="I29" s="15"/>
    </row>
    <row r="30" spans="1:9" ht="12.95" customHeight="1">
      <c r="A30" s="6"/>
      <c r="B30" s="25" t="s">
        <v>152</v>
      </c>
      <c r="C30" s="5" t="s">
        <v>54</v>
      </c>
      <c r="D30" s="5" t="s">
        <v>13</v>
      </c>
      <c r="E30" s="7">
        <v>11386</v>
      </c>
      <c r="F30" s="8">
        <v>94.21</v>
      </c>
      <c r="G30" s="26">
        <f t="shared" si="0"/>
        <v>1.8100000000000002E-2</v>
      </c>
      <c r="I30" s="15"/>
    </row>
    <row r="31" spans="1:9" ht="12.95" customHeight="1">
      <c r="A31" s="6"/>
      <c r="B31" s="25" t="s">
        <v>146</v>
      </c>
      <c r="C31" s="5" t="s">
        <v>59</v>
      </c>
      <c r="D31" s="5" t="s">
        <v>26</v>
      </c>
      <c r="E31" s="7">
        <v>14612</v>
      </c>
      <c r="F31" s="8">
        <v>92.02</v>
      </c>
      <c r="G31" s="26">
        <f t="shared" si="0"/>
        <v>1.77E-2</v>
      </c>
      <c r="I31" s="15"/>
    </row>
    <row r="32" spans="1:9" ht="12.95" customHeight="1">
      <c r="A32" s="6"/>
      <c r="B32" s="25" t="s">
        <v>164</v>
      </c>
      <c r="C32" s="5" t="s">
        <v>34</v>
      </c>
      <c r="D32" s="5" t="s">
        <v>31</v>
      </c>
      <c r="E32" s="7">
        <v>18358</v>
      </c>
      <c r="F32" s="8">
        <v>86.53</v>
      </c>
      <c r="G32" s="26">
        <f t="shared" si="0"/>
        <v>1.67E-2</v>
      </c>
      <c r="I32" s="15"/>
    </row>
    <row r="33" spans="1:9" ht="12.95" customHeight="1">
      <c r="A33" s="6"/>
      <c r="B33" s="25" t="s">
        <v>259</v>
      </c>
      <c r="C33" s="5" t="s">
        <v>260</v>
      </c>
      <c r="D33" s="5" t="s">
        <v>15</v>
      </c>
      <c r="E33" s="7">
        <v>2764</v>
      </c>
      <c r="F33" s="8">
        <v>79.989999999999995</v>
      </c>
      <c r="G33" s="26">
        <f t="shared" si="0"/>
        <v>1.54E-2</v>
      </c>
      <c r="I33" s="15"/>
    </row>
    <row r="34" spans="1:9" ht="12.95" customHeight="1">
      <c r="A34" s="6"/>
      <c r="B34" s="25" t="s">
        <v>275</v>
      </c>
      <c r="C34" s="5" t="s">
        <v>276</v>
      </c>
      <c r="D34" s="5" t="s">
        <v>26</v>
      </c>
      <c r="E34" s="7">
        <v>21960</v>
      </c>
      <c r="F34" s="8">
        <v>78.23</v>
      </c>
      <c r="G34" s="26">
        <f t="shared" si="0"/>
        <v>1.5100000000000001E-2</v>
      </c>
      <c r="I34" s="15"/>
    </row>
    <row r="35" spans="1:9" ht="12.95" customHeight="1">
      <c r="A35" s="6"/>
      <c r="B35" s="25" t="s">
        <v>179</v>
      </c>
      <c r="C35" s="5" t="s">
        <v>99</v>
      </c>
      <c r="D35" s="5" t="s">
        <v>31</v>
      </c>
      <c r="E35" s="7">
        <v>6348</v>
      </c>
      <c r="F35" s="8">
        <v>75.19</v>
      </c>
      <c r="G35" s="26">
        <f t="shared" si="0"/>
        <v>1.4500000000000001E-2</v>
      </c>
      <c r="I35" s="15"/>
    </row>
    <row r="36" spans="1:9" ht="12.95" customHeight="1">
      <c r="A36" s="6"/>
      <c r="B36" s="25" t="s">
        <v>176</v>
      </c>
      <c r="C36" s="5" t="s">
        <v>75</v>
      </c>
      <c r="D36" s="5" t="s">
        <v>43</v>
      </c>
      <c r="E36" s="7">
        <v>2493</v>
      </c>
      <c r="F36" s="8">
        <v>71.849999999999994</v>
      </c>
      <c r="G36" s="26">
        <f t="shared" si="0"/>
        <v>1.38E-2</v>
      </c>
      <c r="I36" s="15"/>
    </row>
    <row r="37" spans="1:9" ht="12.95" customHeight="1">
      <c r="A37" s="6"/>
      <c r="B37" s="25" t="s">
        <v>150</v>
      </c>
      <c r="C37" s="5" t="s">
        <v>24</v>
      </c>
      <c r="D37" s="5" t="s">
        <v>11</v>
      </c>
      <c r="E37" s="7">
        <v>15910</v>
      </c>
      <c r="F37" s="8">
        <v>71.599999999999994</v>
      </c>
      <c r="G37" s="26">
        <f t="shared" si="0"/>
        <v>1.38E-2</v>
      </c>
      <c r="I37" s="15"/>
    </row>
    <row r="38" spans="1:9" ht="12.95" customHeight="1">
      <c r="A38" s="6"/>
      <c r="B38" s="25" t="s">
        <v>289</v>
      </c>
      <c r="C38" s="5" t="s">
        <v>290</v>
      </c>
      <c r="D38" s="5" t="s">
        <v>26</v>
      </c>
      <c r="E38" s="7">
        <v>11768</v>
      </c>
      <c r="F38" s="8">
        <v>70.08</v>
      </c>
      <c r="G38" s="26">
        <f t="shared" si="0"/>
        <v>1.35E-2</v>
      </c>
      <c r="I38" s="15"/>
    </row>
    <row r="39" spans="1:9" ht="12.95" customHeight="1">
      <c r="A39" s="6"/>
      <c r="B39" s="25" t="s">
        <v>189</v>
      </c>
      <c r="C39" s="5" t="s">
        <v>46</v>
      </c>
      <c r="D39" s="5" t="s">
        <v>47</v>
      </c>
      <c r="E39" s="7">
        <v>35596</v>
      </c>
      <c r="F39" s="8">
        <v>68.150000000000006</v>
      </c>
      <c r="G39" s="26">
        <f t="shared" ref="G39:G70" si="1">+ROUND(F39/$F$62,4)</f>
        <v>1.3100000000000001E-2</v>
      </c>
      <c r="I39" s="15"/>
    </row>
    <row r="40" spans="1:9" ht="12.95" customHeight="1">
      <c r="A40" s="6"/>
      <c r="B40" s="25" t="s">
        <v>373</v>
      </c>
      <c r="C40" s="5" t="s">
        <v>374</v>
      </c>
      <c r="D40" s="5" t="s">
        <v>31</v>
      </c>
      <c r="E40" s="7">
        <v>17452</v>
      </c>
      <c r="F40" s="8">
        <v>62.94</v>
      </c>
      <c r="G40" s="26">
        <f t="shared" si="1"/>
        <v>1.21E-2</v>
      </c>
      <c r="I40" s="15"/>
    </row>
    <row r="41" spans="1:9" ht="12.95" customHeight="1">
      <c r="A41" s="6"/>
      <c r="B41" s="25" t="s">
        <v>182</v>
      </c>
      <c r="C41" s="5" t="s">
        <v>96</v>
      </c>
      <c r="D41" s="5" t="s">
        <v>40</v>
      </c>
      <c r="E41" s="7">
        <v>3014</v>
      </c>
      <c r="F41" s="8">
        <v>62.31</v>
      </c>
      <c r="G41" s="26">
        <f t="shared" si="1"/>
        <v>1.2E-2</v>
      </c>
      <c r="I41" s="15"/>
    </row>
    <row r="42" spans="1:9" ht="12.95" customHeight="1">
      <c r="A42" s="6"/>
      <c r="B42" s="25" t="s">
        <v>334</v>
      </c>
      <c r="C42" s="5" t="s">
        <v>335</v>
      </c>
      <c r="D42" s="5" t="s">
        <v>13</v>
      </c>
      <c r="E42" s="7">
        <v>6791</v>
      </c>
      <c r="F42" s="8">
        <v>61.07</v>
      </c>
      <c r="G42" s="26">
        <f t="shared" si="1"/>
        <v>1.18E-2</v>
      </c>
      <c r="I42" s="15"/>
    </row>
    <row r="43" spans="1:9" ht="12.95" customHeight="1">
      <c r="A43" s="6"/>
      <c r="B43" s="25" t="s">
        <v>181</v>
      </c>
      <c r="C43" s="5" t="s">
        <v>97</v>
      </c>
      <c r="D43" s="5" t="s">
        <v>77</v>
      </c>
      <c r="E43" s="7">
        <v>1876</v>
      </c>
      <c r="F43" s="8">
        <v>60.89</v>
      </c>
      <c r="G43" s="26">
        <f t="shared" si="1"/>
        <v>1.17E-2</v>
      </c>
      <c r="I43" s="15"/>
    </row>
    <row r="44" spans="1:9" ht="12.95" customHeight="1">
      <c r="A44" s="6"/>
      <c r="B44" s="25" t="s">
        <v>267</v>
      </c>
      <c r="C44" s="5" t="s">
        <v>268</v>
      </c>
      <c r="D44" s="5" t="s">
        <v>15</v>
      </c>
      <c r="E44" s="7">
        <v>42965</v>
      </c>
      <c r="F44" s="8">
        <v>52.33</v>
      </c>
      <c r="G44" s="26">
        <f t="shared" si="1"/>
        <v>1.01E-2</v>
      </c>
      <c r="I44" s="15"/>
    </row>
    <row r="45" spans="1:9" ht="12.95" customHeight="1">
      <c r="A45" s="6"/>
      <c r="B45" s="25" t="s">
        <v>207</v>
      </c>
      <c r="C45" s="5" t="s">
        <v>116</v>
      </c>
      <c r="D45" s="5" t="s">
        <v>83</v>
      </c>
      <c r="E45" s="7">
        <v>14181</v>
      </c>
      <c r="F45" s="8">
        <v>52.14</v>
      </c>
      <c r="G45" s="26">
        <f t="shared" si="1"/>
        <v>0.01</v>
      </c>
      <c r="I45" s="15"/>
    </row>
    <row r="46" spans="1:9" ht="12.95" customHeight="1">
      <c r="A46" s="6"/>
      <c r="B46" s="25" t="s">
        <v>185</v>
      </c>
      <c r="C46" s="5" t="s">
        <v>113</v>
      </c>
      <c r="D46" s="5" t="s">
        <v>31</v>
      </c>
      <c r="E46" s="7">
        <v>1807</v>
      </c>
      <c r="F46" s="8">
        <v>47.59</v>
      </c>
      <c r="G46" s="26">
        <f t="shared" si="1"/>
        <v>9.1999999999999998E-3</v>
      </c>
      <c r="I46" s="15"/>
    </row>
    <row r="47" spans="1:9" ht="12.95" customHeight="1">
      <c r="A47" s="6"/>
      <c r="B47" s="25" t="s">
        <v>187</v>
      </c>
      <c r="C47" s="5" t="s">
        <v>52</v>
      </c>
      <c r="D47" s="5" t="s">
        <v>53</v>
      </c>
      <c r="E47" s="7">
        <v>15326</v>
      </c>
      <c r="F47" s="8">
        <v>46.8</v>
      </c>
      <c r="G47" s="26">
        <f t="shared" si="1"/>
        <v>8.9999999999999993E-3</v>
      </c>
      <c r="I47" s="15"/>
    </row>
    <row r="48" spans="1:9" ht="12.95" customHeight="1">
      <c r="A48" s="6"/>
      <c r="B48" s="25" t="s">
        <v>329</v>
      </c>
      <c r="C48" s="5" t="s">
        <v>220</v>
      </c>
      <c r="D48" s="5" t="s">
        <v>31</v>
      </c>
      <c r="E48" s="7">
        <v>13260</v>
      </c>
      <c r="F48" s="8">
        <v>39.67</v>
      </c>
      <c r="G48" s="26">
        <f t="shared" si="1"/>
        <v>7.6E-3</v>
      </c>
      <c r="I48" s="15"/>
    </row>
    <row r="49" spans="1:9" ht="12.95" customHeight="1">
      <c r="A49" s="6"/>
      <c r="B49" s="25" t="s">
        <v>198</v>
      </c>
      <c r="C49" s="5" t="s">
        <v>125</v>
      </c>
      <c r="D49" s="5" t="s">
        <v>31</v>
      </c>
      <c r="E49" s="7">
        <v>1208</v>
      </c>
      <c r="F49" s="8">
        <v>36.78</v>
      </c>
      <c r="G49" s="26">
        <f t="shared" si="1"/>
        <v>7.1000000000000004E-3</v>
      </c>
      <c r="I49" s="15"/>
    </row>
    <row r="50" spans="1:9" ht="12.95" customHeight="1">
      <c r="A50" s="6"/>
      <c r="B50" s="25" t="s">
        <v>190</v>
      </c>
      <c r="C50" s="5" t="s">
        <v>103</v>
      </c>
      <c r="D50" s="5" t="s">
        <v>11</v>
      </c>
      <c r="E50" s="7">
        <v>3066</v>
      </c>
      <c r="F50" s="8">
        <v>35.450000000000003</v>
      </c>
      <c r="G50" s="26">
        <f t="shared" si="1"/>
        <v>6.7999999999999996E-3</v>
      </c>
      <c r="I50" s="15"/>
    </row>
    <row r="51" spans="1:9" ht="12.95" customHeight="1">
      <c r="A51" s="6"/>
      <c r="B51" s="25" t="s">
        <v>202</v>
      </c>
      <c r="C51" s="5" t="s">
        <v>129</v>
      </c>
      <c r="D51" s="5" t="s">
        <v>130</v>
      </c>
      <c r="E51" s="7">
        <v>8695</v>
      </c>
      <c r="F51" s="8">
        <v>34.01</v>
      </c>
      <c r="G51" s="26">
        <f t="shared" si="1"/>
        <v>6.6E-3</v>
      </c>
      <c r="I51" s="15"/>
    </row>
    <row r="52" spans="1:9" ht="12.95" customHeight="1">
      <c r="A52" s="6"/>
      <c r="B52" s="25" t="s">
        <v>199</v>
      </c>
      <c r="C52" s="5" t="s">
        <v>135</v>
      </c>
      <c r="D52" s="5" t="s">
        <v>134</v>
      </c>
      <c r="E52" s="7">
        <v>18098</v>
      </c>
      <c r="F52" s="8">
        <v>28.06</v>
      </c>
      <c r="G52" s="26">
        <f t="shared" si="1"/>
        <v>5.4000000000000003E-3</v>
      </c>
      <c r="I52" s="15"/>
    </row>
    <row r="53" spans="1:9" ht="12.95" customHeight="1">
      <c r="A53" s="6"/>
      <c r="B53" s="25" t="s">
        <v>55</v>
      </c>
      <c r="C53" s="5" t="s">
        <v>56</v>
      </c>
      <c r="D53" s="5" t="s">
        <v>11</v>
      </c>
      <c r="E53" s="7">
        <v>17359</v>
      </c>
      <c r="F53" s="8">
        <v>26.53</v>
      </c>
      <c r="G53" s="26">
        <f t="shared" si="1"/>
        <v>5.1000000000000004E-3</v>
      </c>
      <c r="I53" s="15"/>
    </row>
    <row r="54" spans="1:9" ht="12.95" customHeight="1">
      <c r="A54" s="6"/>
      <c r="B54" s="25" t="s">
        <v>217</v>
      </c>
      <c r="C54" s="5" t="s">
        <v>218</v>
      </c>
      <c r="D54" s="5" t="s">
        <v>130</v>
      </c>
      <c r="E54" s="7">
        <v>1333</v>
      </c>
      <c r="F54" s="8">
        <v>21.66</v>
      </c>
      <c r="G54" s="26">
        <f t="shared" si="1"/>
        <v>4.1999999999999997E-3</v>
      </c>
      <c r="I54" s="15"/>
    </row>
    <row r="55" spans="1:9" ht="12.95" customHeight="1">
      <c r="A55" s="6"/>
      <c r="B55" s="25" t="s">
        <v>371</v>
      </c>
      <c r="C55" s="5" t="s">
        <v>372</v>
      </c>
      <c r="D55" s="5" t="s">
        <v>74</v>
      </c>
      <c r="E55" s="7">
        <v>30</v>
      </c>
      <c r="F55" s="8">
        <v>14.63</v>
      </c>
      <c r="G55" s="26">
        <f t="shared" si="1"/>
        <v>2.8E-3</v>
      </c>
      <c r="I55" s="15"/>
    </row>
    <row r="56" spans="1:9" ht="12.95" customHeight="1">
      <c r="A56" s="6"/>
      <c r="B56" s="25" t="s">
        <v>294</v>
      </c>
      <c r="C56" s="5" t="s">
        <v>295</v>
      </c>
      <c r="D56" s="5" t="s">
        <v>13</v>
      </c>
      <c r="E56" s="7">
        <v>265</v>
      </c>
      <c r="F56" s="8">
        <v>1.8</v>
      </c>
      <c r="G56" s="26">
        <f t="shared" si="1"/>
        <v>2.9999999999999997E-4</v>
      </c>
      <c r="I56" s="15"/>
    </row>
    <row r="57" spans="1:9" ht="12.95" customHeight="1">
      <c r="A57" s="1"/>
      <c r="B57" s="23" t="s">
        <v>62</v>
      </c>
      <c r="C57" s="5" t="s">
        <v>1</v>
      </c>
      <c r="D57" s="5" t="s">
        <v>1</v>
      </c>
      <c r="E57" s="5" t="s">
        <v>1</v>
      </c>
      <c r="F57" s="9">
        <f>SUM(F7:F56)</f>
        <v>5099.9500000000007</v>
      </c>
      <c r="G57" s="27">
        <f>SUM(G7:G56)</f>
        <v>0.98220000000000007</v>
      </c>
    </row>
    <row r="58" spans="1:9" ht="12.95" customHeight="1">
      <c r="A58" s="1"/>
      <c r="B58" s="28" t="s">
        <v>63</v>
      </c>
      <c r="C58" s="10" t="s">
        <v>1</v>
      </c>
      <c r="D58" s="10" t="s">
        <v>1</v>
      </c>
      <c r="E58" s="10" t="s">
        <v>1</v>
      </c>
      <c r="F58" s="11" t="s">
        <v>64</v>
      </c>
      <c r="G58" s="29" t="s">
        <v>64</v>
      </c>
    </row>
    <row r="59" spans="1:9" ht="12.95" customHeight="1">
      <c r="A59" s="1"/>
      <c r="B59" s="28" t="s">
        <v>62</v>
      </c>
      <c r="C59" s="10" t="s">
        <v>1</v>
      </c>
      <c r="D59" s="10" t="s">
        <v>1</v>
      </c>
      <c r="E59" s="10" t="s">
        <v>1</v>
      </c>
      <c r="F59" s="11" t="s">
        <v>64</v>
      </c>
      <c r="G59" s="29" t="s">
        <v>64</v>
      </c>
    </row>
    <row r="60" spans="1:9" ht="12.95" customHeight="1">
      <c r="A60" s="1"/>
      <c r="B60" s="28" t="s">
        <v>65</v>
      </c>
      <c r="C60" s="12" t="s">
        <v>1</v>
      </c>
      <c r="D60" s="10" t="s">
        <v>1</v>
      </c>
      <c r="E60" s="12" t="s">
        <v>1</v>
      </c>
      <c r="F60" s="9">
        <f>+F57</f>
        <v>5099.9500000000007</v>
      </c>
      <c r="G60" s="27">
        <f>+G57</f>
        <v>0.98220000000000007</v>
      </c>
    </row>
    <row r="61" spans="1:9" ht="12.95" customHeight="1">
      <c r="A61" s="1"/>
      <c r="B61" s="28" t="s">
        <v>66</v>
      </c>
      <c r="C61" s="5" t="s">
        <v>1</v>
      </c>
      <c r="D61" s="10" t="s">
        <v>1</v>
      </c>
      <c r="E61" s="5" t="s">
        <v>1</v>
      </c>
      <c r="F61" s="13">
        <f>+F62-F60</f>
        <v>92.049999999999272</v>
      </c>
      <c r="G61" s="27">
        <f>+G62-G60</f>
        <v>1.7799999999999927E-2</v>
      </c>
    </row>
    <row r="62" spans="1:9" ht="12.95" customHeight="1" thickBot="1">
      <c r="A62" s="1"/>
      <c r="B62" s="30" t="s">
        <v>67</v>
      </c>
      <c r="C62" s="31" t="s">
        <v>1</v>
      </c>
      <c r="D62" s="31" t="s">
        <v>1</v>
      </c>
      <c r="E62" s="31" t="s">
        <v>1</v>
      </c>
      <c r="F62" s="32">
        <v>5192</v>
      </c>
      <c r="G62" s="33">
        <v>1</v>
      </c>
    </row>
    <row r="63" spans="1:9">
      <c r="A63" s="1"/>
      <c r="B63" s="4" t="s">
        <v>1</v>
      </c>
      <c r="C63" s="1"/>
      <c r="D63" s="1"/>
      <c r="E63" s="1"/>
      <c r="F63" s="1"/>
      <c r="G63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3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145</v>
      </c>
      <c r="C7" s="5" t="s">
        <v>10</v>
      </c>
      <c r="D7" s="5" t="s">
        <v>11</v>
      </c>
      <c r="E7" s="7">
        <v>185</v>
      </c>
      <c r="F7" s="8">
        <v>2.23</v>
      </c>
      <c r="G7" s="26">
        <f t="shared" ref="G7:G52" si="0">+ROUND(F7/$F$62,4)</f>
        <v>7.1499999999999994E-2</v>
      </c>
    </row>
    <row r="8" spans="1:7" ht="12.95" customHeight="1">
      <c r="A8" s="6"/>
      <c r="B8" s="25" t="s">
        <v>143</v>
      </c>
      <c r="C8" s="5" t="s">
        <v>12</v>
      </c>
      <c r="D8" s="5" t="s">
        <v>13</v>
      </c>
      <c r="E8" s="7">
        <v>212</v>
      </c>
      <c r="F8" s="8">
        <v>2.14</v>
      </c>
      <c r="G8" s="26">
        <f t="shared" si="0"/>
        <v>6.8599999999999994E-2</v>
      </c>
    </row>
    <row r="9" spans="1:7" ht="12.95" customHeight="1">
      <c r="A9" s="6"/>
      <c r="B9" s="25" t="s">
        <v>149</v>
      </c>
      <c r="C9" s="5" t="s">
        <v>50</v>
      </c>
      <c r="D9" s="5" t="s">
        <v>43</v>
      </c>
      <c r="E9" s="7">
        <v>879</v>
      </c>
      <c r="F9" s="8">
        <v>2.12</v>
      </c>
      <c r="G9" s="26">
        <f t="shared" si="0"/>
        <v>6.8000000000000005E-2</v>
      </c>
    </row>
    <row r="10" spans="1:7" ht="12.95" customHeight="1">
      <c r="A10" s="6"/>
      <c r="B10" s="25" t="s">
        <v>141</v>
      </c>
      <c r="C10" s="5" t="s">
        <v>14</v>
      </c>
      <c r="D10" s="5" t="s">
        <v>15</v>
      </c>
      <c r="E10" s="7">
        <v>154</v>
      </c>
      <c r="F10" s="8">
        <v>1.94</v>
      </c>
      <c r="G10" s="26">
        <f t="shared" si="0"/>
        <v>6.2199999999999998E-2</v>
      </c>
    </row>
    <row r="11" spans="1:7" ht="12.95" customHeight="1">
      <c r="A11" s="6"/>
      <c r="B11" s="25" t="s">
        <v>142</v>
      </c>
      <c r="C11" s="5" t="s">
        <v>16</v>
      </c>
      <c r="D11" s="5" t="s">
        <v>17</v>
      </c>
      <c r="E11" s="7">
        <v>164</v>
      </c>
      <c r="F11" s="8">
        <v>1.78</v>
      </c>
      <c r="G11" s="26">
        <f t="shared" si="0"/>
        <v>5.7099999999999998E-2</v>
      </c>
    </row>
    <row r="12" spans="1:7" ht="12.95" customHeight="1">
      <c r="A12" s="6"/>
      <c r="B12" s="25" t="s">
        <v>148</v>
      </c>
      <c r="C12" s="5" t="s">
        <v>20</v>
      </c>
      <c r="D12" s="5" t="s">
        <v>11</v>
      </c>
      <c r="E12" s="7">
        <v>615</v>
      </c>
      <c r="F12" s="8">
        <v>1.57</v>
      </c>
      <c r="G12" s="26">
        <f t="shared" si="0"/>
        <v>5.04E-2</v>
      </c>
    </row>
    <row r="13" spans="1:7" ht="12.95" customHeight="1">
      <c r="A13" s="6"/>
      <c r="B13" s="25" t="s">
        <v>151</v>
      </c>
      <c r="C13" s="5" t="s">
        <v>32</v>
      </c>
      <c r="D13" s="5" t="s">
        <v>13</v>
      </c>
      <c r="E13" s="7">
        <v>54</v>
      </c>
      <c r="F13" s="8">
        <v>1.28</v>
      </c>
      <c r="G13" s="26">
        <f t="shared" si="0"/>
        <v>4.1099999999999998E-2</v>
      </c>
    </row>
    <row r="14" spans="1:7" ht="12.95" customHeight="1">
      <c r="A14" s="6"/>
      <c r="B14" s="25" t="s">
        <v>144</v>
      </c>
      <c r="C14" s="5" t="s">
        <v>18</v>
      </c>
      <c r="D14" s="5" t="s">
        <v>19</v>
      </c>
      <c r="E14" s="7">
        <v>78</v>
      </c>
      <c r="F14" s="8">
        <v>1.05</v>
      </c>
      <c r="G14" s="26">
        <f t="shared" si="0"/>
        <v>3.3700000000000001E-2</v>
      </c>
    </row>
    <row r="15" spans="1:7" ht="12.95" customHeight="1">
      <c r="A15" s="6"/>
      <c r="B15" s="25" t="s">
        <v>164</v>
      </c>
      <c r="C15" s="5" t="s">
        <v>34</v>
      </c>
      <c r="D15" s="5" t="s">
        <v>31</v>
      </c>
      <c r="E15" s="7">
        <v>205</v>
      </c>
      <c r="F15" s="8">
        <v>0.97</v>
      </c>
      <c r="G15" s="26">
        <f t="shared" si="0"/>
        <v>3.1099999999999999E-2</v>
      </c>
    </row>
    <row r="16" spans="1:7" ht="12.95" customHeight="1">
      <c r="A16" s="6"/>
      <c r="B16" s="25" t="s">
        <v>21</v>
      </c>
      <c r="C16" s="5" t="s">
        <v>22</v>
      </c>
      <c r="D16" s="5" t="s">
        <v>11</v>
      </c>
      <c r="E16" s="7">
        <v>333</v>
      </c>
      <c r="F16" s="8">
        <v>0.83</v>
      </c>
      <c r="G16" s="26">
        <f t="shared" si="0"/>
        <v>2.6599999999999999E-2</v>
      </c>
    </row>
    <row r="17" spans="1:7" ht="12.95" customHeight="1">
      <c r="A17" s="6"/>
      <c r="B17" s="25" t="s">
        <v>159</v>
      </c>
      <c r="C17" s="5" t="s">
        <v>49</v>
      </c>
      <c r="D17" s="5" t="s">
        <v>11</v>
      </c>
      <c r="E17" s="7">
        <v>108</v>
      </c>
      <c r="F17" s="8">
        <v>0.78</v>
      </c>
      <c r="G17" s="26">
        <f t="shared" si="0"/>
        <v>2.5000000000000001E-2</v>
      </c>
    </row>
    <row r="18" spans="1:7" ht="12.95" customHeight="1">
      <c r="A18" s="6"/>
      <c r="B18" s="25" t="s">
        <v>150</v>
      </c>
      <c r="C18" s="5" t="s">
        <v>24</v>
      </c>
      <c r="D18" s="5" t="s">
        <v>11</v>
      </c>
      <c r="E18" s="7">
        <v>161</v>
      </c>
      <c r="F18" s="8">
        <v>0.72</v>
      </c>
      <c r="G18" s="26">
        <f t="shared" si="0"/>
        <v>2.3099999999999999E-2</v>
      </c>
    </row>
    <row r="19" spans="1:7" ht="12.95" customHeight="1">
      <c r="A19" s="6"/>
      <c r="B19" s="25" t="s">
        <v>146</v>
      </c>
      <c r="C19" s="5" t="s">
        <v>59</v>
      </c>
      <c r="D19" s="5" t="s">
        <v>26</v>
      </c>
      <c r="E19" s="7">
        <v>108</v>
      </c>
      <c r="F19" s="8">
        <v>0.68</v>
      </c>
      <c r="G19" s="26">
        <f t="shared" si="0"/>
        <v>2.18E-2</v>
      </c>
    </row>
    <row r="20" spans="1:7" ht="12.95" customHeight="1">
      <c r="A20" s="6"/>
      <c r="B20" s="25" t="s">
        <v>188</v>
      </c>
      <c r="C20" s="5" t="s">
        <v>114</v>
      </c>
      <c r="D20" s="5" t="s">
        <v>43</v>
      </c>
      <c r="E20" s="7">
        <v>72</v>
      </c>
      <c r="F20" s="8">
        <v>0.59</v>
      </c>
      <c r="G20" s="26">
        <f t="shared" si="0"/>
        <v>1.89E-2</v>
      </c>
    </row>
    <row r="21" spans="1:7" ht="12.95" customHeight="1">
      <c r="A21" s="6"/>
      <c r="B21" s="25" t="s">
        <v>169</v>
      </c>
      <c r="C21" s="5" t="s">
        <v>80</v>
      </c>
      <c r="D21" s="5" t="s">
        <v>11</v>
      </c>
      <c r="E21" s="7">
        <v>49</v>
      </c>
      <c r="F21" s="8">
        <v>0.54</v>
      </c>
      <c r="G21" s="26">
        <f t="shared" si="0"/>
        <v>1.7299999999999999E-2</v>
      </c>
    </row>
    <row r="22" spans="1:7" ht="12.95" customHeight="1">
      <c r="A22" s="6"/>
      <c r="B22" s="25" t="s">
        <v>189</v>
      </c>
      <c r="C22" s="5" t="s">
        <v>46</v>
      </c>
      <c r="D22" s="5" t="s">
        <v>47</v>
      </c>
      <c r="E22" s="7">
        <v>283</v>
      </c>
      <c r="F22" s="8">
        <v>0.54</v>
      </c>
      <c r="G22" s="26">
        <f t="shared" si="0"/>
        <v>1.7299999999999999E-2</v>
      </c>
    </row>
    <row r="23" spans="1:7" ht="12.95" customHeight="1">
      <c r="A23" s="6"/>
      <c r="B23" s="25" t="s">
        <v>179</v>
      </c>
      <c r="C23" s="5" t="s">
        <v>99</v>
      </c>
      <c r="D23" s="5" t="s">
        <v>31</v>
      </c>
      <c r="E23" s="7">
        <v>45</v>
      </c>
      <c r="F23" s="8">
        <v>0.53</v>
      </c>
      <c r="G23" s="26">
        <f t="shared" si="0"/>
        <v>1.7000000000000001E-2</v>
      </c>
    </row>
    <row r="24" spans="1:7" ht="12.95" customHeight="1">
      <c r="A24" s="6"/>
      <c r="B24" s="25" t="s">
        <v>160</v>
      </c>
      <c r="C24" s="5" t="s">
        <v>30</v>
      </c>
      <c r="D24" s="5" t="s">
        <v>31</v>
      </c>
      <c r="E24" s="7">
        <v>9</v>
      </c>
      <c r="F24" s="8">
        <v>0.48</v>
      </c>
      <c r="G24" s="26">
        <f t="shared" si="0"/>
        <v>1.54E-2</v>
      </c>
    </row>
    <row r="25" spans="1:7" ht="12.95" customHeight="1">
      <c r="A25" s="6"/>
      <c r="B25" s="25" t="s">
        <v>152</v>
      </c>
      <c r="C25" s="5" t="s">
        <v>54</v>
      </c>
      <c r="D25" s="5" t="s">
        <v>13</v>
      </c>
      <c r="E25" s="7">
        <v>56</v>
      </c>
      <c r="F25" s="8">
        <v>0.46</v>
      </c>
      <c r="G25" s="26">
        <f t="shared" si="0"/>
        <v>1.4800000000000001E-2</v>
      </c>
    </row>
    <row r="26" spans="1:7" ht="12.95" customHeight="1">
      <c r="A26" s="6"/>
      <c r="B26" s="25" t="s">
        <v>187</v>
      </c>
      <c r="C26" s="5" t="s">
        <v>52</v>
      </c>
      <c r="D26" s="5" t="s">
        <v>53</v>
      </c>
      <c r="E26" s="7">
        <v>145</v>
      </c>
      <c r="F26" s="8">
        <v>0.44</v>
      </c>
      <c r="G26" s="26">
        <f t="shared" si="0"/>
        <v>1.41E-2</v>
      </c>
    </row>
    <row r="27" spans="1:7" ht="12.95" customHeight="1">
      <c r="A27" s="6"/>
      <c r="B27" s="25" t="s">
        <v>161</v>
      </c>
      <c r="C27" s="5" t="s">
        <v>57</v>
      </c>
      <c r="D27" s="5" t="s">
        <v>23</v>
      </c>
      <c r="E27" s="7">
        <v>162</v>
      </c>
      <c r="F27" s="8">
        <v>0.43</v>
      </c>
      <c r="G27" s="26">
        <f t="shared" si="0"/>
        <v>1.38E-2</v>
      </c>
    </row>
    <row r="28" spans="1:7" ht="12.95" customHeight="1">
      <c r="A28" s="6"/>
      <c r="B28" s="25" t="s">
        <v>201</v>
      </c>
      <c r="C28" s="5" t="s">
        <v>123</v>
      </c>
      <c r="D28" s="5" t="s">
        <v>124</v>
      </c>
      <c r="E28" s="7">
        <v>237</v>
      </c>
      <c r="F28" s="8">
        <v>0.43</v>
      </c>
      <c r="G28" s="26">
        <f t="shared" si="0"/>
        <v>1.38E-2</v>
      </c>
    </row>
    <row r="29" spans="1:7" ht="12.95" customHeight="1">
      <c r="A29" s="6"/>
      <c r="B29" s="25" t="s">
        <v>153</v>
      </c>
      <c r="C29" s="5" t="s">
        <v>61</v>
      </c>
      <c r="D29" s="5" t="s">
        <v>26</v>
      </c>
      <c r="E29" s="7">
        <v>13</v>
      </c>
      <c r="F29" s="8">
        <v>0.4</v>
      </c>
      <c r="G29" s="26">
        <f t="shared" si="0"/>
        <v>1.2800000000000001E-2</v>
      </c>
    </row>
    <row r="30" spans="1:7" ht="12.95" customHeight="1">
      <c r="A30" s="6"/>
      <c r="B30" s="25" t="s">
        <v>157</v>
      </c>
      <c r="C30" s="5" t="s">
        <v>27</v>
      </c>
      <c r="D30" s="5" t="s">
        <v>28</v>
      </c>
      <c r="E30" s="7">
        <v>134</v>
      </c>
      <c r="F30" s="8">
        <v>0.4</v>
      </c>
      <c r="G30" s="26">
        <f t="shared" si="0"/>
        <v>1.2800000000000001E-2</v>
      </c>
    </row>
    <row r="31" spans="1:7" ht="12.95" customHeight="1">
      <c r="A31" s="6"/>
      <c r="B31" s="25" t="s">
        <v>193</v>
      </c>
      <c r="C31" s="5" t="s">
        <v>122</v>
      </c>
      <c r="D31" s="5" t="s">
        <v>43</v>
      </c>
      <c r="E31" s="7">
        <v>44</v>
      </c>
      <c r="F31" s="8">
        <v>0.39</v>
      </c>
      <c r="G31" s="26">
        <f t="shared" si="0"/>
        <v>1.2500000000000001E-2</v>
      </c>
    </row>
    <row r="32" spans="1:7" ht="12.95" customHeight="1">
      <c r="A32" s="6"/>
      <c r="B32" s="25" t="s">
        <v>181</v>
      </c>
      <c r="C32" s="5" t="s">
        <v>97</v>
      </c>
      <c r="D32" s="5" t="s">
        <v>77</v>
      </c>
      <c r="E32" s="7">
        <v>12</v>
      </c>
      <c r="F32" s="8">
        <v>0.39</v>
      </c>
      <c r="G32" s="26">
        <f t="shared" si="0"/>
        <v>1.2500000000000001E-2</v>
      </c>
    </row>
    <row r="33" spans="1:7" ht="12.95" customHeight="1">
      <c r="A33" s="6"/>
      <c r="B33" s="25" t="s">
        <v>198</v>
      </c>
      <c r="C33" s="5" t="s">
        <v>125</v>
      </c>
      <c r="D33" s="5" t="s">
        <v>31</v>
      </c>
      <c r="E33" s="7">
        <v>12</v>
      </c>
      <c r="F33" s="8">
        <v>0.37</v>
      </c>
      <c r="G33" s="26">
        <f t="shared" si="0"/>
        <v>1.1900000000000001E-2</v>
      </c>
    </row>
    <row r="34" spans="1:7" ht="12.95" customHeight="1">
      <c r="A34" s="6"/>
      <c r="B34" s="25" t="s">
        <v>185</v>
      </c>
      <c r="C34" s="5" t="s">
        <v>113</v>
      </c>
      <c r="D34" s="5" t="s">
        <v>31</v>
      </c>
      <c r="E34" s="7">
        <v>14</v>
      </c>
      <c r="F34" s="8">
        <v>0.37</v>
      </c>
      <c r="G34" s="26">
        <f t="shared" si="0"/>
        <v>1.1900000000000001E-2</v>
      </c>
    </row>
    <row r="35" spans="1:7" ht="12.95" customHeight="1">
      <c r="A35" s="6"/>
      <c r="B35" s="25" t="s">
        <v>190</v>
      </c>
      <c r="C35" s="5" t="s">
        <v>103</v>
      </c>
      <c r="D35" s="5" t="s">
        <v>11</v>
      </c>
      <c r="E35" s="7">
        <v>31</v>
      </c>
      <c r="F35" s="8">
        <v>0.36</v>
      </c>
      <c r="G35" s="26">
        <f t="shared" si="0"/>
        <v>1.15E-2</v>
      </c>
    </row>
    <row r="36" spans="1:7" ht="12.95" customHeight="1">
      <c r="A36" s="6"/>
      <c r="B36" s="25" t="s">
        <v>200</v>
      </c>
      <c r="C36" s="5" t="s">
        <v>126</v>
      </c>
      <c r="D36" s="5" t="s">
        <v>124</v>
      </c>
      <c r="E36" s="7">
        <v>211</v>
      </c>
      <c r="F36" s="8">
        <v>0.35</v>
      </c>
      <c r="G36" s="26">
        <f t="shared" si="0"/>
        <v>1.12E-2</v>
      </c>
    </row>
    <row r="37" spans="1:7" ht="12.95" customHeight="1">
      <c r="A37" s="6"/>
      <c r="B37" s="25" t="s">
        <v>155</v>
      </c>
      <c r="C37" s="5" t="s">
        <v>51</v>
      </c>
      <c r="D37" s="5" t="s">
        <v>17</v>
      </c>
      <c r="E37" s="7">
        <v>54</v>
      </c>
      <c r="F37" s="8">
        <v>0.34</v>
      </c>
      <c r="G37" s="26">
        <f t="shared" si="0"/>
        <v>1.09E-2</v>
      </c>
    </row>
    <row r="38" spans="1:7" ht="12.95" customHeight="1">
      <c r="A38" s="6"/>
      <c r="B38" s="25" t="s">
        <v>180</v>
      </c>
      <c r="C38" s="5" t="s">
        <v>100</v>
      </c>
      <c r="D38" s="5" t="s">
        <v>26</v>
      </c>
      <c r="E38" s="7">
        <v>23</v>
      </c>
      <c r="F38" s="8">
        <v>0.34</v>
      </c>
      <c r="G38" s="26">
        <f t="shared" si="0"/>
        <v>1.09E-2</v>
      </c>
    </row>
    <row r="39" spans="1:7" ht="12.95" customHeight="1">
      <c r="A39" s="6"/>
      <c r="B39" s="25" t="s">
        <v>147</v>
      </c>
      <c r="C39" s="5" t="s">
        <v>48</v>
      </c>
      <c r="D39" s="5" t="s">
        <v>13</v>
      </c>
      <c r="E39" s="7">
        <v>70</v>
      </c>
      <c r="F39" s="8">
        <v>0.33</v>
      </c>
      <c r="G39" s="26">
        <f t="shared" si="0"/>
        <v>1.06E-2</v>
      </c>
    </row>
    <row r="40" spans="1:7" ht="12.95" customHeight="1">
      <c r="A40" s="6"/>
      <c r="B40" s="25" t="s">
        <v>166</v>
      </c>
      <c r="C40" s="5" t="s">
        <v>115</v>
      </c>
      <c r="D40" s="5" t="s">
        <v>26</v>
      </c>
      <c r="E40" s="7">
        <v>55</v>
      </c>
      <c r="F40" s="8">
        <v>0.31</v>
      </c>
      <c r="G40" s="26">
        <f t="shared" si="0"/>
        <v>9.9000000000000008E-3</v>
      </c>
    </row>
    <row r="41" spans="1:7" ht="12.95" customHeight="1">
      <c r="A41" s="6"/>
      <c r="B41" s="25" t="s">
        <v>183</v>
      </c>
      <c r="C41" s="5" t="s">
        <v>98</v>
      </c>
      <c r="D41" s="5" t="s">
        <v>13</v>
      </c>
      <c r="E41" s="7">
        <v>64</v>
      </c>
      <c r="F41" s="8">
        <v>0.31</v>
      </c>
      <c r="G41" s="26">
        <f t="shared" si="0"/>
        <v>9.9000000000000008E-3</v>
      </c>
    </row>
    <row r="42" spans="1:7" ht="12.95" customHeight="1">
      <c r="A42" s="6"/>
      <c r="B42" s="25" t="s">
        <v>196</v>
      </c>
      <c r="C42" s="5" t="s">
        <v>326</v>
      </c>
      <c r="D42" s="5" t="s">
        <v>77</v>
      </c>
      <c r="E42" s="7">
        <v>35</v>
      </c>
      <c r="F42" s="8">
        <v>0.3</v>
      </c>
      <c r="G42" s="26">
        <f t="shared" si="0"/>
        <v>9.5999999999999992E-3</v>
      </c>
    </row>
    <row r="43" spans="1:7" ht="12.95" customHeight="1">
      <c r="A43" s="6"/>
      <c r="B43" s="25" t="s">
        <v>202</v>
      </c>
      <c r="C43" s="5" t="s">
        <v>129</v>
      </c>
      <c r="D43" s="5" t="s">
        <v>130</v>
      </c>
      <c r="E43" s="7">
        <v>71</v>
      </c>
      <c r="F43" s="8">
        <v>0.28000000000000003</v>
      </c>
      <c r="G43" s="26">
        <f t="shared" si="0"/>
        <v>8.9999999999999993E-3</v>
      </c>
    </row>
    <row r="44" spans="1:7" ht="12.95" customHeight="1">
      <c r="A44" s="6"/>
      <c r="B44" s="25" t="s">
        <v>168</v>
      </c>
      <c r="C44" s="5" t="s">
        <v>37</v>
      </c>
      <c r="D44" s="5" t="s">
        <v>38</v>
      </c>
      <c r="E44" s="7">
        <v>57</v>
      </c>
      <c r="F44" s="8">
        <v>0.26</v>
      </c>
      <c r="G44" s="26">
        <f t="shared" si="0"/>
        <v>8.3000000000000001E-3</v>
      </c>
    </row>
    <row r="45" spans="1:7" ht="12.95" customHeight="1">
      <c r="A45" s="6"/>
      <c r="B45" s="25" t="s">
        <v>195</v>
      </c>
      <c r="C45" s="5" t="s">
        <v>131</v>
      </c>
      <c r="D45" s="5" t="s">
        <v>83</v>
      </c>
      <c r="E45" s="7">
        <v>49</v>
      </c>
      <c r="F45" s="8">
        <v>0.22</v>
      </c>
      <c r="G45" s="26">
        <f t="shared" si="0"/>
        <v>7.1000000000000004E-3</v>
      </c>
    </row>
    <row r="46" spans="1:7" ht="12.95" customHeight="1">
      <c r="A46" s="6"/>
      <c r="B46" s="25" t="s">
        <v>191</v>
      </c>
      <c r="C46" s="5" t="s">
        <v>112</v>
      </c>
      <c r="D46" s="5" t="s">
        <v>74</v>
      </c>
      <c r="E46" s="7">
        <v>1</v>
      </c>
      <c r="F46" s="8">
        <v>0.21</v>
      </c>
      <c r="G46" s="26">
        <f t="shared" si="0"/>
        <v>6.7000000000000002E-3</v>
      </c>
    </row>
    <row r="47" spans="1:7" ht="12.95" customHeight="1">
      <c r="A47" s="6"/>
      <c r="B47" s="25" t="s">
        <v>199</v>
      </c>
      <c r="C47" s="5" t="s">
        <v>135</v>
      </c>
      <c r="D47" s="5" t="s">
        <v>134</v>
      </c>
      <c r="E47" s="7">
        <v>115</v>
      </c>
      <c r="F47" s="8">
        <v>0.18</v>
      </c>
      <c r="G47" s="26">
        <f t="shared" si="0"/>
        <v>5.7999999999999996E-3</v>
      </c>
    </row>
    <row r="48" spans="1:7" ht="12.95" customHeight="1">
      <c r="A48" s="6"/>
      <c r="B48" s="25" t="s">
        <v>257</v>
      </c>
      <c r="C48" s="5" t="s">
        <v>258</v>
      </c>
      <c r="D48" s="5" t="s">
        <v>26</v>
      </c>
      <c r="E48" s="7">
        <v>25</v>
      </c>
      <c r="F48" s="8">
        <v>0.17</v>
      </c>
      <c r="G48" s="26">
        <f t="shared" si="0"/>
        <v>5.4999999999999997E-3</v>
      </c>
    </row>
    <row r="49" spans="1:7" ht="12.95" customHeight="1">
      <c r="A49" s="6"/>
      <c r="B49" s="25" t="s">
        <v>329</v>
      </c>
      <c r="C49" s="5" t="s">
        <v>220</v>
      </c>
      <c r="D49" s="5" t="s">
        <v>31</v>
      </c>
      <c r="E49" s="7">
        <v>53</v>
      </c>
      <c r="F49" s="8">
        <v>0.16</v>
      </c>
      <c r="G49" s="26">
        <f t="shared" si="0"/>
        <v>5.1000000000000004E-3</v>
      </c>
    </row>
    <row r="50" spans="1:7" ht="12.95" customHeight="1">
      <c r="A50" s="6"/>
      <c r="B50" s="25" t="s">
        <v>55</v>
      </c>
      <c r="C50" s="5" t="s">
        <v>56</v>
      </c>
      <c r="D50" s="5" t="s">
        <v>11</v>
      </c>
      <c r="E50" s="7">
        <v>101</v>
      </c>
      <c r="F50" s="8">
        <v>0.15</v>
      </c>
      <c r="G50" s="26">
        <f t="shared" si="0"/>
        <v>4.7999999999999996E-3</v>
      </c>
    </row>
    <row r="51" spans="1:7" ht="12.95" customHeight="1">
      <c r="A51" s="6"/>
      <c r="B51" s="25" t="s">
        <v>203</v>
      </c>
      <c r="C51" s="5" t="s">
        <v>133</v>
      </c>
      <c r="D51" s="5" t="s">
        <v>124</v>
      </c>
      <c r="E51" s="7">
        <v>195</v>
      </c>
      <c r="F51" s="8">
        <v>0.15</v>
      </c>
      <c r="G51" s="26">
        <f t="shared" si="0"/>
        <v>4.7999999999999996E-3</v>
      </c>
    </row>
    <row r="52" spans="1:7" ht="12.95" customHeight="1">
      <c r="A52" s="6"/>
      <c r="B52" s="25" t="s">
        <v>300</v>
      </c>
      <c r="C52" s="5" t="s">
        <v>301</v>
      </c>
      <c r="D52" s="5" t="s">
        <v>302</v>
      </c>
      <c r="E52" s="7">
        <v>45</v>
      </c>
      <c r="F52" s="8">
        <v>0.15</v>
      </c>
      <c r="G52" s="26">
        <f t="shared" si="0"/>
        <v>4.7999999999999996E-3</v>
      </c>
    </row>
    <row r="53" spans="1:7" ht="12.95" customHeight="1">
      <c r="A53" s="6"/>
      <c r="B53" s="25" t="s">
        <v>186</v>
      </c>
      <c r="C53" s="5" t="s">
        <v>101</v>
      </c>
      <c r="D53" s="5" t="s">
        <v>36</v>
      </c>
      <c r="E53" s="7">
        <v>97</v>
      </c>
      <c r="F53" s="8">
        <v>0.12</v>
      </c>
      <c r="G53" s="26">
        <f t="shared" ref="G53:G56" si="1">+ROUND(F53/$F$62,4)</f>
        <v>3.8E-3</v>
      </c>
    </row>
    <row r="54" spans="1:7" ht="12.95" customHeight="1">
      <c r="A54" s="6"/>
      <c r="B54" s="25" t="s">
        <v>192</v>
      </c>
      <c r="C54" s="5" t="s">
        <v>132</v>
      </c>
      <c r="D54" s="5" t="s">
        <v>77</v>
      </c>
      <c r="E54" s="7">
        <v>8</v>
      </c>
      <c r="F54" s="8">
        <v>0.11</v>
      </c>
      <c r="G54" s="26">
        <f t="shared" si="1"/>
        <v>3.5000000000000001E-3</v>
      </c>
    </row>
    <row r="55" spans="1:7" ht="12.95" customHeight="1">
      <c r="A55" s="6"/>
      <c r="B55" s="25" t="s">
        <v>194</v>
      </c>
      <c r="C55" s="5" t="s">
        <v>127</v>
      </c>
      <c r="D55" s="5" t="s">
        <v>53</v>
      </c>
      <c r="E55" s="7">
        <v>118</v>
      </c>
      <c r="F55" s="8">
        <v>0.09</v>
      </c>
      <c r="G55" s="26">
        <f t="shared" si="1"/>
        <v>2.8999999999999998E-3</v>
      </c>
    </row>
    <row r="56" spans="1:7" ht="12.95" customHeight="1">
      <c r="A56" s="6"/>
      <c r="B56" s="25" t="s">
        <v>197</v>
      </c>
      <c r="C56" s="5" t="s">
        <v>128</v>
      </c>
      <c r="D56" s="5" t="s">
        <v>77</v>
      </c>
      <c r="E56" s="7">
        <v>33</v>
      </c>
      <c r="F56" s="8">
        <v>7.0000000000000007E-2</v>
      </c>
      <c r="G56" s="26">
        <f t="shared" si="1"/>
        <v>2.2000000000000001E-3</v>
      </c>
    </row>
    <row r="57" spans="1:7" ht="12.95" customHeight="1">
      <c r="A57" s="1"/>
      <c r="B57" s="23" t="s">
        <v>62</v>
      </c>
      <c r="C57" s="5" t="s">
        <v>1</v>
      </c>
      <c r="D57" s="5" t="s">
        <v>1</v>
      </c>
      <c r="E57" s="5" t="s">
        <v>1</v>
      </c>
      <c r="F57" s="9">
        <f>SUM(F7:F56)</f>
        <v>29.81</v>
      </c>
      <c r="G57" s="27">
        <f>SUM(G7:G56)</f>
        <v>0.95580000000000032</v>
      </c>
    </row>
    <row r="58" spans="1:7" ht="12.95" customHeight="1">
      <c r="A58" s="1"/>
      <c r="B58" s="28" t="s">
        <v>63</v>
      </c>
      <c r="C58" s="10" t="s">
        <v>1</v>
      </c>
      <c r="D58" s="10" t="s">
        <v>1</v>
      </c>
      <c r="E58" s="10" t="s">
        <v>1</v>
      </c>
      <c r="F58" s="11" t="s">
        <v>64</v>
      </c>
      <c r="G58" s="29" t="s">
        <v>64</v>
      </c>
    </row>
    <row r="59" spans="1:7" ht="12.95" customHeight="1">
      <c r="A59" s="1"/>
      <c r="B59" s="28" t="s">
        <v>62</v>
      </c>
      <c r="C59" s="10" t="s">
        <v>1</v>
      </c>
      <c r="D59" s="10" t="s">
        <v>1</v>
      </c>
      <c r="E59" s="10" t="s">
        <v>1</v>
      </c>
      <c r="F59" s="11" t="s">
        <v>64</v>
      </c>
      <c r="G59" s="29" t="s">
        <v>64</v>
      </c>
    </row>
    <row r="60" spans="1:7" ht="12.95" customHeight="1">
      <c r="A60" s="1"/>
      <c r="B60" s="28" t="s">
        <v>65</v>
      </c>
      <c r="C60" s="12" t="s">
        <v>1</v>
      </c>
      <c r="D60" s="10" t="s">
        <v>1</v>
      </c>
      <c r="E60" s="12" t="s">
        <v>1</v>
      </c>
      <c r="F60" s="9">
        <f>+F57</f>
        <v>29.81</v>
      </c>
      <c r="G60" s="27">
        <f>+G57</f>
        <v>0.95580000000000032</v>
      </c>
    </row>
    <row r="61" spans="1:7" ht="12.95" customHeight="1">
      <c r="A61" s="1"/>
      <c r="B61" s="28" t="s">
        <v>66</v>
      </c>
      <c r="C61" s="5" t="s">
        <v>1</v>
      </c>
      <c r="D61" s="10" t="s">
        <v>1</v>
      </c>
      <c r="E61" s="5" t="s">
        <v>1</v>
      </c>
      <c r="F61" s="13">
        <f>+F62-F60</f>
        <v>1.370000000000001</v>
      </c>
      <c r="G61" s="27">
        <f>+G62-G60</f>
        <v>4.4199999999999684E-2</v>
      </c>
    </row>
    <row r="62" spans="1:7" ht="12.95" customHeight="1" thickBot="1">
      <c r="A62" s="1"/>
      <c r="B62" s="30" t="s">
        <v>67</v>
      </c>
      <c r="C62" s="31" t="s">
        <v>1</v>
      </c>
      <c r="D62" s="31" t="s">
        <v>1</v>
      </c>
      <c r="E62" s="31" t="s">
        <v>1</v>
      </c>
      <c r="F62" s="32">
        <v>31.18</v>
      </c>
      <c r="G62" s="33">
        <v>1</v>
      </c>
    </row>
    <row r="63" spans="1:7">
      <c r="A63" s="1"/>
      <c r="B63" s="4" t="s">
        <v>1</v>
      </c>
      <c r="C63" s="1"/>
      <c r="D63" s="1"/>
      <c r="E63" s="1"/>
      <c r="F63" s="1"/>
      <c r="G63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3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136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145</v>
      </c>
      <c r="C7" s="5" t="s">
        <v>10</v>
      </c>
      <c r="D7" s="5" t="s">
        <v>11</v>
      </c>
      <c r="E7" s="7">
        <v>91007</v>
      </c>
      <c r="F7" s="8">
        <v>1095.9100000000001</v>
      </c>
      <c r="G7" s="26">
        <f t="shared" ref="G7:G38" si="0">+ROUND(F7/$F$69,4)</f>
        <v>6.0100000000000001E-2</v>
      </c>
    </row>
    <row r="8" spans="1:7" ht="12.95" customHeight="1">
      <c r="A8" s="6"/>
      <c r="B8" s="25" t="s">
        <v>141</v>
      </c>
      <c r="C8" s="5" t="s">
        <v>14</v>
      </c>
      <c r="D8" s="5" t="s">
        <v>15</v>
      </c>
      <c r="E8" s="7">
        <v>73719</v>
      </c>
      <c r="F8" s="8">
        <v>930.67</v>
      </c>
      <c r="G8" s="26">
        <f t="shared" si="0"/>
        <v>5.0999999999999997E-2</v>
      </c>
    </row>
    <row r="9" spans="1:7" ht="12.95" customHeight="1">
      <c r="A9" s="6"/>
      <c r="B9" s="25" t="s">
        <v>149</v>
      </c>
      <c r="C9" s="5" t="s">
        <v>50</v>
      </c>
      <c r="D9" s="5" t="s">
        <v>43</v>
      </c>
      <c r="E9" s="7">
        <v>368646</v>
      </c>
      <c r="F9" s="8">
        <v>888.25</v>
      </c>
      <c r="G9" s="26">
        <f t="shared" si="0"/>
        <v>4.87E-2</v>
      </c>
    </row>
    <row r="10" spans="1:7" ht="12.95" customHeight="1">
      <c r="A10" s="6"/>
      <c r="B10" s="25" t="s">
        <v>143</v>
      </c>
      <c r="C10" s="5" t="s">
        <v>12</v>
      </c>
      <c r="D10" s="5" t="s">
        <v>13</v>
      </c>
      <c r="E10" s="7">
        <v>86154</v>
      </c>
      <c r="F10" s="8">
        <v>870.76</v>
      </c>
      <c r="G10" s="26">
        <f t="shared" si="0"/>
        <v>4.7699999999999999E-2</v>
      </c>
    </row>
    <row r="11" spans="1:7" ht="12.95" customHeight="1">
      <c r="A11" s="6"/>
      <c r="B11" s="25" t="s">
        <v>142</v>
      </c>
      <c r="C11" s="5" t="s">
        <v>16</v>
      </c>
      <c r="D11" s="5" t="s">
        <v>17</v>
      </c>
      <c r="E11" s="7">
        <v>76811</v>
      </c>
      <c r="F11" s="8">
        <v>829.64</v>
      </c>
      <c r="G11" s="26">
        <f t="shared" si="0"/>
        <v>4.5499999999999999E-2</v>
      </c>
    </row>
    <row r="12" spans="1:7" ht="12.95" customHeight="1">
      <c r="A12" s="6"/>
      <c r="B12" s="25" t="s">
        <v>148</v>
      </c>
      <c r="C12" s="5" t="s">
        <v>20</v>
      </c>
      <c r="D12" s="5" t="s">
        <v>11</v>
      </c>
      <c r="E12" s="7">
        <v>283163</v>
      </c>
      <c r="F12" s="8">
        <v>722.92</v>
      </c>
      <c r="G12" s="26">
        <f t="shared" si="0"/>
        <v>3.9600000000000003E-2</v>
      </c>
    </row>
    <row r="13" spans="1:7" ht="12.95" customHeight="1">
      <c r="A13" s="6"/>
      <c r="B13" s="25" t="s">
        <v>151</v>
      </c>
      <c r="C13" s="5" t="s">
        <v>32</v>
      </c>
      <c r="D13" s="5" t="s">
        <v>13</v>
      </c>
      <c r="E13" s="7">
        <v>25170</v>
      </c>
      <c r="F13" s="8">
        <v>594.5</v>
      </c>
      <c r="G13" s="26">
        <f t="shared" si="0"/>
        <v>3.2599999999999997E-2</v>
      </c>
    </row>
    <row r="14" spans="1:7" ht="12.95" customHeight="1">
      <c r="A14" s="6"/>
      <c r="B14" s="25" t="s">
        <v>203</v>
      </c>
      <c r="C14" s="5" t="s">
        <v>133</v>
      </c>
      <c r="D14" s="5" t="s">
        <v>124</v>
      </c>
      <c r="E14" s="7">
        <v>783894</v>
      </c>
      <c r="F14" s="8">
        <v>593.41</v>
      </c>
      <c r="G14" s="26">
        <f t="shared" si="0"/>
        <v>3.2500000000000001E-2</v>
      </c>
    </row>
    <row r="15" spans="1:7" ht="12.95" customHeight="1">
      <c r="A15" s="6"/>
      <c r="B15" s="25" t="s">
        <v>160</v>
      </c>
      <c r="C15" s="5" t="s">
        <v>30</v>
      </c>
      <c r="D15" s="5" t="s">
        <v>31</v>
      </c>
      <c r="E15" s="7">
        <v>11098</v>
      </c>
      <c r="F15" s="8">
        <v>590.75</v>
      </c>
      <c r="G15" s="26">
        <f t="shared" si="0"/>
        <v>3.2399999999999998E-2</v>
      </c>
    </row>
    <row r="16" spans="1:7" ht="12.95" customHeight="1">
      <c r="A16" s="6"/>
      <c r="B16" s="25" t="s">
        <v>144</v>
      </c>
      <c r="C16" s="5" t="s">
        <v>18</v>
      </c>
      <c r="D16" s="5" t="s">
        <v>19</v>
      </c>
      <c r="E16" s="7">
        <v>37891</v>
      </c>
      <c r="F16" s="8">
        <v>511.3</v>
      </c>
      <c r="G16" s="26">
        <f t="shared" si="0"/>
        <v>2.8000000000000001E-2</v>
      </c>
    </row>
    <row r="17" spans="1:7" ht="12.95" customHeight="1">
      <c r="A17" s="6"/>
      <c r="B17" s="25" t="s">
        <v>158</v>
      </c>
      <c r="C17" s="5" t="s">
        <v>29</v>
      </c>
      <c r="D17" s="5" t="s">
        <v>17</v>
      </c>
      <c r="E17" s="7">
        <v>107643</v>
      </c>
      <c r="F17" s="8">
        <v>474.92</v>
      </c>
      <c r="G17" s="26">
        <f t="shared" si="0"/>
        <v>2.5999999999999999E-2</v>
      </c>
    </row>
    <row r="18" spans="1:7" ht="12.95" customHeight="1">
      <c r="A18" s="6"/>
      <c r="B18" s="25" t="s">
        <v>169</v>
      </c>
      <c r="C18" s="5" t="s">
        <v>80</v>
      </c>
      <c r="D18" s="5" t="s">
        <v>11</v>
      </c>
      <c r="E18" s="7">
        <v>38636</v>
      </c>
      <c r="F18" s="8">
        <v>427.87</v>
      </c>
      <c r="G18" s="26">
        <f t="shared" si="0"/>
        <v>2.3400000000000001E-2</v>
      </c>
    </row>
    <row r="19" spans="1:7" ht="12.95" customHeight="1">
      <c r="A19" s="6"/>
      <c r="B19" s="25" t="s">
        <v>181</v>
      </c>
      <c r="C19" s="5" t="s">
        <v>97</v>
      </c>
      <c r="D19" s="5" t="s">
        <v>77</v>
      </c>
      <c r="E19" s="7">
        <v>13042</v>
      </c>
      <c r="F19" s="8">
        <v>423.31</v>
      </c>
      <c r="G19" s="26">
        <f t="shared" si="0"/>
        <v>2.3199999999999998E-2</v>
      </c>
    </row>
    <row r="20" spans="1:7" ht="12.95" customHeight="1">
      <c r="A20" s="6"/>
      <c r="B20" s="25" t="s">
        <v>164</v>
      </c>
      <c r="C20" s="5" t="s">
        <v>34</v>
      </c>
      <c r="D20" s="5" t="s">
        <v>31</v>
      </c>
      <c r="E20" s="7">
        <v>89580</v>
      </c>
      <c r="F20" s="8">
        <v>422.24</v>
      </c>
      <c r="G20" s="26">
        <f t="shared" si="0"/>
        <v>2.3099999999999999E-2</v>
      </c>
    </row>
    <row r="21" spans="1:7" ht="12.95" customHeight="1">
      <c r="A21" s="6"/>
      <c r="B21" s="25" t="s">
        <v>21</v>
      </c>
      <c r="C21" s="5" t="s">
        <v>22</v>
      </c>
      <c r="D21" s="5" t="s">
        <v>11</v>
      </c>
      <c r="E21" s="7">
        <v>165990</v>
      </c>
      <c r="F21" s="8">
        <v>414.56</v>
      </c>
      <c r="G21" s="26">
        <f t="shared" si="0"/>
        <v>2.2700000000000001E-2</v>
      </c>
    </row>
    <row r="22" spans="1:7" ht="12.95" customHeight="1">
      <c r="A22" s="6"/>
      <c r="B22" s="25" t="s">
        <v>172</v>
      </c>
      <c r="C22" s="5" t="s">
        <v>73</v>
      </c>
      <c r="D22" s="5" t="s">
        <v>74</v>
      </c>
      <c r="E22" s="7">
        <v>124123</v>
      </c>
      <c r="F22" s="8">
        <v>404.33</v>
      </c>
      <c r="G22" s="26">
        <f t="shared" si="0"/>
        <v>2.2200000000000001E-2</v>
      </c>
    </row>
    <row r="23" spans="1:7" ht="12.95" customHeight="1">
      <c r="A23" s="6"/>
      <c r="B23" s="25" t="s">
        <v>156</v>
      </c>
      <c r="C23" s="5" t="s">
        <v>44</v>
      </c>
      <c r="D23" s="5" t="s">
        <v>23</v>
      </c>
      <c r="E23" s="7">
        <v>35748</v>
      </c>
      <c r="F23" s="8">
        <v>397.77</v>
      </c>
      <c r="G23" s="26">
        <f t="shared" si="0"/>
        <v>2.18E-2</v>
      </c>
    </row>
    <row r="24" spans="1:7" ht="12.95" customHeight="1">
      <c r="A24" s="6"/>
      <c r="B24" s="25" t="s">
        <v>227</v>
      </c>
      <c r="C24" s="5" t="s">
        <v>228</v>
      </c>
      <c r="D24" s="5" t="s">
        <v>26</v>
      </c>
      <c r="E24" s="7">
        <v>41132</v>
      </c>
      <c r="F24" s="8">
        <v>391.21</v>
      </c>
      <c r="G24" s="26">
        <f t="shared" si="0"/>
        <v>2.1399999999999999E-2</v>
      </c>
    </row>
    <row r="25" spans="1:7" ht="12.95" customHeight="1">
      <c r="A25" s="6"/>
      <c r="B25" s="25" t="s">
        <v>225</v>
      </c>
      <c r="C25" s="5" t="s">
        <v>226</v>
      </c>
      <c r="D25" s="5" t="s">
        <v>83</v>
      </c>
      <c r="E25" s="7">
        <v>39812</v>
      </c>
      <c r="F25" s="8">
        <v>363.92</v>
      </c>
      <c r="G25" s="26">
        <f t="shared" si="0"/>
        <v>1.9900000000000001E-2</v>
      </c>
    </row>
    <row r="26" spans="1:7" ht="12.95" customHeight="1">
      <c r="A26" s="6"/>
      <c r="B26" s="25" t="s">
        <v>207</v>
      </c>
      <c r="C26" s="5" t="s">
        <v>116</v>
      </c>
      <c r="D26" s="5" t="s">
        <v>83</v>
      </c>
      <c r="E26" s="7">
        <v>97374</v>
      </c>
      <c r="F26" s="8">
        <v>358.04</v>
      </c>
      <c r="G26" s="26">
        <f t="shared" si="0"/>
        <v>1.9599999999999999E-2</v>
      </c>
    </row>
    <row r="27" spans="1:7" ht="12.95" customHeight="1">
      <c r="A27" s="6"/>
      <c r="B27" s="25" t="s">
        <v>155</v>
      </c>
      <c r="C27" s="5" t="s">
        <v>51</v>
      </c>
      <c r="D27" s="5" t="s">
        <v>17</v>
      </c>
      <c r="E27" s="7">
        <v>54340</v>
      </c>
      <c r="F27" s="8">
        <v>344.81</v>
      </c>
      <c r="G27" s="26">
        <f t="shared" si="0"/>
        <v>1.89E-2</v>
      </c>
    </row>
    <row r="28" spans="1:7" ht="12.95" customHeight="1">
      <c r="A28" s="6"/>
      <c r="B28" s="25" t="s">
        <v>175</v>
      </c>
      <c r="C28" s="5" t="s">
        <v>271</v>
      </c>
      <c r="D28" s="5" t="s">
        <v>15</v>
      </c>
      <c r="E28" s="7">
        <v>39690</v>
      </c>
      <c r="F28" s="8">
        <v>333.1</v>
      </c>
      <c r="G28" s="26">
        <f t="shared" si="0"/>
        <v>1.83E-2</v>
      </c>
    </row>
    <row r="29" spans="1:7" ht="12.95" customHeight="1">
      <c r="A29" s="6"/>
      <c r="B29" s="25" t="s">
        <v>170</v>
      </c>
      <c r="C29" s="5" t="s">
        <v>70</v>
      </c>
      <c r="D29" s="5" t="s">
        <v>43</v>
      </c>
      <c r="E29" s="7">
        <v>74383</v>
      </c>
      <c r="F29" s="8">
        <v>320.22000000000003</v>
      </c>
      <c r="G29" s="26">
        <f t="shared" si="0"/>
        <v>1.7600000000000001E-2</v>
      </c>
    </row>
    <row r="30" spans="1:7" ht="12.95" customHeight="1">
      <c r="A30" s="6"/>
      <c r="B30" s="25" t="s">
        <v>255</v>
      </c>
      <c r="C30" s="5" t="s">
        <v>256</v>
      </c>
      <c r="D30" s="5" t="s">
        <v>43</v>
      </c>
      <c r="E30" s="7">
        <v>33844</v>
      </c>
      <c r="F30" s="8">
        <v>306.49</v>
      </c>
      <c r="G30" s="26">
        <f t="shared" si="0"/>
        <v>1.6799999999999999E-2</v>
      </c>
    </row>
    <row r="31" spans="1:7" ht="12.95" customHeight="1">
      <c r="A31" s="6"/>
      <c r="B31" s="25" t="s">
        <v>146</v>
      </c>
      <c r="C31" s="5" t="s">
        <v>59</v>
      </c>
      <c r="D31" s="5" t="s">
        <v>26</v>
      </c>
      <c r="E31" s="7">
        <v>47692</v>
      </c>
      <c r="F31" s="8">
        <v>300.33999999999997</v>
      </c>
      <c r="G31" s="26">
        <f t="shared" si="0"/>
        <v>1.6500000000000001E-2</v>
      </c>
    </row>
    <row r="32" spans="1:7" ht="12.95" customHeight="1">
      <c r="A32" s="6"/>
      <c r="B32" s="25" t="s">
        <v>168</v>
      </c>
      <c r="C32" s="5" t="s">
        <v>37</v>
      </c>
      <c r="D32" s="5" t="s">
        <v>38</v>
      </c>
      <c r="E32" s="7">
        <v>62025</v>
      </c>
      <c r="F32" s="8">
        <v>280.45</v>
      </c>
      <c r="G32" s="26">
        <f t="shared" si="0"/>
        <v>1.54E-2</v>
      </c>
    </row>
    <row r="33" spans="1:7" ht="12.95" customHeight="1">
      <c r="A33" s="6"/>
      <c r="B33" s="25" t="s">
        <v>204</v>
      </c>
      <c r="C33" s="5" t="s">
        <v>118</v>
      </c>
      <c r="D33" s="5" t="s">
        <v>17</v>
      </c>
      <c r="E33" s="7">
        <v>83475</v>
      </c>
      <c r="F33" s="8">
        <v>271.83999999999997</v>
      </c>
      <c r="G33" s="26">
        <f t="shared" si="0"/>
        <v>1.49E-2</v>
      </c>
    </row>
    <row r="34" spans="1:7" ht="12.95" customHeight="1">
      <c r="A34" s="6"/>
      <c r="B34" s="25" t="s">
        <v>154</v>
      </c>
      <c r="C34" s="5" t="s">
        <v>39</v>
      </c>
      <c r="D34" s="5" t="s">
        <v>36</v>
      </c>
      <c r="E34" s="7">
        <v>19456</v>
      </c>
      <c r="F34" s="8">
        <v>267.38</v>
      </c>
      <c r="G34" s="26">
        <f t="shared" si="0"/>
        <v>1.47E-2</v>
      </c>
    </row>
    <row r="35" spans="1:7" ht="12.95" customHeight="1">
      <c r="A35" s="6"/>
      <c r="B35" s="25" t="s">
        <v>179</v>
      </c>
      <c r="C35" s="5" t="s">
        <v>99</v>
      </c>
      <c r="D35" s="5" t="s">
        <v>31</v>
      </c>
      <c r="E35" s="7">
        <v>22224</v>
      </c>
      <c r="F35" s="8">
        <v>263.23</v>
      </c>
      <c r="G35" s="26">
        <f t="shared" si="0"/>
        <v>1.44E-2</v>
      </c>
    </row>
    <row r="36" spans="1:7" ht="12.95" customHeight="1">
      <c r="A36" s="6"/>
      <c r="B36" s="25" t="s">
        <v>150</v>
      </c>
      <c r="C36" s="5" t="s">
        <v>24</v>
      </c>
      <c r="D36" s="5" t="s">
        <v>11</v>
      </c>
      <c r="E36" s="7">
        <v>58168</v>
      </c>
      <c r="F36" s="8">
        <v>261.76</v>
      </c>
      <c r="G36" s="26">
        <f t="shared" si="0"/>
        <v>1.43E-2</v>
      </c>
    </row>
    <row r="37" spans="1:7" ht="12.95" customHeight="1">
      <c r="A37" s="6"/>
      <c r="B37" s="25" t="s">
        <v>166</v>
      </c>
      <c r="C37" s="5" t="s">
        <v>115</v>
      </c>
      <c r="D37" s="5" t="s">
        <v>26</v>
      </c>
      <c r="E37" s="7">
        <v>36392</v>
      </c>
      <c r="F37" s="8">
        <v>206.78</v>
      </c>
      <c r="G37" s="26">
        <f t="shared" si="0"/>
        <v>1.1299999999999999E-2</v>
      </c>
    </row>
    <row r="38" spans="1:7" ht="12.95" customHeight="1">
      <c r="A38" s="6"/>
      <c r="B38" s="25" t="s">
        <v>269</v>
      </c>
      <c r="C38" s="5" t="s">
        <v>270</v>
      </c>
      <c r="D38" s="5" t="s">
        <v>15</v>
      </c>
      <c r="E38" s="7">
        <v>155603</v>
      </c>
      <c r="F38" s="8">
        <v>194.35</v>
      </c>
      <c r="G38" s="26">
        <f t="shared" si="0"/>
        <v>1.0699999999999999E-2</v>
      </c>
    </row>
    <row r="39" spans="1:7" ht="12.95" customHeight="1">
      <c r="A39" s="6"/>
      <c r="B39" s="25" t="s">
        <v>234</v>
      </c>
      <c r="C39" s="5" t="s">
        <v>235</v>
      </c>
      <c r="D39" s="5" t="s">
        <v>124</v>
      </c>
      <c r="E39" s="7">
        <v>263825</v>
      </c>
      <c r="F39" s="8">
        <v>194.04</v>
      </c>
      <c r="G39" s="26">
        <f t="shared" ref="G39:G70" si="1">+ROUND(F39/$F$69,4)</f>
        <v>1.06E-2</v>
      </c>
    </row>
    <row r="40" spans="1:7" ht="12.95" customHeight="1">
      <c r="A40" s="6"/>
      <c r="B40" s="25" t="s">
        <v>180</v>
      </c>
      <c r="C40" s="5" t="s">
        <v>100</v>
      </c>
      <c r="D40" s="5" t="s">
        <v>26</v>
      </c>
      <c r="E40" s="7">
        <v>12682</v>
      </c>
      <c r="F40" s="8">
        <v>188.16</v>
      </c>
      <c r="G40" s="26">
        <f t="shared" si="1"/>
        <v>1.03E-2</v>
      </c>
    </row>
    <row r="41" spans="1:7" ht="12.95" customHeight="1">
      <c r="A41" s="6"/>
      <c r="B41" s="25" t="s">
        <v>187</v>
      </c>
      <c r="C41" s="5" t="s">
        <v>52</v>
      </c>
      <c r="D41" s="5" t="s">
        <v>53</v>
      </c>
      <c r="E41" s="7">
        <v>56512</v>
      </c>
      <c r="F41" s="8">
        <v>172.56</v>
      </c>
      <c r="G41" s="26">
        <f t="shared" si="1"/>
        <v>9.4999999999999998E-3</v>
      </c>
    </row>
    <row r="42" spans="1:7" ht="12.95" customHeight="1">
      <c r="A42" s="6"/>
      <c r="B42" s="25" t="s">
        <v>305</v>
      </c>
      <c r="C42" s="5" t="s">
        <v>306</v>
      </c>
      <c r="D42" s="5" t="s">
        <v>31</v>
      </c>
      <c r="E42" s="7">
        <v>9653</v>
      </c>
      <c r="F42" s="8">
        <v>167.35</v>
      </c>
      <c r="G42" s="26">
        <f t="shared" si="1"/>
        <v>9.1999999999999998E-3</v>
      </c>
    </row>
    <row r="43" spans="1:7" ht="12.95" customHeight="1">
      <c r="A43" s="6"/>
      <c r="B43" s="25" t="s">
        <v>303</v>
      </c>
      <c r="C43" s="5" t="s">
        <v>304</v>
      </c>
      <c r="D43" s="5" t="s">
        <v>26</v>
      </c>
      <c r="E43" s="7">
        <v>64758</v>
      </c>
      <c r="F43" s="8">
        <v>165.88</v>
      </c>
      <c r="G43" s="26">
        <f t="shared" si="1"/>
        <v>9.1000000000000004E-3</v>
      </c>
    </row>
    <row r="44" spans="1:7" ht="12.95" customHeight="1">
      <c r="A44" s="6"/>
      <c r="B44" s="25" t="s">
        <v>257</v>
      </c>
      <c r="C44" s="5" t="s">
        <v>258</v>
      </c>
      <c r="D44" s="5" t="s">
        <v>26</v>
      </c>
      <c r="E44" s="7">
        <v>24410</v>
      </c>
      <c r="F44" s="8">
        <v>163.32</v>
      </c>
      <c r="G44" s="26">
        <f t="shared" si="1"/>
        <v>8.9999999999999993E-3</v>
      </c>
    </row>
    <row r="45" spans="1:7" ht="12.95" customHeight="1">
      <c r="A45" s="6"/>
      <c r="B45" s="25" t="s">
        <v>202</v>
      </c>
      <c r="C45" s="5" t="s">
        <v>129</v>
      </c>
      <c r="D45" s="5" t="s">
        <v>130</v>
      </c>
      <c r="E45" s="7">
        <v>39729</v>
      </c>
      <c r="F45" s="8">
        <v>155.38</v>
      </c>
      <c r="G45" s="26">
        <f t="shared" si="1"/>
        <v>8.5000000000000006E-3</v>
      </c>
    </row>
    <row r="46" spans="1:7" ht="12.95" customHeight="1">
      <c r="A46" s="6"/>
      <c r="B46" s="25" t="s">
        <v>330</v>
      </c>
      <c r="C46" s="5" t="s">
        <v>331</v>
      </c>
      <c r="D46" s="5" t="s">
        <v>40</v>
      </c>
      <c r="E46" s="7">
        <v>30902</v>
      </c>
      <c r="F46" s="8">
        <v>155</v>
      </c>
      <c r="G46" s="26">
        <f t="shared" si="1"/>
        <v>8.5000000000000006E-3</v>
      </c>
    </row>
    <row r="47" spans="1:7" ht="12.95" customHeight="1">
      <c r="A47" s="6"/>
      <c r="B47" s="25" t="s">
        <v>215</v>
      </c>
      <c r="C47" s="5" t="s">
        <v>216</v>
      </c>
      <c r="D47" s="5" t="s">
        <v>124</v>
      </c>
      <c r="E47" s="7">
        <v>75000</v>
      </c>
      <c r="F47" s="8">
        <v>133.91</v>
      </c>
      <c r="G47" s="26">
        <f t="shared" si="1"/>
        <v>7.3000000000000001E-3</v>
      </c>
    </row>
    <row r="48" spans="1:7" ht="12.95" customHeight="1">
      <c r="A48" s="6"/>
      <c r="B48" s="25" t="s">
        <v>310</v>
      </c>
      <c r="C48" s="5" t="s">
        <v>311</v>
      </c>
      <c r="D48" s="5" t="s">
        <v>15</v>
      </c>
      <c r="E48" s="7">
        <v>8014</v>
      </c>
      <c r="F48" s="8">
        <v>126.73</v>
      </c>
      <c r="G48" s="26">
        <f t="shared" si="1"/>
        <v>6.8999999999999999E-3</v>
      </c>
    </row>
    <row r="49" spans="1:7" ht="12.95" customHeight="1">
      <c r="A49" s="6"/>
      <c r="B49" s="25" t="s">
        <v>199</v>
      </c>
      <c r="C49" s="5" t="s">
        <v>135</v>
      </c>
      <c r="D49" s="5" t="s">
        <v>134</v>
      </c>
      <c r="E49" s="7">
        <v>78995</v>
      </c>
      <c r="F49" s="8">
        <v>122.48</v>
      </c>
      <c r="G49" s="26">
        <f t="shared" si="1"/>
        <v>6.7000000000000002E-3</v>
      </c>
    </row>
    <row r="50" spans="1:7" ht="12.95" customHeight="1">
      <c r="A50" s="6"/>
      <c r="B50" s="25" t="s">
        <v>307</v>
      </c>
      <c r="C50" s="5" t="s">
        <v>308</v>
      </c>
      <c r="D50" s="5" t="s">
        <v>309</v>
      </c>
      <c r="E50" s="7">
        <v>2010</v>
      </c>
      <c r="F50" s="8">
        <v>121.2</v>
      </c>
      <c r="G50" s="26">
        <f t="shared" si="1"/>
        <v>6.6E-3</v>
      </c>
    </row>
    <row r="51" spans="1:7" ht="12.95" customHeight="1">
      <c r="A51" s="6"/>
      <c r="B51" s="25" t="s">
        <v>178</v>
      </c>
      <c r="C51" s="5" t="s">
        <v>76</v>
      </c>
      <c r="D51" s="5" t="s">
        <v>77</v>
      </c>
      <c r="E51" s="7">
        <v>806</v>
      </c>
      <c r="F51" s="8">
        <v>118.68</v>
      </c>
      <c r="G51" s="26">
        <f t="shared" si="1"/>
        <v>6.4999999999999997E-3</v>
      </c>
    </row>
    <row r="52" spans="1:7" ht="12.95" customHeight="1">
      <c r="A52" s="6"/>
      <c r="B52" s="25" t="s">
        <v>253</v>
      </c>
      <c r="C52" s="5" t="s">
        <v>254</v>
      </c>
      <c r="D52" s="5" t="s">
        <v>26</v>
      </c>
      <c r="E52" s="7">
        <v>13919</v>
      </c>
      <c r="F52" s="8">
        <v>109</v>
      </c>
      <c r="G52" s="26">
        <f t="shared" si="1"/>
        <v>6.0000000000000001E-3</v>
      </c>
    </row>
    <row r="53" spans="1:7" ht="12.95" customHeight="1">
      <c r="A53" s="6"/>
      <c r="B53" s="25" t="s">
        <v>167</v>
      </c>
      <c r="C53" s="5" t="s">
        <v>82</v>
      </c>
      <c r="D53" s="5" t="s">
        <v>43</v>
      </c>
      <c r="E53" s="7">
        <v>7184</v>
      </c>
      <c r="F53" s="8">
        <v>108.61</v>
      </c>
      <c r="G53" s="26">
        <f t="shared" si="1"/>
        <v>6.0000000000000001E-3</v>
      </c>
    </row>
    <row r="54" spans="1:7" ht="12.95" customHeight="1">
      <c r="A54" s="6"/>
      <c r="B54" s="25" t="s">
        <v>195</v>
      </c>
      <c r="C54" s="5" t="s">
        <v>131</v>
      </c>
      <c r="D54" s="5" t="s">
        <v>83</v>
      </c>
      <c r="E54" s="7">
        <v>21469</v>
      </c>
      <c r="F54" s="8">
        <v>94.02</v>
      </c>
      <c r="G54" s="26">
        <f t="shared" si="1"/>
        <v>5.1999999999999998E-3</v>
      </c>
    </row>
    <row r="55" spans="1:7" ht="12.95" customHeight="1">
      <c r="A55" s="6"/>
      <c r="B55" s="25" t="s">
        <v>55</v>
      </c>
      <c r="C55" s="5" t="s">
        <v>56</v>
      </c>
      <c r="D55" s="5" t="s">
        <v>11</v>
      </c>
      <c r="E55" s="7">
        <v>55194</v>
      </c>
      <c r="F55" s="8">
        <v>84.36</v>
      </c>
      <c r="G55" s="26">
        <f t="shared" si="1"/>
        <v>4.5999999999999999E-3</v>
      </c>
    </row>
    <row r="56" spans="1:7" ht="12.95" customHeight="1">
      <c r="A56" s="6"/>
      <c r="B56" s="25" t="s">
        <v>329</v>
      </c>
      <c r="C56" s="5" t="s">
        <v>220</v>
      </c>
      <c r="D56" s="5" t="s">
        <v>31</v>
      </c>
      <c r="E56" s="7">
        <v>26458</v>
      </c>
      <c r="F56" s="8">
        <v>79.150000000000006</v>
      </c>
      <c r="G56" s="26">
        <f t="shared" si="1"/>
        <v>4.3E-3</v>
      </c>
    </row>
    <row r="57" spans="1:7" ht="12.95" customHeight="1">
      <c r="A57" s="6"/>
      <c r="B57" s="25" t="s">
        <v>217</v>
      </c>
      <c r="C57" s="5" t="s">
        <v>218</v>
      </c>
      <c r="D57" s="5" t="s">
        <v>130</v>
      </c>
      <c r="E57" s="7">
        <v>4006</v>
      </c>
      <c r="F57" s="8">
        <v>65.08</v>
      </c>
      <c r="G57" s="26">
        <f t="shared" si="1"/>
        <v>3.5999999999999999E-3</v>
      </c>
    </row>
    <row r="58" spans="1:7" ht="12.95" customHeight="1">
      <c r="A58" s="6"/>
      <c r="B58" s="25" t="s">
        <v>281</v>
      </c>
      <c r="C58" s="5" t="s">
        <v>282</v>
      </c>
      <c r="D58" s="5" t="s">
        <v>11</v>
      </c>
      <c r="E58" s="7">
        <v>85529</v>
      </c>
      <c r="F58" s="8">
        <v>16.72</v>
      </c>
      <c r="G58" s="26">
        <f t="shared" si="1"/>
        <v>8.9999999999999998E-4</v>
      </c>
    </row>
    <row r="59" spans="1:7" ht="12.95" customHeight="1">
      <c r="A59" s="1"/>
      <c r="B59" s="23" t="s">
        <v>62</v>
      </c>
      <c r="C59" s="5" t="s">
        <v>1</v>
      </c>
      <c r="D59" s="5" t="s">
        <v>1</v>
      </c>
      <c r="E59" s="5" t="s">
        <v>1</v>
      </c>
      <c r="F59" s="9">
        <f>SUM(F7:F58)</f>
        <v>17598.660000000007</v>
      </c>
      <c r="G59" s="27">
        <f>SUM(G7:G58)</f>
        <v>0.96450000000000002</v>
      </c>
    </row>
    <row r="60" spans="1:7" ht="12.95" customHeight="1">
      <c r="A60" s="1"/>
      <c r="B60" s="23" t="s">
        <v>63</v>
      </c>
      <c r="C60" s="5" t="s">
        <v>1</v>
      </c>
      <c r="D60" s="5" t="s">
        <v>1</v>
      </c>
      <c r="E60" s="5" t="s">
        <v>1</v>
      </c>
      <c r="F60" s="1"/>
      <c r="G60" s="24" t="s">
        <v>1</v>
      </c>
    </row>
    <row r="61" spans="1:7" ht="12.95" customHeight="1">
      <c r="A61" s="6"/>
      <c r="B61" s="25" t="s">
        <v>236</v>
      </c>
      <c r="C61" s="5" t="s">
        <v>137</v>
      </c>
      <c r="D61" s="5" t="s">
        <v>36</v>
      </c>
      <c r="E61" s="7">
        <v>189983</v>
      </c>
      <c r="F61" s="14" t="s">
        <v>138</v>
      </c>
      <c r="G61" s="36" t="s">
        <v>139</v>
      </c>
    </row>
    <row r="62" spans="1:7" ht="12.95" customHeight="1">
      <c r="A62" s="1"/>
      <c r="B62" s="23" t="s">
        <v>62</v>
      </c>
      <c r="C62" s="5" t="s">
        <v>1</v>
      </c>
      <c r="D62" s="5" t="s">
        <v>1</v>
      </c>
      <c r="E62" s="5" t="s">
        <v>1</v>
      </c>
      <c r="F62" s="9">
        <f>SUM(F61)</f>
        <v>0</v>
      </c>
      <c r="G62" s="27">
        <f>SUM(G61)</f>
        <v>0</v>
      </c>
    </row>
    <row r="63" spans="1:7" ht="12.95" customHeight="1">
      <c r="A63" s="1"/>
      <c r="B63" s="28" t="s">
        <v>65</v>
      </c>
      <c r="C63" s="12" t="s">
        <v>1</v>
      </c>
      <c r="D63" s="10" t="s">
        <v>1</v>
      </c>
      <c r="E63" s="12" t="s">
        <v>1</v>
      </c>
      <c r="F63" s="9">
        <f>+F62+F59</f>
        <v>17598.660000000007</v>
      </c>
      <c r="G63" s="27">
        <f>+G62+G59</f>
        <v>0.96450000000000002</v>
      </c>
    </row>
    <row r="64" spans="1:7" ht="12.95" customHeight="1">
      <c r="A64" s="1"/>
      <c r="B64" s="23" t="s">
        <v>94</v>
      </c>
      <c r="C64" s="5" t="s">
        <v>1</v>
      </c>
      <c r="D64" s="5" t="s">
        <v>1</v>
      </c>
      <c r="E64" s="5" t="s">
        <v>1</v>
      </c>
      <c r="F64" s="1"/>
      <c r="G64" s="24" t="s">
        <v>1</v>
      </c>
    </row>
    <row r="65" spans="1:7" ht="12.95" customHeight="1">
      <c r="A65" s="6"/>
      <c r="B65" s="25" t="s">
        <v>247</v>
      </c>
      <c r="C65" s="5" t="s">
        <v>1</v>
      </c>
      <c r="D65" s="5" t="s">
        <v>68</v>
      </c>
      <c r="E65" s="7"/>
      <c r="F65" s="8">
        <v>400</v>
      </c>
      <c r="G65" s="26">
        <f t="shared" ref="G65" si="2">+ROUND(F65/$F$69,4)</f>
        <v>2.1899999999999999E-2</v>
      </c>
    </row>
    <row r="66" spans="1:7" ht="12.95" customHeight="1">
      <c r="A66" s="1"/>
      <c r="B66" s="23" t="s">
        <v>62</v>
      </c>
      <c r="C66" s="5" t="s">
        <v>1</v>
      </c>
      <c r="D66" s="5" t="s">
        <v>1</v>
      </c>
      <c r="E66" s="5" t="s">
        <v>1</v>
      </c>
      <c r="F66" s="9">
        <f>+F65</f>
        <v>400</v>
      </c>
      <c r="G66" s="27">
        <f>+G65</f>
        <v>2.1899999999999999E-2</v>
      </c>
    </row>
    <row r="67" spans="1:7" ht="12.95" customHeight="1">
      <c r="A67" s="1"/>
      <c r="B67" s="28" t="s">
        <v>65</v>
      </c>
      <c r="C67" s="12" t="s">
        <v>1</v>
      </c>
      <c r="D67" s="10" t="s">
        <v>1</v>
      </c>
      <c r="E67" s="12" t="s">
        <v>1</v>
      </c>
      <c r="F67" s="9">
        <f>+F66</f>
        <v>400</v>
      </c>
      <c r="G67" s="27">
        <f>+G66</f>
        <v>2.1899999999999999E-2</v>
      </c>
    </row>
    <row r="68" spans="1:7" ht="12.95" customHeight="1">
      <c r="A68" s="1"/>
      <c r="B68" s="28" t="s">
        <v>66</v>
      </c>
      <c r="C68" s="5" t="s">
        <v>1</v>
      </c>
      <c r="D68" s="10" t="s">
        <v>1</v>
      </c>
      <c r="E68" s="5" t="s">
        <v>1</v>
      </c>
      <c r="F68" s="13">
        <f>+F69-F63-F67</f>
        <v>247.40999999999258</v>
      </c>
      <c r="G68" s="27">
        <f>+G69-G63-G67</f>
        <v>1.3599999999999977E-2</v>
      </c>
    </row>
    <row r="69" spans="1:7" ht="12.95" customHeight="1" thickBot="1">
      <c r="A69" s="1"/>
      <c r="B69" s="30" t="s">
        <v>67</v>
      </c>
      <c r="C69" s="31" t="s">
        <v>1</v>
      </c>
      <c r="D69" s="31" t="s">
        <v>1</v>
      </c>
      <c r="E69" s="31" t="s">
        <v>1</v>
      </c>
      <c r="F69" s="32">
        <v>18246.07</v>
      </c>
      <c r="G69" s="33">
        <v>1</v>
      </c>
    </row>
    <row r="70" spans="1:7">
      <c r="A70" s="1"/>
      <c r="B70" s="2" t="s">
        <v>85</v>
      </c>
      <c r="C70" s="1"/>
      <c r="D70" s="1"/>
      <c r="E70" s="1"/>
      <c r="F70" s="1"/>
      <c r="G70" s="1"/>
    </row>
    <row r="71" spans="1:7">
      <c r="A71" s="1"/>
      <c r="B71" s="2" t="s">
        <v>140</v>
      </c>
      <c r="C71" s="1"/>
      <c r="D71" s="1"/>
      <c r="E71" s="1"/>
      <c r="F71" s="1"/>
      <c r="G71" s="1"/>
    </row>
    <row r="72" spans="1:7">
      <c r="A72" s="1"/>
      <c r="B72" s="2" t="s">
        <v>84</v>
      </c>
      <c r="C72" s="1"/>
      <c r="D72" s="1"/>
      <c r="E72" s="1"/>
      <c r="F72" s="1"/>
      <c r="G72" s="18"/>
    </row>
    <row r="73" spans="1:7">
      <c r="A73" s="1"/>
      <c r="B73" s="2" t="s">
        <v>1</v>
      </c>
      <c r="C73" s="1"/>
      <c r="D73" s="1"/>
      <c r="E73" s="1"/>
      <c r="F73" s="17"/>
      <c r="G73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50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225</v>
      </c>
      <c r="C7" s="5" t="s">
        <v>226</v>
      </c>
      <c r="D7" s="5" t="s">
        <v>83</v>
      </c>
      <c r="E7" s="7">
        <v>3214</v>
      </c>
      <c r="F7" s="8">
        <v>29.38</v>
      </c>
      <c r="G7" s="26">
        <f t="shared" ref="G7:G43" si="0">+ROUND(F7/$F$49,4)</f>
        <v>6.2899999999999998E-2</v>
      </c>
    </row>
    <row r="8" spans="1:7" ht="12.95" customHeight="1">
      <c r="A8" s="6"/>
      <c r="B8" s="25" t="s">
        <v>144</v>
      </c>
      <c r="C8" s="5" t="s">
        <v>18</v>
      </c>
      <c r="D8" s="5" t="s">
        <v>19</v>
      </c>
      <c r="E8" s="7">
        <v>1752</v>
      </c>
      <c r="F8" s="8">
        <v>23.64</v>
      </c>
      <c r="G8" s="26">
        <f t="shared" si="0"/>
        <v>5.0599999999999999E-2</v>
      </c>
    </row>
    <row r="9" spans="1:7" ht="12.95" customHeight="1">
      <c r="A9" s="6"/>
      <c r="B9" s="25" t="s">
        <v>203</v>
      </c>
      <c r="C9" s="5" t="s">
        <v>133</v>
      </c>
      <c r="D9" s="5" t="s">
        <v>124</v>
      </c>
      <c r="E9" s="7">
        <v>30296</v>
      </c>
      <c r="F9" s="8">
        <v>22.93</v>
      </c>
      <c r="G9" s="26">
        <f t="shared" si="0"/>
        <v>4.9099999999999998E-2</v>
      </c>
    </row>
    <row r="10" spans="1:7" ht="12.95" customHeight="1">
      <c r="A10" s="6"/>
      <c r="B10" s="25" t="s">
        <v>207</v>
      </c>
      <c r="C10" s="5" t="s">
        <v>116</v>
      </c>
      <c r="D10" s="5" t="s">
        <v>83</v>
      </c>
      <c r="E10" s="7">
        <v>6210</v>
      </c>
      <c r="F10" s="8">
        <v>22.83</v>
      </c>
      <c r="G10" s="26">
        <f t="shared" si="0"/>
        <v>4.8899999999999999E-2</v>
      </c>
    </row>
    <row r="11" spans="1:7" ht="12.95" customHeight="1">
      <c r="A11" s="6"/>
      <c r="B11" s="25" t="s">
        <v>21</v>
      </c>
      <c r="C11" s="5" t="s">
        <v>22</v>
      </c>
      <c r="D11" s="5" t="s">
        <v>11</v>
      </c>
      <c r="E11" s="7">
        <v>8874</v>
      </c>
      <c r="F11" s="8">
        <v>22.16</v>
      </c>
      <c r="G11" s="26">
        <f t="shared" si="0"/>
        <v>4.7399999999999998E-2</v>
      </c>
    </row>
    <row r="12" spans="1:7" ht="12.95" customHeight="1">
      <c r="A12" s="6"/>
      <c r="B12" s="25" t="s">
        <v>145</v>
      </c>
      <c r="C12" s="5" t="s">
        <v>10</v>
      </c>
      <c r="D12" s="5" t="s">
        <v>11</v>
      </c>
      <c r="E12" s="7">
        <v>1746</v>
      </c>
      <c r="F12" s="8">
        <v>21.03</v>
      </c>
      <c r="G12" s="26">
        <f t="shared" si="0"/>
        <v>4.4999999999999998E-2</v>
      </c>
    </row>
    <row r="13" spans="1:7" ht="12.95" customHeight="1">
      <c r="A13" s="6"/>
      <c r="B13" s="25" t="s">
        <v>156</v>
      </c>
      <c r="C13" s="5" t="s">
        <v>44</v>
      </c>
      <c r="D13" s="5" t="s">
        <v>23</v>
      </c>
      <c r="E13" s="7">
        <v>1789</v>
      </c>
      <c r="F13" s="8">
        <v>19.91</v>
      </c>
      <c r="G13" s="26">
        <f t="shared" si="0"/>
        <v>4.2599999999999999E-2</v>
      </c>
    </row>
    <row r="14" spans="1:7" ht="12.95" customHeight="1">
      <c r="A14" s="6"/>
      <c r="B14" s="25" t="s">
        <v>237</v>
      </c>
      <c r="C14" s="5" t="s">
        <v>238</v>
      </c>
      <c r="D14" s="5" t="s">
        <v>60</v>
      </c>
      <c r="E14" s="7">
        <v>1484</v>
      </c>
      <c r="F14" s="8">
        <v>19.2</v>
      </c>
      <c r="G14" s="26">
        <f t="shared" si="0"/>
        <v>4.1099999999999998E-2</v>
      </c>
    </row>
    <row r="15" spans="1:7" ht="12.95" customHeight="1">
      <c r="A15" s="6"/>
      <c r="B15" s="25" t="s">
        <v>142</v>
      </c>
      <c r="C15" s="5" t="s">
        <v>16</v>
      </c>
      <c r="D15" s="5" t="s">
        <v>17</v>
      </c>
      <c r="E15" s="7">
        <v>1723</v>
      </c>
      <c r="F15" s="8">
        <v>18.61</v>
      </c>
      <c r="G15" s="26">
        <f t="shared" si="0"/>
        <v>3.9800000000000002E-2</v>
      </c>
    </row>
    <row r="16" spans="1:7" ht="12.95" customHeight="1">
      <c r="A16" s="6"/>
      <c r="B16" s="25" t="s">
        <v>148</v>
      </c>
      <c r="C16" s="5" t="s">
        <v>20</v>
      </c>
      <c r="D16" s="5" t="s">
        <v>11</v>
      </c>
      <c r="E16" s="7">
        <v>7241</v>
      </c>
      <c r="F16" s="8">
        <v>18.489999999999998</v>
      </c>
      <c r="G16" s="26">
        <f t="shared" si="0"/>
        <v>3.9600000000000003E-2</v>
      </c>
    </row>
    <row r="17" spans="1:7" ht="12.95" customHeight="1">
      <c r="A17" s="6"/>
      <c r="B17" s="25" t="s">
        <v>287</v>
      </c>
      <c r="C17" s="5" t="s">
        <v>288</v>
      </c>
      <c r="D17" s="5" t="s">
        <v>53</v>
      </c>
      <c r="E17" s="7">
        <v>2877</v>
      </c>
      <c r="F17" s="8">
        <v>18.059999999999999</v>
      </c>
      <c r="G17" s="26">
        <f t="shared" si="0"/>
        <v>3.8699999999999998E-2</v>
      </c>
    </row>
    <row r="18" spans="1:7" ht="12.95" customHeight="1">
      <c r="A18" s="6"/>
      <c r="B18" s="25" t="s">
        <v>251</v>
      </c>
      <c r="C18" s="5" t="s">
        <v>252</v>
      </c>
      <c r="D18" s="5" t="s">
        <v>134</v>
      </c>
      <c r="E18" s="7">
        <v>6342</v>
      </c>
      <c r="F18" s="8">
        <v>16.2</v>
      </c>
      <c r="G18" s="26">
        <f t="shared" si="0"/>
        <v>3.4700000000000002E-2</v>
      </c>
    </row>
    <row r="19" spans="1:7" ht="12.95" customHeight="1">
      <c r="A19" s="6"/>
      <c r="B19" s="25" t="s">
        <v>327</v>
      </c>
      <c r="C19" s="5" t="s">
        <v>328</v>
      </c>
      <c r="D19" s="5" t="s">
        <v>28</v>
      </c>
      <c r="E19" s="7">
        <v>11762</v>
      </c>
      <c r="F19" s="8">
        <v>14.52</v>
      </c>
      <c r="G19" s="26">
        <f t="shared" si="0"/>
        <v>3.1099999999999999E-2</v>
      </c>
    </row>
    <row r="20" spans="1:7" ht="12.95" customHeight="1">
      <c r="A20" s="6"/>
      <c r="B20" s="25" t="s">
        <v>201</v>
      </c>
      <c r="C20" s="5" t="s">
        <v>123</v>
      </c>
      <c r="D20" s="5" t="s">
        <v>124</v>
      </c>
      <c r="E20" s="7">
        <v>7246</v>
      </c>
      <c r="F20" s="8">
        <v>13.29</v>
      </c>
      <c r="G20" s="26">
        <f t="shared" si="0"/>
        <v>2.8500000000000001E-2</v>
      </c>
    </row>
    <row r="21" spans="1:7" ht="12.95" customHeight="1">
      <c r="A21" s="6"/>
      <c r="B21" s="25" t="s">
        <v>377</v>
      </c>
      <c r="C21" s="5" t="s">
        <v>378</v>
      </c>
      <c r="D21" s="5" t="s">
        <v>124</v>
      </c>
      <c r="E21" s="7">
        <v>2029</v>
      </c>
      <c r="F21" s="8">
        <v>12.92</v>
      </c>
      <c r="G21" s="26">
        <f t="shared" si="0"/>
        <v>2.7699999999999999E-2</v>
      </c>
    </row>
    <row r="22" spans="1:7" ht="12.95" customHeight="1">
      <c r="A22" s="6"/>
      <c r="B22" s="25" t="s">
        <v>154</v>
      </c>
      <c r="C22" s="5" t="s">
        <v>39</v>
      </c>
      <c r="D22" s="5" t="s">
        <v>36</v>
      </c>
      <c r="E22" s="7">
        <v>797</v>
      </c>
      <c r="F22" s="8">
        <v>10.95</v>
      </c>
      <c r="G22" s="26">
        <f t="shared" si="0"/>
        <v>2.3400000000000001E-2</v>
      </c>
    </row>
    <row r="23" spans="1:7" ht="12.95" customHeight="1">
      <c r="A23" s="6"/>
      <c r="B23" s="25" t="s">
        <v>187</v>
      </c>
      <c r="C23" s="5" t="s">
        <v>52</v>
      </c>
      <c r="D23" s="5" t="s">
        <v>53</v>
      </c>
      <c r="E23" s="7">
        <v>3471</v>
      </c>
      <c r="F23" s="8">
        <v>10.6</v>
      </c>
      <c r="G23" s="26">
        <f t="shared" si="0"/>
        <v>2.2700000000000001E-2</v>
      </c>
    </row>
    <row r="24" spans="1:7" ht="12.95" customHeight="1">
      <c r="A24" s="6"/>
      <c r="B24" s="25" t="s">
        <v>181</v>
      </c>
      <c r="C24" s="5" t="s">
        <v>97</v>
      </c>
      <c r="D24" s="5" t="s">
        <v>77</v>
      </c>
      <c r="E24" s="7">
        <v>319</v>
      </c>
      <c r="F24" s="8">
        <v>10.35</v>
      </c>
      <c r="G24" s="26">
        <f t="shared" si="0"/>
        <v>2.2200000000000001E-2</v>
      </c>
    </row>
    <row r="25" spans="1:7" ht="12.95" customHeight="1">
      <c r="A25" s="6"/>
      <c r="B25" s="25" t="s">
        <v>204</v>
      </c>
      <c r="C25" s="5" t="s">
        <v>118</v>
      </c>
      <c r="D25" s="5" t="s">
        <v>17</v>
      </c>
      <c r="E25" s="7">
        <v>3124</v>
      </c>
      <c r="F25" s="8">
        <v>10.17</v>
      </c>
      <c r="G25" s="26">
        <f t="shared" si="0"/>
        <v>2.18E-2</v>
      </c>
    </row>
    <row r="26" spans="1:7" ht="12.95" customHeight="1">
      <c r="A26" s="6"/>
      <c r="B26" s="25" t="s">
        <v>177</v>
      </c>
      <c r="C26" s="5" t="s">
        <v>81</v>
      </c>
      <c r="D26" s="5" t="s">
        <v>77</v>
      </c>
      <c r="E26" s="7">
        <v>1836</v>
      </c>
      <c r="F26" s="8">
        <v>10.029999999999999</v>
      </c>
      <c r="G26" s="26">
        <f t="shared" si="0"/>
        <v>2.1499999999999998E-2</v>
      </c>
    </row>
    <row r="27" spans="1:7" ht="12.95" customHeight="1">
      <c r="A27" s="6"/>
      <c r="B27" s="25" t="s">
        <v>155</v>
      </c>
      <c r="C27" s="5" t="s">
        <v>51</v>
      </c>
      <c r="D27" s="5" t="s">
        <v>17</v>
      </c>
      <c r="E27" s="7">
        <v>1551</v>
      </c>
      <c r="F27" s="8">
        <v>9.84</v>
      </c>
      <c r="G27" s="26">
        <f t="shared" si="0"/>
        <v>2.1100000000000001E-2</v>
      </c>
    </row>
    <row r="28" spans="1:7" ht="12.95" customHeight="1">
      <c r="A28" s="6"/>
      <c r="B28" s="25" t="s">
        <v>217</v>
      </c>
      <c r="C28" s="5" t="s">
        <v>218</v>
      </c>
      <c r="D28" s="5" t="s">
        <v>130</v>
      </c>
      <c r="E28" s="7">
        <v>598</v>
      </c>
      <c r="F28" s="8">
        <v>9.7200000000000006</v>
      </c>
      <c r="G28" s="26">
        <f t="shared" si="0"/>
        <v>2.0799999999999999E-2</v>
      </c>
    </row>
    <row r="29" spans="1:7" ht="12.95" customHeight="1">
      <c r="A29" s="6"/>
      <c r="B29" s="25" t="s">
        <v>202</v>
      </c>
      <c r="C29" s="5" t="s">
        <v>129</v>
      </c>
      <c r="D29" s="5" t="s">
        <v>130</v>
      </c>
      <c r="E29" s="7">
        <v>2480</v>
      </c>
      <c r="F29" s="8">
        <v>9.6999999999999993</v>
      </c>
      <c r="G29" s="26">
        <f t="shared" si="0"/>
        <v>2.0799999999999999E-2</v>
      </c>
    </row>
    <row r="30" spans="1:7" ht="12.95" customHeight="1">
      <c r="A30" s="6"/>
      <c r="B30" s="25" t="s">
        <v>241</v>
      </c>
      <c r="C30" s="5" t="s">
        <v>242</v>
      </c>
      <c r="D30" s="5" t="s">
        <v>60</v>
      </c>
      <c r="E30" s="7">
        <v>3899</v>
      </c>
      <c r="F30" s="8">
        <v>9.64</v>
      </c>
      <c r="G30" s="26">
        <f t="shared" si="0"/>
        <v>2.06E-2</v>
      </c>
    </row>
    <row r="31" spans="1:7" ht="12.95" customHeight="1">
      <c r="A31" s="6"/>
      <c r="B31" s="25" t="s">
        <v>273</v>
      </c>
      <c r="C31" s="5" t="s">
        <v>274</v>
      </c>
      <c r="D31" s="5" t="s">
        <v>47</v>
      </c>
      <c r="E31" s="7">
        <v>1955</v>
      </c>
      <c r="F31" s="8">
        <v>8.81</v>
      </c>
      <c r="G31" s="26">
        <f t="shared" si="0"/>
        <v>1.89E-2</v>
      </c>
    </row>
    <row r="32" spans="1:7" ht="12.95" customHeight="1">
      <c r="A32" s="6"/>
      <c r="B32" s="25" t="s">
        <v>199</v>
      </c>
      <c r="C32" s="5" t="s">
        <v>135</v>
      </c>
      <c r="D32" s="5" t="s">
        <v>134</v>
      </c>
      <c r="E32" s="7">
        <v>5102</v>
      </c>
      <c r="F32" s="8">
        <v>7.91</v>
      </c>
      <c r="G32" s="26">
        <f t="shared" si="0"/>
        <v>1.6899999999999998E-2</v>
      </c>
    </row>
    <row r="33" spans="1:7" ht="12.95" customHeight="1">
      <c r="A33" s="6"/>
      <c r="B33" s="25" t="s">
        <v>234</v>
      </c>
      <c r="C33" s="5" t="s">
        <v>235</v>
      </c>
      <c r="D33" s="5" t="s">
        <v>124</v>
      </c>
      <c r="E33" s="7">
        <v>9781</v>
      </c>
      <c r="F33" s="8">
        <v>7.19</v>
      </c>
      <c r="G33" s="26">
        <f t="shared" si="0"/>
        <v>1.54E-2</v>
      </c>
    </row>
    <row r="34" spans="1:7" ht="12.95" customHeight="1">
      <c r="A34" s="6"/>
      <c r="B34" s="25" t="s">
        <v>338</v>
      </c>
      <c r="C34" s="5" t="s">
        <v>339</v>
      </c>
      <c r="D34" s="5" t="s">
        <v>205</v>
      </c>
      <c r="E34" s="7">
        <v>2823</v>
      </c>
      <c r="F34" s="8">
        <v>6.75</v>
      </c>
      <c r="G34" s="26">
        <f t="shared" si="0"/>
        <v>1.4500000000000001E-2</v>
      </c>
    </row>
    <row r="35" spans="1:7" ht="12.95" customHeight="1">
      <c r="A35" s="6"/>
      <c r="B35" s="25" t="s">
        <v>158</v>
      </c>
      <c r="C35" s="5" t="s">
        <v>29</v>
      </c>
      <c r="D35" s="5" t="s">
        <v>17</v>
      </c>
      <c r="E35" s="7">
        <v>1459</v>
      </c>
      <c r="F35" s="8">
        <v>6.44</v>
      </c>
      <c r="G35" s="26">
        <f t="shared" si="0"/>
        <v>1.38E-2</v>
      </c>
    </row>
    <row r="36" spans="1:7" ht="12.95" customHeight="1">
      <c r="A36" s="6"/>
      <c r="B36" s="25" t="s">
        <v>162</v>
      </c>
      <c r="C36" s="5" t="s">
        <v>25</v>
      </c>
      <c r="D36" s="5" t="s">
        <v>26</v>
      </c>
      <c r="E36" s="7">
        <v>312</v>
      </c>
      <c r="F36" s="8">
        <v>5.0599999999999996</v>
      </c>
      <c r="G36" s="26">
        <f t="shared" si="0"/>
        <v>1.0800000000000001E-2</v>
      </c>
    </row>
    <row r="37" spans="1:7" ht="12.95" customHeight="1">
      <c r="A37" s="6"/>
      <c r="B37" s="25" t="s">
        <v>195</v>
      </c>
      <c r="C37" s="5" t="s">
        <v>131</v>
      </c>
      <c r="D37" s="5" t="s">
        <v>83</v>
      </c>
      <c r="E37" s="7">
        <v>1138</v>
      </c>
      <c r="F37" s="8">
        <v>4.9800000000000004</v>
      </c>
      <c r="G37" s="26">
        <f t="shared" si="0"/>
        <v>1.0699999999999999E-2</v>
      </c>
    </row>
    <row r="38" spans="1:7" ht="12.95" customHeight="1">
      <c r="A38" s="6"/>
      <c r="B38" s="25" t="s">
        <v>163</v>
      </c>
      <c r="C38" s="5" t="s">
        <v>35</v>
      </c>
      <c r="D38" s="5" t="s">
        <v>36</v>
      </c>
      <c r="E38" s="7">
        <v>424</v>
      </c>
      <c r="F38" s="8">
        <v>4.72</v>
      </c>
      <c r="G38" s="26">
        <f t="shared" si="0"/>
        <v>1.01E-2</v>
      </c>
    </row>
    <row r="39" spans="1:7" ht="12.95" customHeight="1">
      <c r="A39" s="6"/>
      <c r="B39" s="25" t="s">
        <v>312</v>
      </c>
      <c r="C39" s="5" t="s">
        <v>313</v>
      </c>
      <c r="D39" s="5" t="s">
        <v>130</v>
      </c>
      <c r="E39" s="7">
        <v>834</v>
      </c>
      <c r="F39" s="8">
        <v>4.6900000000000004</v>
      </c>
      <c r="G39" s="26">
        <f t="shared" si="0"/>
        <v>0.01</v>
      </c>
    </row>
    <row r="40" spans="1:7" ht="12.95" customHeight="1">
      <c r="A40" s="6"/>
      <c r="B40" s="25" t="s">
        <v>356</v>
      </c>
      <c r="C40" s="5" t="s">
        <v>357</v>
      </c>
      <c r="D40" s="5" t="s">
        <v>19</v>
      </c>
      <c r="E40" s="7">
        <v>3092</v>
      </c>
      <c r="F40" s="8">
        <v>4.66</v>
      </c>
      <c r="G40" s="26">
        <f t="shared" si="0"/>
        <v>0.01</v>
      </c>
    </row>
    <row r="41" spans="1:7" ht="12.95" customHeight="1">
      <c r="A41" s="6"/>
      <c r="B41" s="25" t="s">
        <v>161</v>
      </c>
      <c r="C41" s="5" t="s">
        <v>57</v>
      </c>
      <c r="D41" s="5" t="s">
        <v>23</v>
      </c>
      <c r="E41" s="7">
        <v>1597</v>
      </c>
      <c r="F41" s="8">
        <v>4.28</v>
      </c>
      <c r="G41" s="26">
        <f t="shared" si="0"/>
        <v>9.1999999999999998E-3</v>
      </c>
    </row>
    <row r="42" spans="1:7" ht="12.95" customHeight="1">
      <c r="A42" s="6"/>
      <c r="B42" s="25" t="s">
        <v>239</v>
      </c>
      <c r="C42" s="5" t="s">
        <v>240</v>
      </c>
      <c r="D42" s="5" t="s">
        <v>60</v>
      </c>
      <c r="E42" s="7">
        <v>338</v>
      </c>
      <c r="F42" s="8">
        <v>4.2699999999999996</v>
      </c>
      <c r="G42" s="26">
        <f t="shared" si="0"/>
        <v>9.1000000000000004E-3</v>
      </c>
    </row>
    <row r="43" spans="1:7" ht="12.95" customHeight="1">
      <c r="A43" s="6"/>
      <c r="B43" s="25" t="s">
        <v>279</v>
      </c>
      <c r="C43" s="5" t="s">
        <v>280</v>
      </c>
      <c r="D43" s="5" t="s">
        <v>23</v>
      </c>
      <c r="E43" s="7">
        <v>1093</v>
      </c>
      <c r="F43" s="8">
        <v>3.96</v>
      </c>
      <c r="G43" s="26">
        <f t="shared" si="0"/>
        <v>8.5000000000000006E-3</v>
      </c>
    </row>
    <row r="44" spans="1:7" ht="12.95" customHeight="1">
      <c r="A44" s="1"/>
      <c r="B44" s="23" t="s">
        <v>62</v>
      </c>
      <c r="C44" s="5" t="s">
        <v>1</v>
      </c>
      <c r="D44" s="5" t="s">
        <v>1</v>
      </c>
      <c r="E44" s="5" t="s">
        <v>1</v>
      </c>
      <c r="F44" s="9">
        <f>SUM(F7:F43)</f>
        <v>457.89</v>
      </c>
      <c r="G44" s="27">
        <f>SUM(G7:G43)</f>
        <v>0.98050000000000004</v>
      </c>
    </row>
    <row r="45" spans="1:7" ht="12.95" customHeight="1">
      <c r="A45" s="1"/>
      <c r="B45" s="28" t="s">
        <v>63</v>
      </c>
      <c r="C45" s="10" t="s">
        <v>1</v>
      </c>
      <c r="D45" s="10" t="s">
        <v>1</v>
      </c>
      <c r="E45" s="10" t="s">
        <v>1</v>
      </c>
      <c r="F45" s="11" t="s">
        <v>64</v>
      </c>
      <c r="G45" s="29" t="s">
        <v>64</v>
      </c>
    </row>
    <row r="46" spans="1:7" ht="12.95" customHeight="1">
      <c r="A46" s="1"/>
      <c r="B46" s="28" t="s">
        <v>62</v>
      </c>
      <c r="C46" s="10" t="s">
        <v>1</v>
      </c>
      <c r="D46" s="10" t="s">
        <v>1</v>
      </c>
      <c r="E46" s="10" t="s">
        <v>1</v>
      </c>
      <c r="F46" s="11" t="s">
        <v>64</v>
      </c>
      <c r="G46" s="29" t="s">
        <v>64</v>
      </c>
    </row>
    <row r="47" spans="1:7" ht="12.95" customHeight="1">
      <c r="A47" s="1"/>
      <c r="B47" s="28" t="s">
        <v>65</v>
      </c>
      <c r="C47" s="12" t="s">
        <v>1</v>
      </c>
      <c r="D47" s="10" t="s">
        <v>1</v>
      </c>
      <c r="E47" s="12" t="s">
        <v>1</v>
      </c>
      <c r="F47" s="9">
        <f>+F44</f>
        <v>457.89</v>
      </c>
      <c r="G47" s="27">
        <f>+G44</f>
        <v>0.98050000000000004</v>
      </c>
    </row>
    <row r="48" spans="1:7" ht="12.95" customHeight="1">
      <c r="A48" s="1"/>
      <c r="B48" s="28" t="s">
        <v>66</v>
      </c>
      <c r="C48" s="5" t="s">
        <v>1</v>
      </c>
      <c r="D48" s="10" t="s">
        <v>1</v>
      </c>
      <c r="E48" s="5" t="s">
        <v>1</v>
      </c>
      <c r="F48" s="13">
        <f>+F49-F47</f>
        <v>9.1700000000000159</v>
      </c>
      <c r="G48" s="27">
        <f>+G49-G47</f>
        <v>1.9499999999999962E-2</v>
      </c>
    </row>
    <row r="49" spans="1:7" ht="12.95" customHeight="1" thickBot="1">
      <c r="A49" s="1"/>
      <c r="B49" s="30" t="s">
        <v>67</v>
      </c>
      <c r="C49" s="31" t="s">
        <v>1</v>
      </c>
      <c r="D49" s="31" t="s">
        <v>1</v>
      </c>
      <c r="E49" s="31" t="s">
        <v>1</v>
      </c>
      <c r="F49" s="32">
        <v>467.06</v>
      </c>
      <c r="G49" s="33">
        <v>1</v>
      </c>
    </row>
    <row r="50" spans="1:7">
      <c r="A50" s="1"/>
      <c r="B50" s="4" t="s">
        <v>1</v>
      </c>
      <c r="C50" s="1"/>
      <c r="D50" s="1"/>
      <c r="E50" s="1"/>
      <c r="F50" s="1"/>
      <c r="G50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28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148</v>
      </c>
      <c r="C7" s="5" t="s">
        <v>20</v>
      </c>
      <c r="D7" s="5" t="s">
        <v>11</v>
      </c>
      <c r="E7" s="7">
        <v>48160</v>
      </c>
      <c r="F7" s="8">
        <v>122.95</v>
      </c>
      <c r="G7" s="26">
        <f t="shared" ref="G7:G21" si="0">ROUND(F7/$F$27,4)</f>
        <v>0.2137</v>
      </c>
    </row>
    <row r="8" spans="1:7" ht="12.95" customHeight="1">
      <c r="A8" s="6"/>
      <c r="B8" s="25" t="s">
        <v>145</v>
      </c>
      <c r="C8" s="5" t="s">
        <v>10</v>
      </c>
      <c r="D8" s="5" t="s">
        <v>11</v>
      </c>
      <c r="E8" s="7">
        <v>9957</v>
      </c>
      <c r="F8" s="8">
        <v>119.9</v>
      </c>
      <c r="G8" s="26">
        <f t="shared" si="0"/>
        <v>0.2084</v>
      </c>
    </row>
    <row r="9" spans="1:7" ht="12.95" customHeight="1">
      <c r="A9" s="6"/>
      <c r="B9" s="25" t="s">
        <v>21</v>
      </c>
      <c r="C9" s="5" t="s">
        <v>22</v>
      </c>
      <c r="D9" s="5" t="s">
        <v>11</v>
      </c>
      <c r="E9" s="7">
        <v>27663</v>
      </c>
      <c r="F9" s="8">
        <v>69.09</v>
      </c>
      <c r="G9" s="26">
        <f t="shared" si="0"/>
        <v>0.1201</v>
      </c>
    </row>
    <row r="10" spans="1:7" ht="12.95" customHeight="1">
      <c r="A10" s="6"/>
      <c r="B10" s="25" t="s">
        <v>159</v>
      </c>
      <c r="C10" s="5" t="s">
        <v>49</v>
      </c>
      <c r="D10" s="5" t="s">
        <v>11</v>
      </c>
      <c r="E10" s="7">
        <v>7962</v>
      </c>
      <c r="F10" s="8">
        <v>57.25</v>
      </c>
      <c r="G10" s="26">
        <f t="shared" si="0"/>
        <v>9.9500000000000005E-2</v>
      </c>
    </row>
    <row r="11" spans="1:7" ht="12.95" customHeight="1">
      <c r="A11" s="6"/>
      <c r="B11" s="25" t="s">
        <v>169</v>
      </c>
      <c r="C11" s="5" t="s">
        <v>80</v>
      </c>
      <c r="D11" s="5" t="s">
        <v>11</v>
      </c>
      <c r="E11" s="7">
        <v>4392</v>
      </c>
      <c r="F11" s="8">
        <v>48.64</v>
      </c>
      <c r="G11" s="26">
        <f t="shared" si="0"/>
        <v>8.4500000000000006E-2</v>
      </c>
    </row>
    <row r="12" spans="1:7" ht="12.95" customHeight="1">
      <c r="A12" s="6"/>
      <c r="B12" s="25" t="s">
        <v>150</v>
      </c>
      <c r="C12" s="5" t="s">
        <v>24</v>
      </c>
      <c r="D12" s="5" t="s">
        <v>11</v>
      </c>
      <c r="E12" s="7">
        <v>9130</v>
      </c>
      <c r="F12" s="8">
        <v>41.09</v>
      </c>
      <c r="G12" s="26">
        <f t="shared" si="0"/>
        <v>7.1400000000000005E-2</v>
      </c>
    </row>
    <row r="13" spans="1:7" ht="12.95" customHeight="1">
      <c r="A13" s="6"/>
      <c r="B13" s="25" t="s">
        <v>190</v>
      </c>
      <c r="C13" s="5" t="s">
        <v>103</v>
      </c>
      <c r="D13" s="5" t="s">
        <v>11</v>
      </c>
      <c r="E13" s="7">
        <v>1635</v>
      </c>
      <c r="F13" s="8">
        <v>18.91</v>
      </c>
      <c r="G13" s="26">
        <f t="shared" si="0"/>
        <v>3.2899999999999999E-2</v>
      </c>
    </row>
    <row r="14" spans="1:7" ht="12.95" customHeight="1">
      <c r="A14" s="6"/>
      <c r="B14" s="25" t="s">
        <v>55</v>
      </c>
      <c r="C14" s="5" t="s">
        <v>56</v>
      </c>
      <c r="D14" s="5" t="s">
        <v>11</v>
      </c>
      <c r="E14" s="7">
        <v>9820</v>
      </c>
      <c r="F14" s="8">
        <v>15.01</v>
      </c>
      <c r="G14" s="26">
        <f t="shared" si="0"/>
        <v>2.6100000000000002E-2</v>
      </c>
    </row>
    <row r="15" spans="1:7" ht="12.95" customHeight="1">
      <c r="A15" s="6"/>
      <c r="B15" s="25" t="s">
        <v>316</v>
      </c>
      <c r="C15" s="5" t="s">
        <v>317</v>
      </c>
      <c r="D15" s="5" t="s">
        <v>15</v>
      </c>
      <c r="E15" s="7">
        <v>1080</v>
      </c>
      <c r="F15" s="8">
        <v>14.15</v>
      </c>
      <c r="G15" s="26">
        <f t="shared" si="0"/>
        <v>2.46E-2</v>
      </c>
    </row>
    <row r="16" spans="1:7" ht="12.95" customHeight="1">
      <c r="A16" s="6"/>
      <c r="B16" s="25" t="s">
        <v>265</v>
      </c>
      <c r="C16" s="5" t="s">
        <v>266</v>
      </c>
      <c r="D16" s="5" t="s">
        <v>11</v>
      </c>
      <c r="E16" s="7">
        <v>7154</v>
      </c>
      <c r="F16" s="8">
        <v>8.27</v>
      </c>
      <c r="G16" s="26">
        <f t="shared" si="0"/>
        <v>1.44E-2</v>
      </c>
    </row>
    <row r="17" spans="1:7" ht="12.95" customHeight="1">
      <c r="A17" s="6"/>
      <c r="B17" s="25" t="s">
        <v>350</v>
      </c>
      <c r="C17" s="5" t="s">
        <v>351</v>
      </c>
      <c r="D17" s="5" t="s">
        <v>15</v>
      </c>
      <c r="E17" s="7">
        <v>1359</v>
      </c>
      <c r="F17" s="8">
        <v>7.6</v>
      </c>
      <c r="G17" s="26">
        <f t="shared" si="0"/>
        <v>1.32E-2</v>
      </c>
    </row>
    <row r="18" spans="1:7" ht="12.95" customHeight="1">
      <c r="A18" s="6"/>
      <c r="B18" s="25" t="s">
        <v>269</v>
      </c>
      <c r="C18" s="5" t="s">
        <v>270</v>
      </c>
      <c r="D18" s="5" t="s">
        <v>15</v>
      </c>
      <c r="E18" s="7">
        <v>5576</v>
      </c>
      <c r="F18" s="8">
        <v>6.96</v>
      </c>
      <c r="G18" s="26">
        <f t="shared" si="0"/>
        <v>1.21E-2</v>
      </c>
    </row>
    <row r="19" spans="1:7" ht="12.95" customHeight="1">
      <c r="A19" s="6"/>
      <c r="B19" s="25" t="s">
        <v>281</v>
      </c>
      <c r="C19" s="5" t="s">
        <v>282</v>
      </c>
      <c r="D19" s="5" t="s">
        <v>11</v>
      </c>
      <c r="E19" s="7">
        <v>33000</v>
      </c>
      <c r="F19" s="8">
        <v>6.45</v>
      </c>
      <c r="G19" s="26">
        <f t="shared" si="0"/>
        <v>1.12E-2</v>
      </c>
    </row>
    <row r="20" spans="1:7" ht="12.95" customHeight="1">
      <c r="A20" s="6"/>
      <c r="B20" s="25" t="s">
        <v>272</v>
      </c>
      <c r="C20" s="5" t="s">
        <v>231</v>
      </c>
      <c r="D20" s="5" t="s">
        <v>15</v>
      </c>
      <c r="E20" s="7">
        <v>7020</v>
      </c>
      <c r="F20" s="8">
        <v>6.14</v>
      </c>
      <c r="G20" s="26">
        <f t="shared" si="0"/>
        <v>1.0699999999999999E-2</v>
      </c>
    </row>
    <row r="21" spans="1:7" ht="12.95" customHeight="1">
      <c r="A21" s="6"/>
      <c r="B21" s="25" t="s">
        <v>175</v>
      </c>
      <c r="C21" s="5" t="s">
        <v>271</v>
      </c>
      <c r="D21" s="5" t="s">
        <v>15</v>
      </c>
      <c r="E21" s="7">
        <v>606</v>
      </c>
      <c r="F21" s="8">
        <v>5.09</v>
      </c>
      <c r="G21" s="26">
        <f t="shared" si="0"/>
        <v>8.8000000000000005E-3</v>
      </c>
    </row>
    <row r="22" spans="1:7" ht="12.95" customHeight="1">
      <c r="A22" s="1"/>
      <c r="B22" s="23" t="s">
        <v>62</v>
      </c>
      <c r="C22" s="5" t="s">
        <v>1</v>
      </c>
      <c r="D22" s="5" t="s">
        <v>1</v>
      </c>
      <c r="E22" s="5" t="s">
        <v>1</v>
      </c>
      <c r="F22" s="9">
        <f>SUM(F7:F21)</f>
        <v>547.50000000000023</v>
      </c>
      <c r="G22" s="27">
        <f>SUM(G7:G21)</f>
        <v>0.95160000000000011</v>
      </c>
    </row>
    <row r="23" spans="1:7" ht="12.95" customHeight="1">
      <c r="A23" s="1"/>
      <c r="B23" s="28" t="s">
        <v>63</v>
      </c>
      <c r="C23" s="10" t="s">
        <v>1</v>
      </c>
      <c r="D23" s="10" t="s">
        <v>1</v>
      </c>
      <c r="E23" s="10" t="s">
        <v>1</v>
      </c>
      <c r="F23" s="11" t="s">
        <v>64</v>
      </c>
      <c r="G23" s="29" t="s">
        <v>64</v>
      </c>
    </row>
    <row r="24" spans="1:7" ht="12.95" customHeight="1">
      <c r="A24" s="1"/>
      <c r="B24" s="28" t="s">
        <v>62</v>
      </c>
      <c r="C24" s="10" t="s">
        <v>1</v>
      </c>
      <c r="D24" s="10" t="s">
        <v>1</v>
      </c>
      <c r="E24" s="10" t="s">
        <v>1</v>
      </c>
      <c r="F24" s="11" t="s">
        <v>64</v>
      </c>
      <c r="G24" s="29" t="s">
        <v>64</v>
      </c>
    </row>
    <row r="25" spans="1:7" ht="12.95" customHeight="1">
      <c r="A25" s="1"/>
      <c r="B25" s="28" t="s">
        <v>65</v>
      </c>
      <c r="C25" s="12" t="s">
        <v>1</v>
      </c>
      <c r="D25" s="10" t="s">
        <v>1</v>
      </c>
      <c r="E25" s="12" t="s">
        <v>1</v>
      </c>
      <c r="F25" s="9">
        <f>+F22</f>
        <v>547.50000000000023</v>
      </c>
      <c r="G25" s="27">
        <f>+G22</f>
        <v>0.95160000000000011</v>
      </c>
    </row>
    <row r="26" spans="1:7" ht="12.95" customHeight="1">
      <c r="A26" s="1"/>
      <c r="B26" s="28" t="s">
        <v>66</v>
      </c>
      <c r="C26" s="5" t="s">
        <v>1</v>
      </c>
      <c r="D26" s="10" t="s">
        <v>1</v>
      </c>
      <c r="E26" s="5" t="s">
        <v>1</v>
      </c>
      <c r="F26" s="13">
        <f>+F27-F25</f>
        <v>27.879999999999768</v>
      </c>
      <c r="G26" s="27">
        <f>+G27-G25</f>
        <v>4.8399999999999888E-2</v>
      </c>
    </row>
    <row r="27" spans="1:7" ht="12.95" customHeight="1" thickBot="1">
      <c r="A27" s="1"/>
      <c r="B27" s="30" t="s">
        <v>67</v>
      </c>
      <c r="C27" s="31" t="s">
        <v>1</v>
      </c>
      <c r="D27" s="31" t="s">
        <v>1</v>
      </c>
      <c r="E27" s="31" t="s">
        <v>1</v>
      </c>
      <c r="F27" s="32">
        <v>575.38</v>
      </c>
      <c r="G27" s="33">
        <v>1</v>
      </c>
    </row>
    <row r="28" spans="1:7">
      <c r="A28" s="1"/>
      <c r="B28" s="2"/>
      <c r="C28" s="1"/>
      <c r="D28" s="1"/>
      <c r="E28" s="1"/>
      <c r="F28" s="1"/>
      <c r="G28" s="1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67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7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143</v>
      </c>
      <c r="C7" s="5" t="s">
        <v>12</v>
      </c>
      <c r="D7" s="5" t="s">
        <v>13</v>
      </c>
      <c r="E7" s="7">
        <v>22594</v>
      </c>
      <c r="F7" s="8">
        <v>228.36</v>
      </c>
      <c r="G7" s="26">
        <f t="shared" ref="G7:G38" si="0">+ROUND(F7/$F$66,4)</f>
        <v>8.2100000000000006E-2</v>
      </c>
    </row>
    <row r="8" spans="1:7" ht="12.95" customHeight="1">
      <c r="A8" s="6"/>
      <c r="B8" s="25" t="s">
        <v>151</v>
      </c>
      <c r="C8" s="5" t="s">
        <v>32</v>
      </c>
      <c r="D8" s="5" t="s">
        <v>13</v>
      </c>
      <c r="E8" s="7">
        <v>7379</v>
      </c>
      <c r="F8" s="8">
        <v>174.29</v>
      </c>
      <c r="G8" s="26">
        <f t="shared" si="0"/>
        <v>6.2700000000000006E-2</v>
      </c>
    </row>
    <row r="9" spans="1:7" ht="12.95" customHeight="1">
      <c r="A9" s="6"/>
      <c r="B9" s="25" t="s">
        <v>160</v>
      </c>
      <c r="C9" s="5" t="s">
        <v>30</v>
      </c>
      <c r="D9" s="5" t="s">
        <v>31</v>
      </c>
      <c r="E9" s="7">
        <v>2751</v>
      </c>
      <c r="F9" s="8">
        <v>146.44</v>
      </c>
      <c r="G9" s="26">
        <f t="shared" si="0"/>
        <v>5.2699999999999997E-2</v>
      </c>
    </row>
    <row r="10" spans="1:7" ht="12.95" customHeight="1">
      <c r="A10" s="6"/>
      <c r="B10" s="25" t="s">
        <v>146</v>
      </c>
      <c r="C10" s="5" t="s">
        <v>59</v>
      </c>
      <c r="D10" s="5" t="s">
        <v>26</v>
      </c>
      <c r="E10" s="7">
        <v>16039</v>
      </c>
      <c r="F10" s="8">
        <v>101.01</v>
      </c>
      <c r="G10" s="26">
        <f t="shared" si="0"/>
        <v>3.6299999999999999E-2</v>
      </c>
    </row>
    <row r="11" spans="1:7" ht="12.95" customHeight="1">
      <c r="A11" s="6"/>
      <c r="B11" s="25" t="s">
        <v>225</v>
      </c>
      <c r="C11" s="5" t="s">
        <v>226</v>
      </c>
      <c r="D11" s="5" t="s">
        <v>83</v>
      </c>
      <c r="E11" s="7">
        <v>10292</v>
      </c>
      <c r="F11" s="8">
        <v>94.08</v>
      </c>
      <c r="G11" s="26">
        <f t="shared" si="0"/>
        <v>3.3799999999999997E-2</v>
      </c>
    </row>
    <row r="12" spans="1:7" ht="12.95" customHeight="1">
      <c r="A12" s="6"/>
      <c r="B12" s="25" t="s">
        <v>237</v>
      </c>
      <c r="C12" s="5" t="s">
        <v>238</v>
      </c>
      <c r="D12" s="5" t="s">
        <v>60</v>
      </c>
      <c r="E12" s="7">
        <v>6969</v>
      </c>
      <c r="F12" s="8">
        <v>90.19</v>
      </c>
      <c r="G12" s="26">
        <f t="shared" si="0"/>
        <v>3.2399999999999998E-2</v>
      </c>
    </row>
    <row r="13" spans="1:7" ht="12.95" customHeight="1">
      <c r="A13" s="6"/>
      <c r="B13" s="25" t="s">
        <v>189</v>
      </c>
      <c r="C13" s="5" t="s">
        <v>46</v>
      </c>
      <c r="D13" s="5" t="s">
        <v>47</v>
      </c>
      <c r="E13" s="7">
        <v>46895</v>
      </c>
      <c r="F13" s="8">
        <v>89.78</v>
      </c>
      <c r="G13" s="26">
        <f t="shared" si="0"/>
        <v>3.2300000000000002E-2</v>
      </c>
    </row>
    <row r="14" spans="1:7" ht="12.95" customHeight="1">
      <c r="A14" s="6"/>
      <c r="B14" s="25" t="s">
        <v>207</v>
      </c>
      <c r="C14" s="5" t="s">
        <v>116</v>
      </c>
      <c r="D14" s="5" t="s">
        <v>83</v>
      </c>
      <c r="E14" s="7">
        <v>23121</v>
      </c>
      <c r="F14" s="8">
        <v>85.02</v>
      </c>
      <c r="G14" s="26">
        <f t="shared" si="0"/>
        <v>3.0599999999999999E-2</v>
      </c>
    </row>
    <row r="15" spans="1:7" ht="12.95" customHeight="1">
      <c r="A15" s="6"/>
      <c r="B15" s="25" t="s">
        <v>156</v>
      </c>
      <c r="C15" s="5" t="s">
        <v>44</v>
      </c>
      <c r="D15" s="5" t="s">
        <v>23</v>
      </c>
      <c r="E15" s="7">
        <v>6780</v>
      </c>
      <c r="F15" s="8">
        <v>75.44</v>
      </c>
      <c r="G15" s="26">
        <f t="shared" si="0"/>
        <v>2.7099999999999999E-2</v>
      </c>
    </row>
    <row r="16" spans="1:7" ht="12.95" customHeight="1">
      <c r="A16" s="6"/>
      <c r="B16" s="25" t="s">
        <v>152</v>
      </c>
      <c r="C16" s="5" t="s">
        <v>54</v>
      </c>
      <c r="D16" s="5" t="s">
        <v>13</v>
      </c>
      <c r="E16" s="7">
        <v>8902</v>
      </c>
      <c r="F16" s="8">
        <v>73.66</v>
      </c>
      <c r="G16" s="26">
        <f t="shared" si="0"/>
        <v>2.6499999999999999E-2</v>
      </c>
    </row>
    <row r="17" spans="1:7" ht="12.95" customHeight="1">
      <c r="A17" s="6"/>
      <c r="B17" s="25" t="s">
        <v>316</v>
      </c>
      <c r="C17" s="5" t="s">
        <v>317</v>
      </c>
      <c r="D17" s="5" t="s">
        <v>15</v>
      </c>
      <c r="E17" s="7">
        <v>5428</v>
      </c>
      <c r="F17" s="8">
        <v>71.12</v>
      </c>
      <c r="G17" s="26">
        <f t="shared" si="0"/>
        <v>2.5600000000000001E-2</v>
      </c>
    </row>
    <row r="18" spans="1:7" ht="12.95" customHeight="1">
      <c r="A18" s="6"/>
      <c r="B18" s="25" t="s">
        <v>193</v>
      </c>
      <c r="C18" s="5" t="s">
        <v>122</v>
      </c>
      <c r="D18" s="5" t="s">
        <v>43</v>
      </c>
      <c r="E18" s="7">
        <v>7742</v>
      </c>
      <c r="F18" s="8">
        <v>69.010000000000005</v>
      </c>
      <c r="G18" s="26">
        <f t="shared" si="0"/>
        <v>2.4799999999999999E-2</v>
      </c>
    </row>
    <row r="19" spans="1:7" ht="12.95" customHeight="1">
      <c r="A19" s="6"/>
      <c r="B19" s="25" t="s">
        <v>181</v>
      </c>
      <c r="C19" s="5" t="s">
        <v>97</v>
      </c>
      <c r="D19" s="5" t="s">
        <v>77</v>
      </c>
      <c r="E19" s="7">
        <v>2079</v>
      </c>
      <c r="F19" s="8">
        <v>67.48</v>
      </c>
      <c r="G19" s="26">
        <f t="shared" si="0"/>
        <v>2.4299999999999999E-2</v>
      </c>
    </row>
    <row r="20" spans="1:7" ht="12.95" customHeight="1">
      <c r="A20" s="6"/>
      <c r="B20" s="25" t="s">
        <v>327</v>
      </c>
      <c r="C20" s="5" t="s">
        <v>328</v>
      </c>
      <c r="D20" s="5" t="s">
        <v>28</v>
      </c>
      <c r="E20" s="7">
        <v>53668</v>
      </c>
      <c r="F20" s="8">
        <v>66.25</v>
      </c>
      <c r="G20" s="26">
        <f t="shared" si="0"/>
        <v>2.3800000000000002E-2</v>
      </c>
    </row>
    <row r="21" spans="1:7" ht="12.95" customHeight="1">
      <c r="A21" s="6"/>
      <c r="B21" s="25" t="s">
        <v>180</v>
      </c>
      <c r="C21" s="5" t="s">
        <v>100</v>
      </c>
      <c r="D21" s="5" t="s">
        <v>26</v>
      </c>
      <c r="E21" s="7">
        <v>4339</v>
      </c>
      <c r="F21" s="8">
        <v>64.38</v>
      </c>
      <c r="G21" s="26">
        <f t="shared" si="0"/>
        <v>2.3199999999999998E-2</v>
      </c>
    </row>
    <row r="22" spans="1:7" ht="12.95" customHeight="1">
      <c r="A22" s="6"/>
      <c r="B22" s="25" t="s">
        <v>172</v>
      </c>
      <c r="C22" s="5" t="s">
        <v>73</v>
      </c>
      <c r="D22" s="5" t="s">
        <v>74</v>
      </c>
      <c r="E22" s="7">
        <v>19056</v>
      </c>
      <c r="F22" s="8">
        <v>62.07</v>
      </c>
      <c r="G22" s="26">
        <f t="shared" si="0"/>
        <v>2.23E-2</v>
      </c>
    </row>
    <row r="23" spans="1:7" ht="12.95" customHeight="1">
      <c r="A23" s="6"/>
      <c r="B23" s="25" t="s">
        <v>185</v>
      </c>
      <c r="C23" s="5" t="s">
        <v>113</v>
      </c>
      <c r="D23" s="5" t="s">
        <v>31</v>
      </c>
      <c r="E23" s="7">
        <v>2184</v>
      </c>
      <c r="F23" s="8">
        <v>57.52</v>
      </c>
      <c r="G23" s="26">
        <f t="shared" si="0"/>
        <v>2.07E-2</v>
      </c>
    </row>
    <row r="24" spans="1:7" ht="12.95" customHeight="1">
      <c r="A24" s="6"/>
      <c r="B24" s="25" t="s">
        <v>166</v>
      </c>
      <c r="C24" s="5" t="s">
        <v>115</v>
      </c>
      <c r="D24" s="5" t="s">
        <v>26</v>
      </c>
      <c r="E24" s="7">
        <v>9826</v>
      </c>
      <c r="F24" s="8">
        <v>55.83</v>
      </c>
      <c r="G24" s="26">
        <f t="shared" si="0"/>
        <v>2.01E-2</v>
      </c>
    </row>
    <row r="25" spans="1:7" ht="12.95" customHeight="1">
      <c r="A25" s="6"/>
      <c r="B25" s="25" t="s">
        <v>198</v>
      </c>
      <c r="C25" s="5" t="s">
        <v>125</v>
      </c>
      <c r="D25" s="5" t="s">
        <v>31</v>
      </c>
      <c r="E25" s="7">
        <v>1572</v>
      </c>
      <c r="F25" s="8">
        <v>47.86</v>
      </c>
      <c r="G25" s="26">
        <f t="shared" si="0"/>
        <v>1.72E-2</v>
      </c>
    </row>
    <row r="26" spans="1:7" ht="12.95" customHeight="1">
      <c r="A26" s="6"/>
      <c r="B26" s="25" t="s">
        <v>183</v>
      </c>
      <c r="C26" s="5" t="s">
        <v>98</v>
      </c>
      <c r="D26" s="5" t="s">
        <v>13</v>
      </c>
      <c r="E26" s="7">
        <v>9768</v>
      </c>
      <c r="F26" s="8">
        <v>47.74</v>
      </c>
      <c r="G26" s="26">
        <f t="shared" si="0"/>
        <v>1.72E-2</v>
      </c>
    </row>
    <row r="27" spans="1:7" ht="12.95" customHeight="1">
      <c r="A27" s="6"/>
      <c r="B27" s="25" t="s">
        <v>340</v>
      </c>
      <c r="C27" s="5" t="s">
        <v>341</v>
      </c>
      <c r="D27" s="5" t="s">
        <v>45</v>
      </c>
      <c r="E27" s="7">
        <v>13655</v>
      </c>
      <c r="F27" s="8">
        <v>46.78</v>
      </c>
      <c r="G27" s="26">
        <f t="shared" si="0"/>
        <v>1.6799999999999999E-2</v>
      </c>
    </row>
    <row r="28" spans="1:7" ht="12.95" customHeight="1">
      <c r="A28" s="6"/>
      <c r="B28" s="25" t="s">
        <v>174</v>
      </c>
      <c r="C28" s="5" t="s">
        <v>71</v>
      </c>
      <c r="D28" s="5" t="s">
        <v>13</v>
      </c>
      <c r="E28" s="7">
        <v>3251</v>
      </c>
      <c r="F28" s="8">
        <v>45.6</v>
      </c>
      <c r="G28" s="26">
        <f t="shared" si="0"/>
        <v>1.6400000000000001E-2</v>
      </c>
    </row>
    <row r="29" spans="1:7" ht="12.95" customHeight="1">
      <c r="A29" s="6"/>
      <c r="B29" s="25" t="s">
        <v>176</v>
      </c>
      <c r="C29" s="5" t="s">
        <v>75</v>
      </c>
      <c r="D29" s="5" t="s">
        <v>43</v>
      </c>
      <c r="E29" s="7">
        <v>1511</v>
      </c>
      <c r="F29" s="8">
        <v>43.55</v>
      </c>
      <c r="G29" s="26">
        <f t="shared" si="0"/>
        <v>1.5699999999999999E-2</v>
      </c>
    </row>
    <row r="30" spans="1:7" ht="12.95" customHeight="1">
      <c r="A30" s="6"/>
      <c r="B30" s="25" t="s">
        <v>275</v>
      </c>
      <c r="C30" s="5" t="s">
        <v>276</v>
      </c>
      <c r="D30" s="5" t="s">
        <v>26</v>
      </c>
      <c r="E30" s="7">
        <v>10075</v>
      </c>
      <c r="F30" s="8">
        <v>35.89</v>
      </c>
      <c r="G30" s="26">
        <f t="shared" si="0"/>
        <v>1.29E-2</v>
      </c>
    </row>
    <row r="31" spans="1:7" ht="12.95" customHeight="1">
      <c r="A31" s="6"/>
      <c r="B31" s="25" t="s">
        <v>255</v>
      </c>
      <c r="C31" s="5" t="s">
        <v>256</v>
      </c>
      <c r="D31" s="5" t="s">
        <v>43</v>
      </c>
      <c r="E31" s="7">
        <v>3789</v>
      </c>
      <c r="F31" s="8">
        <v>34.31</v>
      </c>
      <c r="G31" s="26">
        <f t="shared" si="0"/>
        <v>1.23E-2</v>
      </c>
    </row>
    <row r="32" spans="1:7" ht="12.95" customHeight="1">
      <c r="A32" s="6"/>
      <c r="B32" s="25" t="s">
        <v>307</v>
      </c>
      <c r="C32" s="5" t="s">
        <v>308</v>
      </c>
      <c r="D32" s="5" t="s">
        <v>309</v>
      </c>
      <c r="E32" s="7">
        <v>556</v>
      </c>
      <c r="F32" s="8">
        <v>33.53</v>
      </c>
      <c r="G32" s="26">
        <f t="shared" si="0"/>
        <v>1.21E-2</v>
      </c>
    </row>
    <row r="33" spans="1:7" ht="12.95" customHeight="1">
      <c r="A33" s="6"/>
      <c r="B33" s="25" t="s">
        <v>296</v>
      </c>
      <c r="C33" s="5" t="s">
        <v>297</v>
      </c>
      <c r="D33" s="5" t="s">
        <v>74</v>
      </c>
      <c r="E33" s="7">
        <v>18196</v>
      </c>
      <c r="F33" s="8">
        <v>32.75</v>
      </c>
      <c r="G33" s="26">
        <f t="shared" si="0"/>
        <v>1.18E-2</v>
      </c>
    </row>
    <row r="34" spans="1:7" ht="12.95" customHeight="1">
      <c r="A34" s="6"/>
      <c r="B34" s="25" t="s">
        <v>173</v>
      </c>
      <c r="C34" s="5" t="s">
        <v>72</v>
      </c>
      <c r="D34" s="5" t="s">
        <v>60</v>
      </c>
      <c r="E34" s="7">
        <v>3594</v>
      </c>
      <c r="F34" s="8">
        <v>32.57</v>
      </c>
      <c r="G34" s="26">
        <f t="shared" si="0"/>
        <v>1.17E-2</v>
      </c>
    </row>
    <row r="35" spans="1:7" ht="12.95" customHeight="1">
      <c r="A35" s="6"/>
      <c r="B35" s="25" t="s">
        <v>182</v>
      </c>
      <c r="C35" s="5" t="s">
        <v>96</v>
      </c>
      <c r="D35" s="5" t="s">
        <v>40</v>
      </c>
      <c r="E35" s="7">
        <v>1550</v>
      </c>
      <c r="F35" s="8">
        <v>32.04</v>
      </c>
      <c r="G35" s="26">
        <f t="shared" si="0"/>
        <v>1.15E-2</v>
      </c>
    </row>
    <row r="36" spans="1:7" ht="12.95" customHeight="1">
      <c r="A36" s="6"/>
      <c r="B36" s="25" t="s">
        <v>227</v>
      </c>
      <c r="C36" s="5" t="s">
        <v>228</v>
      </c>
      <c r="D36" s="5" t="s">
        <v>26</v>
      </c>
      <c r="E36" s="7">
        <v>3292</v>
      </c>
      <c r="F36" s="8">
        <v>31.31</v>
      </c>
      <c r="G36" s="26">
        <f t="shared" si="0"/>
        <v>1.1299999999999999E-2</v>
      </c>
    </row>
    <row r="37" spans="1:7" ht="12.95" customHeight="1">
      <c r="A37" s="6"/>
      <c r="B37" s="25" t="s">
        <v>241</v>
      </c>
      <c r="C37" s="5" t="s">
        <v>242</v>
      </c>
      <c r="D37" s="5" t="s">
        <v>60</v>
      </c>
      <c r="E37" s="7">
        <v>12413</v>
      </c>
      <c r="F37" s="8">
        <v>30.7</v>
      </c>
      <c r="G37" s="26">
        <f t="shared" si="0"/>
        <v>1.0999999999999999E-2</v>
      </c>
    </row>
    <row r="38" spans="1:7" ht="12.95" customHeight="1">
      <c r="A38" s="6"/>
      <c r="B38" s="25" t="s">
        <v>221</v>
      </c>
      <c r="C38" s="5" t="s">
        <v>222</v>
      </c>
      <c r="D38" s="5" t="s">
        <v>33</v>
      </c>
      <c r="E38" s="7">
        <v>8836</v>
      </c>
      <c r="F38" s="8">
        <v>30.29</v>
      </c>
      <c r="G38" s="26">
        <f t="shared" si="0"/>
        <v>1.09E-2</v>
      </c>
    </row>
    <row r="39" spans="1:7" ht="12.95" customHeight="1">
      <c r="A39" s="6"/>
      <c r="B39" s="25" t="s">
        <v>177</v>
      </c>
      <c r="C39" s="5" t="s">
        <v>81</v>
      </c>
      <c r="D39" s="5" t="s">
        <v>77</v>
      </c>
      <c r="E39" s="7">
        <v>5323</v>
      </c>
      <c r="F39" s="8">
        <v>29.08</v>
      </c>
      <c r="G39" s="26">
        <f t="shared" ref="G39:G60" si="1">+ROUND(F39/$F$66,4)</f>
        <v>1.0500000000000001E-2</v>
      </c>
    </row>
    <row r="40" spans="1:7" ht="12.95" customHeight="1">
      <c r="A40" s="6"/>
      <c r="B40" s="25" t="s">
        <v>167</v>
      </c>
      <c r="C40" s="5" t="s">
        <v>82</v>
      </c>
      <c r="D40" s="5" t="s">
        <v>43</v>
      </c>
      <c r="E40" s="7">
        <v>1874</v>
      </c>
      <c r="F40" s="8">
        <v>28.33</v>
      </c>
      <c r="G40" s="26">
        <f t="shared" si="1"/>
        <v>1.0200000000000001E-2</v>
      </c>
    </row>
    <row r="41" spans="1:7" ht="12.95" customHeight="1">
      <c r="A41" s="6"/>
      <c r="B41" s="25" t="s">
        <v>289</v>
      </c>
      <c r="C41" s="5" t="s">
        <v>290</v>
      </c>
      <c r="D41" s="5" t="s">
        <v>26</v>
      </c>
      <c r="E41" s="7">
        <v>4617</v>
      </c>
      <c r="F41" s="8">
        <v>27.49</v>
      </c>
      <c r="G41" s="26">
        <f t="shared" si="1"/>
        <v>9.9000000000000008E-3</v>
      </c>
    </row>
    <row r="42" spans="1:7" ht="12.95" customHeight="1">
      <c r="A42" s="6"/>
      <c r="B42" s="25" t="s">
        <v>338</v>
      </c>
      <c r="C42" s="5" t="s">
        <v>339</v>
      </c>
      <c r="D42" s="5" t="s">
        <v>205</v>
      </c>
      <c r="E42" s="7">
        <v>11157</v>
      </c>
      <c r="F42" s="8">
        <v>26.68</v>
      </c>
      <c r="G42" s="26">
        <f t="shared" si="1"/>
        <v>9.5999999999999992E-3</v>
      </c>
    </row>
    <row r="43" spans="1:7" ht="12.95" customHeight="1">
      <c r="A43" s="6"/>
      <c r="B43" s="25" t="s">
        <v>253</v>
      </c>
      <c r="C43" s="5" t="s">
        <v>254</v>
      </c>
      <c r="D43" s="5" t="s">
        <v>26</v>
      </c>
      <c r="E43" s="7">
        <v>3329</v>
      </c>
      <c r="F43" s="8">
        <v>26.07</v>
      </c>
      <c r="G43" s="26">
        <f t="shared" si="1"/>
        <v>9.4000000000000004E-3</v>
      </c>
    </row>
    <row r="44" spans="1:7" ht="12.95" customHeight="1">
      <c r="A44" s="6"/>
      <c r="B44" s="25" t="s">
        <v>257</v>
      </c>
      <c r="C44" s="5" t="s">
        <v>258</v>
      </c>
      <c r="D44" s="5" t="s">
        <v>26</v>
      </c>
      <c r="E44" s="7">
        <v>3879</v>
      </c>
      <c r="F44" s="8">
        <v>25.95</v>
      </c>
      <c r="G44" s="26">
        <f t="shared" si="1"/>
        <v>9.2999999999999992E-3</v>
      </c>
    </row>
    <row r="45" spans="1:7" ht="12.95" customHeight="1">
      <c r="A45" s="6"/>
      <c r="B45" s="25" t="s">
        <v>300</v>
      </c>
      <c r="C45" s="5" t="s">
        <v>301</v>
      </c>
      <c r="D45" s="5" t="s">
        <v>302</v>
      </c>
      <c r="E45" s="7">
        <v>7421</v>
      </c>
      <c r="F45" s="8">
        <v>25.5</v>
      </c>
      <c r="G45" s="26">
        <f t="shared" si="1"/>
        <v>9.1999999999999998E-3</v>
      </c>
    </row>
    <row r="46" spans="1:7" ht="12.95" customHeight="1">
      <c r="A46" s="6"/>
      <c r="B46" s="25" t="s">
        <v>206</v>
      </c>
      <c r="C46" s="5" t="s">
        <v>110</v>
      </c>
      <c r="D46" s="5" t="s">
        <v>111</v>
      </c>
      <c r="E46" s="7">
        <v>227</v>
      </c>
      <c r="F46" s="8">
        <v>25.32</v>
      </c>
      <c r="G46" s="26">
        <f t="shared" si="1"/>
        <v>9.1000000000000004E-3</v>
      </c>
    </row>
    <row r="47" spans="1:7" ht="12.95" customHeight="1">
      <c r="A47" s="6"/>
      <c r="B47" s="25" t="s">
        <v>342</v>
      </c>
      <c r="C47" s="5" t="s">
        <v>343</v>
      </c>
      <c r="D47" s="5" t="s">
        <v>43</v>
      </c>
      <c r="E47" s="7">
        <v>6035</v>
      </c>
      <c r="F47" s="8">
        <v>24.78</v>
      </c>
      <c r="G47" s="26">
        <f t="shared" si="1"/>
        <v>8.8999999999999999E-3</v>
      </c>
    </row>
    <row r="48" spans="1:7" ht="12.95" customHeight="1">
      <c r="A48" s="6"/>
      <c r="B48" s="25" t="s">
        <v>263</v>
      </c>
      <c r="C48" s="5" t="s">
        <v>264</v>
      </c>
      <c r="D48" s="5" t="s">
        <v>43</v>
      </c>
      <c r="E48" s="7">
        <v>8921</v>
      </c>
      <c r="F48" s="8">
        <v>24.72</v>
      </c>
      <c r="G48" s="26">
        <f t="shared" si="1"/>
        <v>8.8999999999999999E-3</v>
      </c>
    </row>
    <row r="49" spans="1:7" ht="12.95" customHeight="1">
      <c r="A49" s="6"/>
      <c r="B49" s="25" t="s">
        <v>352</v>
      </c>
      <c r="C49" s="5" t="s">
        <v>353</v>
      </c>
      <c r="D49" s="5" t="s">
        <v>83</v>
      </c>
      <c r="E49" s="7">
        <v>17682</v>
      </c>
      <c r="F49" s="8">
        <v>24.66</v>
      </c>
      <c r="G49" s="26">
        <f t="shared" si="1"/>
        <v>8.8999999999999999E-3</v>
      </c>
    </row>
    <row r="50" spans="1:7" ht="12.95" customHeight="1">
      <c r="A50" s="6"/>
      <c r="B50" s="25" t="s">
        <v>320</v>
      </c>
      <c r="C50" s="5" t="s">
        <v>321</v>
      </c>
      <c r="D50" s="5" t="s">
        <v>26</v>
      </c>
      <c r="E50" s="7">
        <v>2516</v>
      </c>
      <c r="F50" s="8">
        <v>22.36</v>
      </c>
      <c r="G50" s="26">
        <f t="shared" si="1"/>
        <v>8.0000000000000002E-3</v>
      </c>
    </row>
    <row r="51" spans="1:7" ht="12.95" customHeight="1">
      <c r="A51" s="6"/>
      <c r="B51" s="25" t="s">
        <v>373</v>
      </c>
      <c r="C51" s="5" t="s">
        <v>374</v>
      </c>
      <c r="D51" s="5" t="s">
        <v>31</v>
      </c>
      <c r="E51" s="7">
        <v>5389</v>
      </c>
      <c r="F51" s="8">
        <v>19.440000000000001</v>
      </c>
      <c r="G51" s="26">
        <f t="shared" si="1"/>
        <v>7.0000000000000001E-3</v>
      </c>
    </row>
    <row r="52" spans="1:7" ht="12.95" customHeight="1">
      <c r="A52" s="6"/>
      <c r="B52" s="25" t="s">
        <v>318</v>
      </c>
      <c r="C52" s="5" t="s">
        <v>319</v>
      </c>
      <c r="D52" s="5" t="s">
        <v>83</v>
      </c>
      <c r="E52" s="7">
        <v>3697</v>
      </c>
      <c r="F52" s="8">
        <v>19.3</v>
      </c>
      <c r="G52" s="26">
        <f t="shared" si="1"/>
        <v>6.8999999999999999E-3</v>
      </c>
    </row>
    <row r="53" spans="1:7" ht="12.95" customHeight="1">
      <c r="A53" s="6"/>
      <c r="B53" s="25" t="s">
        <v>243</v>
      </c>
      <c r="C53" s="5" t="s">
        <v>244</v>
      </c>
      <c r="D53" s="5" t="s">
        <v>36</v>
      </c>
      <c r="E53" s="7">
        <v>475</v>
      </c>
      <c r="F53" s="8">
        <v>18.8</v>
      </c>
      <c r="G53" s="26">
        <f t="shared" si="1"/>
        <v>6.7999999999999996E-3</v>
      </c>
    </row>
    <row r="54" spans="1:7" ht="12.95" customHeight="1">
      <c r="A54" s="6"/>
      <c r="B54" s="25" t="s">
        <v>292</v>
      </c>
      <c r="C54" s="5" t="s">
        <v>293</v>
      </c>
      <c r="D54" s="5" t="s">
        <v>26</v>
      </c>
      <c r="E54" s="7">
        <v>3250</v>
      </c>
      <c r="F54" s="8">
        <v>17.29</v>
      </c>
      <c r="G54" s="26">
        <f t="shared" si="1"/>
        <v>6.1999999999999998E-3</v>
      </c>
    </row>
    <row r="55" spans="1:7" ht="12.95" customHeight="1">
      <c r="A55" s="6"/>
      <c r="B55" s="25" t="s">
        <v>163</v>
      </c>
      <c r="C55" s="5" t="s">
        <v>35</v>
      </c>
      <c r="D55" s="5" t="s">
        <v>36</v>
      </c>
      <c r="E55" s="7">
        <v>1515</v>
      </c>
      <c r="F55" s="8">
        <v>16.86</v>
      </c>
      <c r="G55" s="26">
        <f t="shared" si="1"/>
        <v>6.1000000000000004E-3</v>
      </c>
    </row>
    <row r="56" spans="1:7" ht="12.95" customHeight="1">
      <c r="A56" s="6"/>
      <c r="B56" s="25" t="s">
        <v>239</v>
      </c>
      <c r="C56" s="5" t="s">
        <v>240</v>
      </c>
      <c r="D56" s="5" t="s">
        <v>60</v>
      </c>
      <c r="E56" s="7">
        <v>1271</v>
      </c>
      <c r="F56" s="8">
        <v>16.059999999999999</v>
      </c>
      <c r="G56" s="26">
        <f t="shared" si="1"/>
        <v>5.7999999999999996E-3</v>
      </c>
    </row>
    <row r="57" spans="1:7" ht="12.95" customHeight="1">
      <c r="A57" s="6"/>
      <c r="B57" s="25" t="s">
        <v>178</v>
      </c>
      <c r="C57" s="5" t="s">
        <v>76</v>
      </c>
      <c r="D57" s="5" t="s">
        <v>77</v>
      </c>
      <c r="E57" s="7">
        <v>108</v>
      </c>
      <c r="F57" s="8">
        <v>15.9</v>
      </c>
      <c r="G57" s="26">
        <f t="shared" si="1"/>
        <v>5.7000000000000002E-3</v>
      </c>
    </row>
    <row r="58" spans="1:7" ht="12.95" customHeight="1">
      <c r="A58" s="6"/>
      <c r="B58" s="25" t="s">
        <v>314</v>
      </c>
      <c r="C58" s="5" t="s">
        <v>315</v>
      </c>
      <c r="D58" s="5" t="s">
        <v>23</v>
      </c>
      <c r="E58" s="7">
        <v>6337</v>
      </c>
      <c r="F58" s="8">
        <v>15.55</v>
      </c>
      <c r="G58" s="26">
        <f t="shared" si="1"/>
        <v>5.5999999999999999E-3</v>
      </c>
    </row>
    <row r="59" spans="1:7" ht="12.95" customHeight="1">
      <c r="A59" s="6"/>
      <c r="B59" s="25" t="s">
        <v>171</v>
      </c>
      <c r="C59" s="5" t="s">
        <v>78</v>
      </c>
      <c r="D59" s="5" t="s">
        <v>43</v>
      </c>
      <c r="E59" s="7">
        <v>3904</v>
      </c>
      <c r="F59" s="8">
        <v>12.49</v>
      </c>
      <c r="G59" s="26">
        <f t="shared" si="1"/>
        <v>4.4999999999999997E-3</v>
      </c>
    </row>
    <row r="60" spans="1:7" ht="12.95" customHeight="1">
      <c r="A60" s="6"/>
      <c r="B60" s="25" t="s">
        <v>232</v>
      </c>
      <c r="C60" s="5" t="s">
        <v>233</v>
      </c>
      <c r="D60" s="5" t="s">
        <v>45</v>
      </c>
      <c r="E60" s="7">
        <v>4466</v>
      </c>
      <c r="F60" s="8">
        <v>8.06</v>
      </c>
      <c r="G60" s="26">
        <f t="shared" si="1"/>
        <v>2.8999999999999998E-3</v>
      </c>
    </row>
    <row r="61" spans="1:7" ht="12.95" customHeight="1">
      <c r="A61" s="1"/>
      <c r="B61" s="23" t="s">
        <v>62</v>
      </c>
      <c r="C61" s="5" t="s">
        <v>1</v>
      </c>
      <c r="D61" s="5" t="s">
        <v>1</v>
      </c>
      <c r="E61" s="5" t="s">
        <v>1</v>
      </c>
      <c r="F61" s="9">
        <f>SUM(F7:F60)</f>
        <v>2667.5399999999991</v>
      </c>
      <c r="G61" s="27">
        <f>SUM(G7:G60)</f>
        <v>0.95950000000000024</v>
      </c>
    </row>
    <row r="62" spans="1:7" ht="12.95" customHeight="1">
      <c r="A62" s="1"/>
      <c r="B62" s="23" t="s">
        <v>63</v>
      </c>
      <c r="C62" s="5" t="s">
        <v>1</v>
      </c>
      <c r="D62" s="5" t="s">
        <v>1</v>
      </c>
      <c r="E62" s="5" t="s">
        <v>1</v>
      </c>
      <c r="F62" s="11" t="s">
        <v>64</v>
      </c>
      <c r="G62" s="29" t="s">
        <v>64</v>
      </c>
    </row>
    <row r="63" spans="1:7" ht="12.95" customHeight="1">
      <c r="A63" s="1"/>
      <c r="B63" s="23" t="s">
        <v>62</v>
      </c>
      <c r="C63" s="5" t="s">
        <v>1</v>
      </c>
      <c r="D63" s="5" t="s">
        <v>1</v>
      </c>
      <c r="E63" s="5" t="s">
        <v>1</v>
      </c>
      <c r="F63" s="11" t="s">
        <v>64</v>
      </c>
      <c r="G63" s="29" t="s">
        <v>64</v>
      </c>
    </row>
    <row r="64" spans="1:7" ht="12.95" customHeight="1">
      <c r="A64" s="1"/>
      <c r="B64" s="28" t="s">
        <v>65</v>
      </c>
      <c r="C64" s="12" t="s">
        <v>1</v>
      </c>
      <c r="D64" s="10" t="s">
        <v>1</v>
      </c>
      <c r="E64" s="12" t="s">
        <v>1</v>
      </c>
      <c r="F64" s="9">
        <f>+F61</f>
        <v>2667.5399999999991</v>
      </c>
      <c r="G64" s="27">
        <f>+G61</f>
        <v>0.95950000000000024</v>
      </c>
    </row>
    <row r="65" spans="1:7" ht="12.95" customHeight="1">
      <c r="A65" s="1"/>
      <c r="B65" s="28" t="s">
        <v>66</v>
      </c>
      <c r="C65" s="5" t="s">
        <v>1</v>
      </c>
      <c r="D65" s="10" t="s">
        <v>1</v>
      </c>
      <c r="E65" s="5" t="s">
        <v>1</v>
      </c>
      <c r="F65" s="13">
        <f>+F66-F64</f>
        <v>112.49000000000115</v>
      </c>
      <c r="G65" s="27">
        <f>+G66-G64</f>
        <v>4.0499999999999758E-2</v>
      </c>
    </row>
    <row r="66" spans="1:7" ht="12.95" customHeight="1" thickBot="1">
      <c r="A66" s="1"/>
      <c r="B66" s="30" t="s">
        <v>67</v>
      </c>
      <c r="C66" s="31" t="s">
        <v>1</v>
      </c>
      <c r="D66" s="31" t="s">
        <v>1</v>
      </c>
      <c r="E66" s="31" t="s">
        <v>1</v>
      </c>
      <c r="F66" s="32">
        <v>2780.03</v>
      </c>
      <c r="G66" s="33">
        <v>1</v>
      </c>
    </row>
    <row r="67" spans="1:7">
      <c r="A67" s="1"/>
      <c r="B67" s="2" t="s">
        <v>68</v>
      </c>
      <c r="C67" s="1"/>
      <c r="D67" s="1"/>
      <c r="E67" s="1"/>
      <c r="F67" s="1"/>
      <c r="G67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39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370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87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208</v>
      </c>
      <c r="C7" s="5" t="s">
        <v>379</v>
      </c>
      <c r="D7" s="5" t="s">
        <v>90</v>
      </c>
      <c r="E7" s="7">
        <v>4000000</v>
      </c>
      <c r="F7" s="8">
        <v>3978.38</v>
      </c>
      <c r="G7" s="26">
        <f>+ROUND(F7/$F$37,4)</f>
        <v>5.9900000000000002E-2</v>
      </c>
    </row>
    <row r="8" spans="1:7" ht="12.95" customHeight="1">
      <c r="A8" s="6"/>
      <c r="B8" s="25" t="s">
        <v>344</v>
      </c>
      <c r="C8" s="5" t="s">
        <v>380</v>
      </c>
      <c r="D8" s="5" t="s">
        <v>209</v>
      </c>
      <c r="E8" s="7">
        <v>3500000</v>
      </c>
      <c r="F8" s="8">
        <v>3486.36</v>
      </c>
      <c r="G8" s="26">
        <f>+ROUND(F8/$F$37,4)</f>
        <v>5.2499999999999998E-2</v>
      </c>
    </row>
    <row r="9" spans="1:7" ht="12.95" customHeight="1">
      <c r="A9" s="6"/>
      <c r="B9" s="25" t="s">
        <v>208</v>
      </c>
      <c r="C9" s="5" t="s">
        <v>381</v>
      </c>
      <c r="D9" s="5" t="s">
        <v>90</v>
      </c>
      <c r="E9" s="7">
        <v>2500000</v>
      </c>
      <c r="F9" s="8">
        <v>2492.38</v>
      </c>
      <c r="G9" s="26">
        <f>+ROUND(F9/$F$37,4)</f>
        <v>3.7499999999999999E-2</v>
      </c>
    </row>
    <row r="10" spans="1:7" ht="12.95" customHeight="1">
      <c r="A10" s="6"/>
      <c r="B10" s="25" t="s">
        <v>382</v>
      </c>
      <c r="C10" s="5" t="s">
        <v>383</v>
      </c>
      <c r="D10" s="5" t="s">
        <v>90</v>
      </c>
      <c r="E10" s="7">
        <v>2500000</v>
      </c>
      <c r="F10" s="8">
        <v>2483.96</v>
      </c>
      <c r="G10" s="26">
        <f>+ROUND(F10/$F$37,4)</f>
        <v>3.7400000000000003E-2</v>
      </c>
    </row>
    <row r="11" spans="1:7" ht="12.95" customHeight="1">
      <c r="A11" s="1"/>
      <c r="B11" s="23" t="s">
        <v>62</v>
      </c>
      <c r="C11" s="5" t="s">
        <v>1</v>
      </c>
      <c r="D11" s="5" t="s">
        <v>1</v>
      </c>
      <c r="E11" s="5" t="s">
        <v>1</v>
      </c>
      <c r="F11" s="9">
        <f>SUM(F7:F10)</f>
        <v>12441.079999999998</v>
      </c>
      <c r="G11" s="27">
        <f>SUM(G7:G10)</f>
        <v>0.18730000000000002</v>
      </c>
    </row>
    <row r="12" spans="1:7" ht="12.95" customHeight="1">
      <c r="A12" s="1"/>
      <c r="B12" s="23" t="s">
        <v>91</v>
      </c>
      <c r="C12" s="5" t="s">
        <v>1</v>
      </c>
      <c r="D12" s="5" t="s">
        <v>1</v>
      </c>
      <c r="E12" s="5" t="s">
        <v>1</v>
      </c>
      <c r="F12" s="1"/>
      <c r="G12" s="24" t="s">
        <v>1</v>
      </c>
    </row>
    <row r="13" spans="1:7" ht="12.95" customHeight="1">
      <c r="A13" s="6"/>
      <c r="B13" s="25" t="s">
        <v>213</v>
      </c>
      <c r="C13" s="5" t="s">
        <v>358</v>
      </c>
      <c r="D13" s="5" t="s">
        <v>92</v>
      </c>
      <c r="E13" s="7">
        <v>7500000</v>
      </c>
      <c r="F13" s="8">
        <v>7457.4</v>
      </c>
      <c r="G13" s="26">
        <f t="shared" ref="G13:G26" si="0">+ROUND(F13/$F$37,4)</f>
        <v>0.1123</v>
      </c>
    </row>
    <row r="14" spans="1:7" ht="12.95" customHeight="1">
      <c r="A14" s="6"/>
      <c r="B14" s="25" t="s">
        <v>322</v>
      </c>
      <c r="C14" s="5" t="s">
        <v>360</v>
      </c>
      <c r="D14" s="5" t="s">
        <v>209</v>
      </c>
      <c r="E14" s="7">
        <v>7000000</v>
      </c>
      <c r="F14" s="8">
        <v>6962.16</v>
      </c>
      <c r="G14" s="26">
        <f t="shared" si="0"/>
        <v>0.1048</v>
      </c>
    </row>
    <row r="15" spans="1:7" ht="12.95" customHeight="1">
      <c r="A15" s="6"/>
      <c r="B15" s="25" t="s">
        <v>212</v>
      </c>
      <c r="C15" s="5" t="s">
        <v>384</v>
      </c>
      <c r="D15" s="5" t="s">
        <v>325</v>
      </c>
      <c r="E15" s="7">
        <v>6700000</v>
      </c>
      <c r="F15" s="8">
        <v>6658.16</v>
      </c>
      <c r="G15" s="26">
        <f t="shared" si="0"/>
        <v>0.1002</v>
      </c>
    </row>
    <row r="16" spans="1:7" ht="12.95" customHeight="1">
      <c r="A16" s="6"/>
      <c r="B16" s="25" t="s">
        <v>210</v>
      </c>
      <c r="C16" s="5" t="s">
        <v>359</v>
      </c>
      <c r="D16" s="5" t="s">
        <v>90</v>
      </c>
      <c r="E16" s="7">
        <v>6500000</v>
      </c>
      <c r="F16" s="8">
        <v>6451.91</v>
      </c>
      <c r="G16" s="26">
        <f t="shared" si="0"/>
        <v>9.7100000000000006E-2</v>
      </c>
    </row>
    <row r="17" spans="1:7" ht="12.95" customHeight="1">
      <c r="A17" s="6"/>
      <c r="B17" s="25" t="s">
        <v>345</v>
      </c>
      <c r="C17" s="5" t="s">
        <v>361</v>
      </c>
      <c r="D17" s="5" t="s">
        <v>209</v>
      </c>
      <c r="E17" s="7">
        <v>5000000</v>
      </c>
      <c r="F17" s="8">
        <v>4972.8999999999996</v>
      </c>
      <c r="G17" s="26">
        <f t="shared" si="0"/>
        <v>7.4899999999999994E-2</v>
      </c>
    </row>
    <row r="18" spans="1:7" ht="12.95" customHeight="1">
      <c r="A18" s="6"/>
      <c r="B18" s="25" t="s">
        <v>346</v>
      </c>
      <c r="C18" s="5" t="s">
        <v>362</v>
      </c>
      <c r="D18" s="5" t="s">
        <v>214</v>
      </c>
      <c r="E18" s="7">
        <v>3000000</v>
      </c>
      <c r="F18" s="8">
        <v>2969.48</v>
      </c>
      <c r="G18" s="26">
        <f t="shared" si="0"/>
        <v>4.4699999999999997E-2</v>
      </c>
    </row>
    <row r="19" spans="1:7" ht="12.95" customHeight="1">
      <c r="A19" s="6"/>
      <c r="B19" s="25" t="s">
        <v>323</v>
      </c>
      <c r="C19" s="5" t="s">
        <v>363</v>
      </c>
      <c r="D19" s="5" t="s">
        <v>92</v>
      </c>
      <c r="E19" s="7">
        <v>2500000</v>
      </c>
      <c r="F19" s="8">
        <v>2489.71</v>
      </c>
      <c r="G19" s="26">
        <f t="shared" si="0"/>
        <v>3.7499999999999999E-2</v>
      </c>
    </row>
    <row r="20" spans="1:7" ht="12.95" customHeight="1">
      <c r="A20" s="6"/>
      <c r="B20" s="25" t="s">
        <v>323</v>
      </c>
      <c r="C20" s="5" t="s">
        <v>364</v>
      </c>
      <c r="D20" s="5" t="s">
        <v>92</v>
      </c>
      <c r="E20" s="7">
        <v>2500000</v>
      </c>
      <c r="F20" s="8">
        <v>2488.37</v>
      </c>
      <c r="G20" s="26">
        <f t="shared" si="0"/>
        <v>3.7499999999999999E-2</v>
      </c>
    </row>
    <row r="21" spans="1:7" ht="12.95" customHeight="1">
      <c r="A21" s="6"/>
      <c r="B21" s="25" t="s">
        <v>213</v>
      </c>
      <c r="C21" s="5" t="s">
        <v>365</v>
      </c>
      <c r="D21" s="5" t="s">
        <v>92</v>
      </c>
      <c r="E21" s="7">
        <v>2500000</v>
      </c>
      <c r="F21" s="8">
        <v>2473.96</v>
      </c>
      <c r="G21" s="26">
        <f t="shared" si="0"/>
        <v>3.7199999999999997E-2</v>
      </c>
    </row>
    <row r="22" spans="1:7" ht="12.95" customHeight="1">
      <c r="A22" s="6"/>
      <c r="B22" s="25" t="s">
        <v>385</v>
      </c>
      <c r="C22" s="5" t="s">
        <v>386</v>
      </c>
      <c r="D22" s="5" t="s">
        <v>90</v>
      </c>
      <c r="E22" s="7">
        <v>1800000</v>
      </c>
      <c r="F22" s="8">
        <v>1778.56</v>
      </c>
      <c r="G22" s="26">
        <f t="shared" si="0"/>
        <v>2.6800000000000001E-2</v>
      </c>
    </row>
    <row r="23" spans="1:7" ht="12.95" customHeight="1">
      <c r="A23" s="6"/>
      <c r="B23" s="25" t="s">
        <v>245</v>
      </c>
      <c r="C23" s="5" t="s">
        <v>366</v>
      </c>
      <c r="D23" s="5" t="s">
        <v>90</v>
      </c>
      <c r="E23" s="7">
        <v>1300000</v>
      </c>
      <c r="F23" s="8">
        <v>1289.6099999999999</v>
      </c>
      <c r="G23" s="26">
        <f t="shared" si="0"/>
        <v>1.9400000000000001E-2</v>
      </c>
    </row>
    <row r="24" spans="1:7" ht="12.95" customHeight="1">
      <c r="A24" s="6"/>
      <c r="B24" s="25" t="s">
        <v>210</v>
      </c>
      <c r="C24" s="5" t="s">
        <v>367</v>
      </c>
      <c r="D24" s="5" t="s">
        <v>90</v>
      </c>
      <c r="E24" s="7">
        <v>1200000</v>
      </c>
      <c r="F24" s="8">
        <v>1189.72</v>
      </c>
      <c r="G24" s="26">
        <f t="shared" si="0"/>
        <v>1.7899999999999999E-2</v>
      </c>
    </row>
    <row r="25" spans="1:7" ht="12.95" customHeight="1">
      <c r="A25" s="6"/>
      <c r="B25" s="25" t="s">
        <v>324</v>
      </c>
      <c r="C25" s="5" t="s">
        <v>368</v>
      </c>
      <c r="D25" s="5" t="s">
        <v>92</v>
      </c>
      <c r="E25" s="7">
        <v>500000</v>
      </c>
      <c r="F25" s="8">
        <v>498.2</v>
      </c>
      <c r="G25" s="26">
        <f t="shared" si="0"/>
        <v>7.4999999999999997E-3</v>
      </c>
    </row>
    <row r="26" spans="1:7" ht="12.95" customHeight="1">
      <c r="A26" s="6"/>
      <c r="B26" s="25" t="s">
        <v>387</v>
      </c>
      <c r="C26" s="5" t="s">
        <v>388</v>
      </c>
      <c r="D26" s="5" t="s">
        <v>90</v>
      </c>
      <c r="E26" s="7">
        <v>500000</v>
      </c>
      <c r="F26" s="8">
        <v>497.35</v>
      </c>
      <c r="G26" s="26">
        <f t="shared" si="0"/>
        <v>7.4999999999999997E-3</v>
      </c>
    </row>
    <row r="27" spans="1:7" ht="12.95" customHeight="1">
      <c r="A27" s="1"/>
      <c r="B27" s="23" t="s">
        <v>62</v>
      </c>
      <c r="C27" s="5" t="s">
        <v>1</v>
      </c>
      <c r="D27" s="5" t="s">
        <v>1</v>
      </c>
      <c r="E27" s="5" t="s">
        <v>1</v>
      </c>
      <c r="F27" s="9">
        <f>SUM(F13:F26)</f>
        <v>48177.49</v>
      </c>
      <c r="G27" s="27">
        <f>SUM(G13:G26)</f>
        <v>0.72529999999999994</v>
      </c>
    </row>
    <row r="28" spans="1:7" ht="12.95" customHeight="1">
      <c r="A28" s="1"/>
      <c r="B28" s="23" t="s">
        <v>93</v>
      </c>
      <c r="C28" s="5" t="s">
        <v>1</v>
      </c>
      <c r="D28" s="5" t="s">
        <v>1</v>
      </c>
      <c r="E28" s="5" t="s">
        <v>1</v>
      </c>
      <c r="F28" s="1"/>
      <c r="G28" s="24" t="s">
        <v>1</v>
      </c>
    </row>
    <row r="29" spans="1:7" ht="12.95" customHeight="1">
      <c r="A29" s="6"/>
      <c r="B29" s="25" t="s">
        <v>348</v>
      </c>
      <c r="C29" s="5" t="s">
        <v>349</v>
      </c>
      <c r="D29" s="5" t="s">
        <v>246</v>
      </c>
      <c r="E29" s="7">
        <v>405000</v>
      </c>
      <c r="F29" s="8">
        <v>404.24</v>
      </c>
      <c r="G29" s="26">
        <f>+ROUND(F29/$F$37,4)</f>
        <v>6.1000000000000004E-3</v>
      </c>
    </row>
    <row r="30" spans="1:7" ht="12.95" customHeight="1">
      <c r="A30" s="1"/>
      <c r="B30" s="23" t="s">
        <v>62</v>
      </c>
      <c r="C30" s="5" t="s">
        <v>1</v>
      </c>
      <c r="D30" s="5" t="s">
        <v>1</v>
      </c>
      <c r="E30" s="5" t="s">
        <v>1</v>
      </c>
      <c r="F30" s="9">
        <f>SUM(F29:F29)</f>
        <v>404.24</v>
      </c>
      <c r="G30" s="27">
        <f>SUM(G29:G29)</f>
        <v>6.1000000000000004E-3</v>
      </c>
    </row>
    <row r="31" spans="1:7" ht="12.95" customHeight="1">
      <c r="A31" s="1"/>
      <c r="B31" s="28" t="s">
        <v>65</v>
      </c>
      <c r="C31" s="12" t="s">
        <v>1</v>
      </c>
      <c r="D31" s="10" t="s">
        <v>1</v>
      </c>
      <c r="E31" s="12" t="s">
        <v>1</v>
      </c>
      <c r="F31" s="9">
        <f>+F11+F27+F30</f>
        <v>61022.80999999999</v>
      </c>
      <c r="G31" s="27">
        <f>+G11+G27+G30</f>
        <v>0.91869999999999996</v>
      </c>
    </row>
    <row r="32" spans="1:7" ht="12.95" customHeight="1">
      <c r="A32" s="1"/>
      <c r="B32" s="23" t="s">
        <v>94</v>
      </c>
      <c r="C32" s="5" t="s">
        <v>1</v>
      </c>
      <c r="D32" s="5" t="s">
        <v>1</v>
      </c>
      <c r="E32" s="5" t="s">
        <v>1</v>
      </c>
      <c r="F32" s="1"/>
      <c r="G32" s="24" t="s">
        <v>1</v>
      </c>
    </row>
    <row r="33" spans="1:7" ht="12.95" customHeight="1">
      <c r="A33" s="6"/>
      <c r="B33" s="25" t="s">
        <v>247</v>
      </c>
      <c r="C33" s="5" t="s">
        <v>1</v>
      </c>
      <c r="D33" s="5" t="s">
        <v>68</v>
      </c>
      <c r="E33" s="7"/>
      <c r="F33" s="8">
        <v>7231.32</v>
      </c>
      <c r="G33" s="26">
        <f>+ROUND(F33/$F$37,4)</f>
        <v>0.1089</v>
      </c>
    </row>
    <row r="34" spans="1:7" ht="12.95" customHeight="1">
      <c r="A34" s="1"/>
      <c r="B34" s="23" t="s">
        <v>62</v>
      </c>
      <c r="C34" s="5" t="s">
        <v>1</v>
      </c>
      <c r="D34" s="5" t="s">
        <v>1</v>
      </c>
      <c r="E34" s="5" t="s">
        <v>1</v>
      </c>
      <c r="F34" s="9">
        <f>+F33</f>
        <v>7231.32</v>
      </c>
      <c r="G34" s="27">
        <f>+G33</f>
        <v>0.1089</v>
      </c>
    </row>
    <row r="35" spans="1:7" ht="12.95" customHeight="1">
      <c r="A35" s="1"/>
      <c r="B35" s="28" t="s">
        <v>65</v>
      </c>
      <c r="C35" s="12" t="s">
        <v>1</v>
      </c>
      <c r="D35" s="10" t="s">
        <v>1</v>
      </c>
      <c r="E35" s="12" t="s">
        <v>1</v>
      </c>
      <c r="F35" s="9">
        <f>+F34</f>
        <v>7231.32</v>
      </c>
      <c r="G35" s="27">
        <f>+G34</f>
        <v>0.1089</v>
      </c>
    </row>
    <row r="36" spans="1:7" ht="12.95" customHeight="1">
      <c r="A36" s="1"/>
      <c r="B36" s="28" t="s">
        <v>66</v>
      </c>
      <c r="C36" s="5" t="s">
        <v>1</v>
      </c>
      <c r="D36" s="10" t="s">
        <v>1</v>
      </c>
      <c r="E36" s="5" t="s">
        <v>1</v>
      </c>
      <c r="F36" s="13">
        <f>+F37-F35-F31</f>
        <v>-1826.7399999999907</v>
      </c>
      <c r="G36" s="27">
        <f>+G37-G35-G31</f>
        <v>-2.7599999999999958E-2</v>
      </c>
    </row>
    <row r="37" spans="1:7" ht="12.95" customHeight="1" thickBot="1">
      <c r="A37" s="1"/>
      <c r="B37" s="30" t="s">
        <v>67</v>
      </c>
      <c r="C37" s="31" t="s">
        <v>1</v>
      </c>
      <c r="D37" s="31" t="s">
        <v>1</v>
      </c>
      <c r="E37" s="31" t="s">
        <v>1</v>
      </c>
      <c r="F37" s="32">
        <v>66427.39</v>
      </c>
      <c r="G37" s="33">
        <v>1</v>
      </c>
    </row>
    <row r="38" spans="1:7">
      <c r="A38" s="1"/>
      <c r="B38" s="2" t="s">
        <v>84</v>
      </c>
      <c r="C38" s="1"/>
      <c r="D38" s="1"/>
      <c r="E38" s="1"/>
      <c r="F38" s="1"/>
      <c r="G38" s="1"/>
    </row>
    <row r="39" spans="1:7">
      <c r="A39" s="1"/>
      <c r="B39" s="2" t="s">
        <v>85</v>
      </c>
      <c r="C39" s="1"/>
      <c r="D39" s="1"/>
      <c r="E39" s="1"/>
      <c r="F39" s="1"/>
      <c r="G39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2017-03-29T08:32:52Z</dcterms:modified>
</cp:coreProperties>
</file>